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248" i="2" l="1"/>
  <c r="R248" i="2"/>
  <c r="S248" i="2"/>
  <c r="Q249" i="2"/>
  <c r="R249" i="2"/>
  <c r="S249" i="2"/>
  <c r="Q250" i="2"/>
  <c r="R250" i="2"/>
  <c r="S250" i="2"/>
  <c r="Q251" i="2"/>
  <c r="R251" i="2"/>
  <c r="S251" i="2"/>
  <c r="Q252" i="2"/>
  <c r="R252" i="2"/>
  <c r="S252" i="2"/>
  <c r="Q253" i="2"/>
  <c r="R253" i="2"/>
  <c r="S253" i="2"/>
  <c r="Q254" i="2"/>
  <c r="R254" i="2"/>
  <c r="S254" i="2"/>
  <c r="Q255" i="2"/>
  <c r="R255" i="2"/>
  <c r="S255" i="2"/>
  <c r="Q256" i="2"/>
  <c r="R256" i="2"/>
  <c r="S256" i="2"/>
  <c r="Q257" i="2"/>
  <c r="R257" i="2"/>
  <c r="S257" i="2"/>
  <c r="Q258" i="2"/>
  <c r="R258" i="2"/>
  <c r="S258" i="2"/>
  <c r="Q259" i="2"/>
  <c r="R259" i="2"/>
  <c r="S259" i="2"/>
  <c r="Q260" i="2"/>
  <c r="R260" i="2"/>
  <c r="S260" i="2"/>
  <c r="Q261" i="2"/>
  <c r="R261" i="2"/>
  <c r="S261" i="2"/>
  <c r="Q262" i="2"/>
  <c r="R262" i="2"/>
  <c r="S262" i="2"/>
  <c r="Q263" i="2"/>
  <c r="R263" i="2"/>
  <c r="S263" i="2"/>
  <c r="Q264" i="2"/>
  <c r="R264" i="2"/>
  <c r="S264" i="2"/>
  <c r="Q265" i="2"/>
  <c r="R265" i="2"/>
  <c r="S265" i="2"/>
  <c r="Q266" i="2"/>
  <c r="R266" i="2"/>
  <c r="S266" i="2"/>
  <c r="Q267" i="2"/>
  <c r="R267" i="2"/>
  <c r="S267" i="2"/>
  <c r="Q268" i="2"/>
  <c r="R268" i="2"/>
  <c r="S268" i="2"/>
  <c r="Q269" i="2"/>
  <c r="R269" i="2"/>
  <c r="S269" i="2"/>
  <c r="Q270" i="2"/>
  <c r="R270" i="2"/>
  <c r="S270" i="2"/>
  <c r="Q271" i="2"/>
  <c r="R271" i="2"/>
  <c r="S271" i="2"/>
  <c r="Q272" i="2"/>
  <c r="R272" i="2"/>
  <c r="S272" i="2"/>
  <c r="Q273" i="2"/>
  <c r="R273" i="2"/>
  <c r="S273" i="2"/>
  <c r="Q274" i="2"/>
  <c r="R274" i="2"/>
  <c r="S274" i="2"/>
  <c r="Q275" i="2"/>
  <c r="R275" i="2"/>
  <c r="S275" i="2"/>
  <c r="Q276" i="2"/>
  <c r="R276" i="2"/>
  <c r="S276" i="2"/>
  <c r="Q277" i="2"/>
  <c r="R277" i="2"/>
  <c r="S277" i="2"/>
  <c r="Q278" i="2"/>
  <c r="R278" i="2"/>
  <c r="S278" i="2"/>
  <c r="Q279" i="2"/>
  <c r="R279" i="2"/>
  <c r="S279" i="2"/>
  <c r="Q280" i="2"/>
  <c r="R280" i="2"/>
  <c r="S280" i="2"/>
  <c r="Q281" i="2"/>
  <c r="R281" i="2"/>
  <c r="S281" i="2"/>
  <c r="Q282" i="2"/>
  <c r="R282" i="2"/>
  <c r="S282" i="2"/>
  <c r="Q283" i="2"/>
  <c r="R283" i="2"/>
  <c r="S283" i="2"/>
  <c r="Q284" i="2"/>
  <c r="R284" i="2"/>
  <c r="S284" i="2"/>
  <c r="Q285" i="2"/>
  <c r="R285" i="2"/>
  <c r="S285" i="2"/>
  <c r="Q286" i="2"/>
  <c r="R286" i="2"/>
  <c r="S286" i="2"/>
  <c r="Q287" i="2"/>
  <c r="R287" i="2"/>
  <c r="S287" i="2"/>
  <c r="Q288" i="2"/>
  <c r="R288" i="2"/>
  <c r="S288" i="2"/>
  <c r="Q289" i="2"/>
  <c r="R289" i="2"/>
  <c r="S289" i="2"/>
  <c r="Q290" i="2"/>
  <c r="R290" i="2"/>
  <c r="S290" i="2"/>
  <c r="Q291" i="2"/>
  <c r="R291" i="2"/>
  <c r="S291" i="2"/>
  <c r="Q292" i="2"/>
  <c r="R292" i="2"/>
  <c r="S292" i="2"/>
  <c r="Q293" i="2"/>
  <c r="R293" i="2"/>
  <c r="S293" i="2"/>
  <c r="Q294" i="2"/>
  <c r="R294" i="2"/>
  <c r="S294" i="2"/>
  <c r="Q295" i="2"/>
  <c r="R295" i="2"/>
  <c r="S295" i="2"/>
  <c r="Q296" i="2"/>
  <c r="R296" i="2"/>
  <c r="S296" i="2"/>
  <c r="Q297" i="2"/>
  <c r="R297" i="2"/>
  <c r="S297" i="2"/>
  <c r="Q298" i="2"/>
  <c r="R298" i="2"/>
  <c r="S298" i="2"/>
  <c r="Q244" i="2"/>
  <c r="R244" i="2"/>
  <c r="S244" i="2"/>
  <c r="Q245" i="2"/>
  <c r="R245" i="2"/>
  <c r="S245" i="2"/>
  <c r="Q246" i="2"/>
  <c r="R246" i="2"/>
  <c r="S246" i="2"/>
  <c r="Q247" i="2"/>
  <c r="R247" i="2"/>
  <c r="S247" i="2"/>
  <c r="Q185" i="2" l="1"/>
  <c r="R185" i="2"/>
  <c r="S185" i="2"/>
  <c r="Q186" i="2"/>
  <c r="R186" i="2"/>
  <c r="S186" i="2"/>
  <c r="Q187" i="2"/>
  <c r="R187" i="2"/>
  <c r="S187" i="2"/>
  <c r="Q188" i="2"/>
  <c r="R188" i="2"/>
  <c r="S188" i="2"/>
  <c r="Q189" i="2"/>
  <c r="R189" i="2"/>
  <c r="S189" i="2"/>
  <c r="Q190" i="2"/>
  <c r="R190" i="2"/>
  <c r="S190" i="2"/>
  <c r="Q191" i="2"/>
  <c r="R191" i="2"/>
  <c r="S191" i="2"/>
  <c r="Q192" i="2"/>
  <c r="R192" i="2"/>
  <c r="S192" i="2"/>
  <c r="Q193" i="2"/>
  <c r="R193" i="2"/>
  <c r="S193" i="2"/>
  <c r="Q194" i="2"/>
  <c r="R194" i="2"/>
  <c r="S194" i="2"/>
  <c r="Q195" i="2"/>
  <c r="R195" i="2"/>
  <c r="S195" i="2"/>
  <c r="Q196" i="2"/>
  <c r="R196" i="2"/>
  <c r="S196" i="2"/>
  <c r="Q197" i="2"/>
  <c r="R197" i="2"/>
  <c r="S197" i="2"/>
  <c r="Q198" i="2"/>
  <c r="R198" i="2"/>
  <c r="S198" i="2"/>
  <c r="Q199" i="2"/>
  <c r="R199" i="2"/>
  <c r="S199" i="2"/>
  <c r="Q200" i="2"/>
  <c r="R200" i="2"/>
  <c r="S200" i="2"/>
  <c r="Q201" i="2"/>
  <c r="R201" i="2"/>
  <c r="S201" i="2"/>
  <c r="Q202" i="2"/>
  <c r="R202" i="2"/>
  <c r="S202" i="2"/>
  <c r="Q203" i="2"/>
  <c r="R203" i="2"/>
  <c r="S203" i="2"/>
  <c r="Q204" i="2"/>
  <c r="R204" i="2"/>
  <c r="S204" i="2"/>
  <c r="Q205" i="2"/>
  <c r="R205" i="2"/>
  <c r="S205" i="2"/>
  <c r="Q206" i="2"/>
  <c r="R206" i="2"/>
  <c r="S206" i="2"/>
  <c r="Q207" i="2"/>
  <c r="R207" i="2"/>
  <c r="S207" i="2"/>
  <c r="Q208" i="2"/>
  <c r="R208" i="2"/>
  <c r="S208" i="2"/>
  <c r="Q209" i="2"/>
  <c r="R209" i="2"/>
  <c r="S209" i="2"/>
  <c r="Q210" i="2"/>
  <c r="R210" i="2"/>
  <c r="S210" i="2"/>
  <c r="Q211" i="2"/>
  <c r="R211" i="2"/>
  <c r="S211" i="2"/>
  <c r="Q212" i="2"/>
  <c r="R212" i="2"/>
  <c r="S212" i="2"/>
  <c r="Q213" i="2"/>
  <c r="R213" i="2"/>
  <c r="S213" i="2"/>
  <c r="Q214" i="2"/>
  <c r="R214" i="2"/>
  <c r="S214" i="2"/>
  <c r="Q215" i="2"/>
  <c r="R215" i="2"/>
  <c r="S215" i="2"/>
  <c r="Q216" i="2"/>
  <c r="R216" i="2"/>
  <c r="S216" i="2"/>
  <c r="Q217" i="2"/>
  <c r="R217" i="2"/>
  <c r="S217" i="2"/>
  <c r="Q218" i="2"/>
  <c r="R218" i="2"/>
  <c r="S218" i="2"/>
  <c r="Q219" i="2"/>
  <c r="R219" i="2"/>
  <c r="S219" i="2"/>
  <c r="Q220" i="2"/>
  <c r="R220" i="2"/>
  <c r="S220" i="2"/>
  <c r="Q221" i="2"/>
  <c r="R221" i="2"/>
  <c r="S221" i="2"/>
  <c r="Q222" i="2"/>
  <c r="R222" i="2"/>
  <c r="S222" i="2"/>
  <c r="Q223" i="2"/>
  <c r="R223" i="2"/>
  <c r="S223" i="2"/>
  <c r="Q224" i="2"/>
  <c r="R224" i="2"/>
  <c r="S224" i="2"/>
  <c r="Q225" i="2"/>
  <c r="R225" i="2"/>
  <c r="S225" i="2"/>
  <c r="Q226" i="2"/>
  <c r="R226" i="2"/>
  <c r="S226" i="2"/>
  <c r="Q227" i="2"/>
  <c r="R227" i="2"/>
  <c r="S227" i="2"/>
  <c r="Q228" i="2"/>
  <c r="R228" i="2"/>
  <c r="S228" i="2"/>
  <c r="Q229" i="2"/>
  <c r="R229" i="2"/>
  <c r="S229" i="2"/>
  <c r="Q230" i="2"/>
  <c r="R230" i="2"/>
  <c r="S230" i="2"/>
  <c r="Q231" i="2"/>
  <c r="R231" i="2"/>
  <c r="S231" i="2"/>
  <c r="Q232" i="2"/>
  <c r="R232" i="2"/>
  <c r="S232" i="2"/>
  <c r="Q233" i="2"/>
  <c r="R233" i="2"/>
  <c r="S233" i="2"/>
  <c r="Q234" i="2"/>
  <c r="R234" i="2"/>
  <c r="S234" i="2"/>
  <c r="Q235" i="2"/>
  <c r="R235" i="2"/>
  <c r="S235" i="2"/>
  <c r="Q236" i="2"/>
  <c r="R236" i="2"/>
  <c r="S236" i="2"/>
  <c r="Q237" i="2"/>
  <c r="R237" i="2"/>
  <c r="S237" i="2"/>
  <c r="Q238" i="2"/>
  <c r="R238" i="2"/>
  <c r="S238" i="2"/>
  <c r="Q239" i="2"/>
  <c r="R239" i="2"/>
  <c r="S239" i="2"/>
  <c r="Q240" i="2"/>
  <c r="R240" i="2"/>
  <c r="S240" i="2"/>
  <c r="Q241" i="2"/>
  <c r="R241" i="2"/>
  <c r="S241" i="2"/>
  <c r="Q242" i="2"/>
  <c r="R242" i="2"/>
  <c r="S242" i="2"/>
  <c r="Q243" i="2"/>
  <c r="R243" i="2"/>
  <c r="S243" i="2"/>
  <c r="Q184" i="2"/>
  <c r="R184" i="2"/>
  <c r="S184" i="2"/>
  <c r="Q183" i="2" l="1"/>
  <c r="R183" i="2"/>
  <c r="S183" i="2"/>
  <c r="Q182" i="2"/>
  <c r="R182" i="2"/>
  <c r="S182" i="2"/>
  <c r="Q181" i="2" l="1"/>
  <c r="R181" i="2"/>
  <c r="S181" i="2"/>
  <c r="Q180" i="2" l="1"/>
  <c r="R180" i="2"/>
  <c r="S180" i="2"/>
  <c r="Q178" i="2"/>
  <c r="R178" i="2"/>
  <c r="S178" i="2"/>
  <c r="Q177" i="2"/>
  <c r="R177" i="2"/>
  <c r="S177" i="2"/>
  <c r="Q176" i="2" l="1"/>
  <c r="R176" i="2"/>
  <c r="S176" i="2"/>
  <c r="Q175" i="2"/>
  <c r="R175" i="2"/>
  <c r="S175" i="2"/>
  <c r="Q174" i="2"/>
  <c r="R174" i="2"/>
  <c r="S174" i="2"/>
  <c r="Q173" i="2"/>
  <c r="R173" i="2"/>
  <c r="S173" i="2"/>
  <c r="Q172" i="2" l="1"/>
  <c r="R172" i="2"/>
  <c r="S172" i="2"/>
  <c r="Q171" i="2"/>
  <c r="R171" i="2"/>
  <c r="S171" i="2"/>
  <c r="Q170" i="2" l="1"/>
  <c r="R170" i="2"/>
  <c r="S170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191" i="5" l="1"/>
  <c r="E191" i="5" s="1"/>
  <c r="H192" i="2" s="1"/>
  <c r="L14" i="1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I260" i="5" s="1"/>
  <c r="D258" i="5"/>
  <c r="I258" i="5" s="1"/>
  <c r="D256" i="5"/>
  <c r="I256" i="5" s="1"/>
  <c r="D254" i="5"/>
  <c r="I254" i="5" s="1"/>
  <c r="D252" i="5"/>
  <c r="I252" i="5" s="1"/>
  <c r="D250" i="5"/>
  <c r="I250" i="5" s="1"/>
  <c r="D248" i="5"/>
  <c r="I248" i="5" s="1"/>
  <c r="D246" i="5"/>
  <c r="I246" i="5" s="1"/>
  <c r="D244" i="5"/>
  <c r="I244" i="5" s="1"/>
  <c r="D242" i="5"/>
  <c r="I242" i="5" s="1"/>
  <c r="D240" i="5"/>
  <c r="I240" i="5" s="1"/>
  <c r="D238" i="5"/>
  <c r="I238" i="5" s="1"/>
  <c r="D236" i="5"/>
  <c r="I236" i="5" s="1"/>
  <c r="D234" i="5"/>
  <c r="I234" i="5" s="1"/>
  <c r="D232" i="5"/>
  <c r="I232" i="5" s="1"/>
  <c r="D230" i="5"/>
  <c r="I230" i="5" s="1"/>
  <c r="D228" i="5"/>
  <c r="I228" i="5" s="1"/>
  <c r="D226" i="5"/>
  <c r="I226" i="5" s="1"/>
  <c r="D224" i="5"/>
  <c r="I224" i="5" s="1"/>
  <c r="D222" i="5"/>
  <c r="I222" i="5" s="1"/>
  <c r="D220" i="5"/>
  <c r="I220" i="5" s="1"/>
  <c r="D218" i="5"/>
  <c r="I218" i="5" s="1"/>
  <c r="D216" i="5"/>
  <c r="I216" i="5" s="1"/>
  <c r="D214" i="5"/>
  <c r="I214" i="5" s="1"/>
  <c r="D212" i="5"/>
  <c r="I212" i="5" s="1"/>
  <c r="D210" i="5"/>
  <c r="I210" i="5" s="1"/>
  <c r="D208" i="5"/>
  <c r="I208" i="5" s="1"/>
  <c r="D206" i="5"/>
  <c r="I206" i="5" s="1"/>
  <c r="D204" i="5"/>
  <c r="I204" i="5" s="1"/>
  <c r="D202" i="5"/>
  <c r="I202" i="5" s="1"/>
  <c r="D200" i="5"/>
  <c r="I200" i="5" s="1"/>
  <c r="D198" i="5"/>
  <c r="I198" i="5" s="1"/>
  <c r="D196" i="5"/>
  <c r="I196" i="5" s="1"/>
  <c r="D194" i="5"/>
  <c r="I194" i="5" s="1"/>
  <c r="D192" i="5"/>
  <c r="I192" i="5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E295" i="5" s="1"/>
  <c r="H296" i="2" s="1"/>
  <c r="D293" i="5"/>
  <c r="I293" i="5" s="1"/>
  <c r="D291" i="5"/>
  <c r="I291" i="5" s="1"/>
  <c r="D289" i="5"/>
  <c r="I289" i="5" s="1"/>
  <c r="D287" i="5"/>
  <c r="E287" i="5" s="1"/>
  <c r="H288" i="2" s="1"/>
  <c r="D285" i="5"/>
  <c r="I285" i="5" s="1"/>
  <c r="D283" i="5"/>
  <c r="I283" i="5" s="1"/>
  <c r="D281" i="5"/>
  <c r="I281" i="5" s="1"/>
  <c r="D279" i="5"/>
  <c r="E279" i="5" s="1"/>
  <c r="H280" i="2" s="1"/>
  <c r="D277" i="5"/>
  <c r="I277" i="5" s="1"/>
  <c r="D275" i="5"/>
  <c r="I275" i="5" s="1"/>
  <c r="D273" i="5"/>
  <c r="I273" i="5" s="1"/>
  <c r="D271" i="5"/>
  <c r="E271" i="5" s="1"/>
  <c r="H272" i="2" s="1"/>
  <c r="D269" i="5"/>
  <c r="I269" i="5" s="1"/>
  <c r="D267" i="5"/>
  <c r="I267" i="5" s="1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I190" i="5" s="1"/>
  <c r="D188" i="5"/>
  <c r="E188" i="5" s="1"/>
  <c r="H189" i="2" s="1"/>
  <c r="D186" i="5"/>
  <c r="I186" i="5" s="1"/>
  <c r="D184" i="5"/>
  <c r="E184" i="5" s="1"/>
  <c r="H185" i="2" s="1"/>
  <c r="D182" i="5"/>
  <c r="E182" i="5" s="1"/>
  <c r="H183" i="2" s="1"/>
  <c r="D180" i="5"/>
  <c r="E180" i="5" s="1"/>
  <c r="H181" i="2" s="1"/>
  <c r="D178" i="5"/>
  <c r="E178" i="5" s="1"/>
  <c r="H179" i="2" s="1"/>
  <c r="Q179" i="2" s="1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Q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E256" i="5"/>
  <c r="H257" i="2" s="1"/>
  <c r="E252" i="5"/>
  <c r="H253" i="2" s="1"/>
  <c r="E248" i="5"/>
  <c r="H249" i="2" s="1"/>
  <c r="E244" i="5"/>
  <c r="H245" i="2" s="1"/>
  <c r="E240" i="5"/>
  <c r="H241" i="2" s="1"/>
  <c r="E236" i="5"/>
  <c r="H237" i="2" s="1"/>
  <c r="E232" i="5"/>
  <c r="H233" i="2" s="1"/>
  <c r="E228" i="5"/>
  <c r="H229" i="2" s="1"/>
  <c r="E224" i="5"/>
  <c r="H225" i="2" s="1"/>
  <c r="E220" i="5"/>
  <c r="H221" i="2" s="1"/>
  <c r="E216" i="5"/>
  <c r="H217" i="2" s="1"/>
  <c r="E212" i="5"/>
  <c r="H213" i="2" s="1"/>
  <c r="E208" i="5"/>
  <c r="H209" i="2" s="1"/>
  <c r="E204" i="5"/>
  <c r="H205" i="2" s="1"/>
  <c r="E200" i="5"/>
  <c r="H201" i="2" s="1"/>
  <c r="E196" i="5"/>
  <c r="H197" i="2" s="1"/>
  <c r="E192" i="5"/>
  <c r="H193" i="2" s="1"/>
  <c r="I188" i="5"/>
  <c r="I184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I295" i="5"/>
  <c r="E293" i="5"/>
  <c r="H294" i="2" s="1"/>
  <c r="E291" i="5"/>
  <c r="H292" i="2" s="1"/>
  <c r="E289" i="5"/>
  <c r="H290" i="2" s="1"/>
  <c r="I287" i="5"/>
  <c r="E285" i="5"/>
  <c r="H286" i="2" s="1"/>
  <c r="E283" i="5"/>
  <c r="H284" i="2" s="1"/>
  <c r="E281" i="5"/>
  <c r="H282" i="2" s="1"/>
  <c r="I279" i="5"/>
  <c r="E277" i="5"/>
  <c r="H278" i="2" s="1"/>
  <c r="E275" i="5"/>
  <c r="H276" i="2" s="1"/>
  <c r="E273" i="5"/>
  <c r="H274" i="2" s="1"/>
  <c r="I271" i="5"/>
  <c r="E269" i="5"/>
  <c r="H270" i="2" s="1"/>
  <c r="E267" i="5"/>
  <c r="H268" i="2" s="1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E186" i="5"/>
  <c r="H187" i="2" s="1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3" i="5"/>
  <c r="I294" i="2" s="1"/>
  <c r="F289" i="5"/>
  <c r="I290" i="2" s="1"/>
  <c r="I286" i="5"/>
  <c r="I282" i="5"/>
  <c r="F281" i="5"/>
  <c r="I282" i="2" s="1"/>
  <c r="F279" i="5"/>
  <c r="I280" i="2" s="1"/>
  <c r="I278" i="5"/>
  <c r="F275" i="5"/>
  <c r="I276" i="2" s="1"/>
  <c r="I274" i="5"/>
  <c r="F273" i="5"/>
  <c r="I274" i="2" s="1"/>
  <c r="I270" i="5"/>
  <c r="I266" i="5"/>
  <c r="F265" i="5"/>
  <c r="I266" i="2" s="1"/>
  <c r="I264" i="5"/>
  <c r="F259" i="5"/>
  <c r="I260" i="2" s="1"/>
  <c r="F251" i="5"/>
  <c r="I252" i="2" s="1"/>
  <c r="F243" i="5"/>
  <c r="I244" i="2" s="1"/>
  <c r="F239" i="5"/>
  <c r="I240" i="2" s="1"/>
  <c r="F231" i="5"/>
  <c r="I232" i="2" s="1"/>
  <c r="F223" i="5"/>
  <c r="I224" i="2" s="1"/>
  <c r="F215" i="5"/>
  <c r="I216" i="2" s="1"/>
  <c r="F207" i="5"/>
  <c r="I208" i="2" s="1"/>
  <c r="F199" i="5"/>
  <c r="I200" i="2" s="1"/>
  <c r="F191" i="5"/>
  <c r="I192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I263" i="5"/>
  <c r="F262" i="5"/>
  <c r="I263" i="2" s="1"/>
  <c r="F260" i="5"/>
  <c r="I261" i="2" s="1"/>
  <c r="F258" i="5"/>
  <c r="I259" i="2" s="1"/>
  <c r="I255" i="5"/>
  <c r="F254" i="5"/>
  <c r="I255" i="2" s="1"/>
  <c r="F252" i="5"/>
  <c r="I253" i="2" s="1"/>
  <c r="F250" i="5"/>
  <c r="I251" i="2" s="1"/>
  <c r="I247" i="5"/>
  <c r="F246" i="5"/>
  <c r="I247" i="2" s="1"/>
  <c r="F244" i="5"/>
  <c r="I245" i="2" s="1"/>
  <c r="F242" i="5"/>
  <c r="I243" i="2" s="1"/>
  <c r="I239" i="5"/>
  <c r="F238" i="5"/>
  <c r="I239" i="2" s="1"/>
  <c r="F236" i="5"/>
  <c r="I237" i="2" s="1"/>
  <c r="F234" i="5"/>
  <c r="I235" i="2" s="1"/>
  <c r="I231" i="5"/>
  <c r="F230" i="5"/>
  <c r="I231" i="2" s="1"/>
  <c r="F228" i="5"/>
  <c r="I229" i="2" s="1"/>
  <c r="F226" i="5"/>
  <c r="I227" i="2" s="1"/>
  <c r="I223" i="5"/>
  <c r="F222" i="5"/>
  <c r="I223" i="2" s="1"/>
  <c r="F220" i="5"/>
  <c r="I221" i="2" s="1"/>
  <c r="F218" i="5"/>
  <c r="I219" i="2" s="1"/>
  <c r="I215" i="5"/>
  <c r="F214" i="5"/>
  <c r="I215" i="2" s="1"/>
  <c r="F212" i="5"/>
  <c r="I213" i="2" s="1"/>
  <c r="F210" i="5"/>
  <c r="I211" i="2" s="1"/>
  <c r="I207" i="5"/>
  <c r="F206" i="5"/>
  <c r="I207" i="2" s="1"/>
  <c r="F204" i="5"/>
  <c r="I205" i="2" s="1"/>
  <c r="F202" i="5"/>
  <c r="I203" i="2" s="1"/>
  <c r="I199" i="5"/>
  <c r="F198" i="5"/>
  <c r="I199" i="2" s="1"/>
  <c r="F196" i="5"/>
  <c r="I197" i="2" s="1"/>
  <c r="F194" i="5"/>
  <c r="I195" i="2" s="1"/>
  <c r="I191" i="5"/>
  <c r="F188" i="5"/>
  <c r="I189" i="2" s="1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4" i="5"/>
  <c r="J295" i="2" s="1"/>
  <c r="G293" i="5"/>
  <c r="J294" i="2" s="1"/>
  <c r="G291" i="5"/>
  <c r="J292" i="2" s="1"/>
  <c r="G290" i="5"/>
  <c r="J291" i="2" s="1"/>
  <c r="G289" i="5"/>
  <c r="J290" i="2" s="1"/>
  <c r="G286" i="5"/>
  <c r="J287" i="2" s="1"/>
  <c r="G285" i="5"/>
  <c r="J286" i="2" s="1"/>
  <c r="G283" i="5"/>
  <c r="J284" i="2" s="1"/>
  <c r="G282" i="5"/>
  <c r="J283" i="2" s="1"/>
  <c r="G281" i="5"/>
  <c r="J282" i="2" s="1"/>
  <c r="G278" i="5"/>
  <c r="J279" i="2" s="1"/>
  <c r="G277" i="5"/>
  <c r="J278" i="2" s="1"/>
  <c r="G275" i="5"/>
  <c r="J276" i="2" s="1"/>
  <c r="G274" i="5"/>
  <c r="J275" i="2" s="1"/>
  <c r="G273" i="5"/>
  <c r="J274" i="2" s="1"/>
  <c r="G270" i="5"/>
  <c r="J271" i="2" s="1"/>
  <c r="G269" i="5"/>
  <c r="J270" i="2" s="1"/>
  <c r="G267" i="5"/>
  <c r="J268" i="2" s="1"/>
  <c r="G266" i="5"/>
  <c r="J267" i="2" s="1"/>
  <c r="G265" i="5"/>
  <c r="J266" i="2" s="1"/>
  <c r="G263" i="5"/>
  <c r="J264" i="2" s="1"/>
  <c r="G262" i="5"/>
  <c r="J263" i="2" s="1"/>
  <c r="G261" i="5"/>
  <c r="J262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1" i="5"/>
  <c r="J252" i="2" s="1"/>
  <c r="G250" i="5"/>
  <c r="J251" i="2" s="1"/>
  <c r="G249" i="5"/>
  <c r="J250" i="2" s="1"/>
  <c r="G247" i="5"/>
  <c r="J248" i="2" s="1"/>
  <c r="G246" i="5"/>
  <c r="J247" i="2" s="1"/>
  <c r="G245" i="5"/>
  <c r="J246" i="2" s="1"/>
  <c r="G243" i="5"/>
  <c r="J244" i="2" s="1"/>
  <c r="G242" i="5"/>
  <c r="J243" i="2" s="1"/>
  <c r="G241" i="5"/>
  <c r="J242" i="2" s="1"/>
  <c r="G240" i="5"/>
  <c r="J241" i="2" s="1"/>
  <c r="G238" i="5"/>
  <c r="J239" i="2" s="1"/>
  <c r="G237" i="5"/>
  <c r="J238" i="2" s="1"/>
  <c r="G236" i="5"/>
  <c r="J237" i="2" s="1"/>
  <c r="G234" i="5"/>
  <c r="J235" i="2" s="1"/>
  <c r="G233" i="5"/>
  <c r="J234" i="2" s="1"/>
  <c r="G232" i="5"/>
  <c r="J233" i="2" s="1"/>
  <c r="G230" i="5"/>
  <c r="J231" i="2" s="1"/>
  <c r="G229" i="5"/>
  <c r="J230" i="2" s="1"/>
  <c r="G228" i="5"/>
  <c r="J229" i="2" s="1"/>
  <c r="G226" i="5"/>
  <c r="J227" i="2" s="1"/>
  <c r="G225" i="5"/>
  <c r="J226" i="2" s="1"/>
  <c r="G224" i="5"/>
  <c r="J225" i="2" s="1"/>
  <c r="G222" i="5"/>
  <c r="J223" i="2" s="1"/>
  <c r="G221" i="5"/>
  <c r="J222" i="2" s="1"/>
  <c r="G220" i="5"/>
  <c r="J221" i="2" s="1"/>
  <c r="G218" i="5"/>
  <c r="J219" i="2" s="1"/>
  <c r="G217" i="5"/>
  <c r="J218" i="2" s="1"/>
  <c r="G216" i="5"/>
  <c r="J217" i="2" s="1"/>
  <c r="G214" i="5"/>
  <c r="J215" i="2" s="1"/>
  <c r="G213" i="5"/>
  <c r="J214" i="2" s="1"/>
  <c r="G212" i="5"/>
  <c r="J213" i="2" s="1"/>
  <c r="G210" i="5"/>
  <c r="J211" i="2" s="1"/>
  <c r="G209" i="5"/>
  <c r="J210" i="2" s="1"/>
  <c r="G208" i="5"/>
  <c r="J209" i="2" s="1"/>
  <c r="G206" i="5"/>
  <c r="J207" i="2" s="1"/>
  <c r="G205" i="5"/>
  <c r="J206" i="2" s="1"/>
  <c r="G204" i="5"/>
  <c r="J205" i="2" s="1"/>
  <c r="G202" i="5"/>
  <c r="J203" i="2" s="1"/>
  <c r="G201" i="5"/>
  <c r="J202" i="2" s="1"/>
  <c r="G200" i="5"/>
  <c r="J201" i="2" s="1"/>
  <c r="G198" i="5"/>
  <c r="J199" i="2" s="1"/>
  <c r="G197" i="5"/>
  <c r="J198" i="2" s="1"/>
  <c r="G196" i="5"/>
  <c r="J197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6" i="5"/>
  <c r="J187" i="2" s="1"/>
  <c r="G185" i="5"/>
  <c r="J186" i="2" s="1"/>
  <c r="G184" i="5"/>
  <c r="J185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G244" i="5" l="1"/>
  <c r="J245" i="2" s="1"/>
  <c r="G248" i="5"/>
  <c r="J249" i="2" s="1"/>
  <c r="G252" i="5"/>
  <c r="J253" i="2" s="1"/>
  <c r="G256" i="5"/>
  <c r="J257" i="2" s="1"/>
  <c r="G260" i="5"/>
  <c r="J261" i="2" s="1"/>
  <c r="G264" i="5"/>
  <c r="J265" i="2" s="1"/>
  <c r="G271" i="5"/>
  <c r="J272" i="2" s="1"/>
  <c r="G279" i="5"/>
  <c r="J280" i="2" s="1"/>
  <c r="G287" i="5"/>
  <c r="J288" i="2" s="1"/>
  <c r="G295" i="5"/>
  <c r="J296" i="2" s="1"/>
  <c r="I243" i="5"/>
  <c r="F248" i="5"/>
  <c r="I249" i="2" s="1"/>
  <c r="I251" i="5"/>
  <c r="F256" i="5"/>
  <c r="I257" i="2" s="1"/>
  <c r="I259" i="5"/>
  <c r="F264" i="5"/>
  <c r="I265" i="2" s="1"/>
  <c r="F247" i="5"/>
  <c r="I248" i="2" s="1"/>
  <c r="F255" i="5"/>
  <c r="I256" i="2" s="1"/>
  <c r="F263" i="5"/>
  <c r="I264" i="2" s="1"/>
  <c r="F267" i="5"/>
  <c r="I268" i="2" s="1"/>
  <c r="F271" i="5"/>
  <c r="I272" i="2" s="1"/>
  <c r="F283" i="5"/>
  <c r="I284" i="2" s="1"/>
  <c r="F287" i="5"/>
  <c r="I288" i="2" s="1"/>
  <c r="F291" i="5"/>
  <c r="I292" i="2" s="1"/>
  <c r="F295" i="5"/>
  <c r="I296" i="2" s="1"/>
  <c r="T197" i="4"/>
  <c r="T205" i="4"/>
  <c r="T213" i="4"/>
  <c r="Q190" i="4"/>
  <c r="G187" i="5"/>
  <c r="J188" i="2" s="1"/>
  <c r="G195" i="5"/>
  <c r="J196" i="2" s="1"/>
  <c r="G199" i="5"/>
  <c r="J200" i="2" s="1"/>
  <c r="G203" i="5"/>
  <c r="J204" i="2" s="1"/>
  <c r="G207" i="5"/>
  <c r="J208" i="2" s="1"/>
  <c r="G211" i="5"/>
  <c r="J212" i="2" s="1"/>
  <c r="G215" i="5"/>
  <c r="J216" i="2" s="1"/>
  <c r="G219" i="5"/>
  <c r="J220" i="2" s="1"/>
  <c r="G223" i="5"/>
  <c r="J224" i="2" s="1"/>
  <c r="G227" i="5"/>
  <c r="J228" i="2" s="1"/>
  <c r="G231" i="5"/>
  <c r="J232" i="2" s="1"/>
  <c r="G235" i="5"/>
  <c r="J236" i="2" s="1"/>
  <c r="G239" i="5"/>
  <c r="J240" i="2" s="1"/>
  <c r="I187" i="5"/>
  <c r="G188" i="2" s="1"/>
  <c r="F190" i="5"/>
  <c r="I191" i="2" s="1"/>
  <c r="F192" i="5"/>
  <c r="I193" i="2" s="1"/>
  <c r="I195" i="5"/>
  <c r="F200" i="5"/>
  <c r="I201" i="2" s="1"/>
  <c r="I203" i="5"/>
  <c r="F208" i="5"/>
  <c r="I209" i="2" s="1"/>
  <c r="I211" i="5"/>
  <c r="F216" i="5"/>
  <c r="I217" i="2" s="1"/>
  <c r="I219" i="5"/>
  <c r="F224" i="5"/>
  <c r="I225" i="2" s="1"/>
  <c r="I227" i="5"/>
  <c r="F232" i="5"/>
  <c r="I233" i="2" s="1"/>
  <c r="I235" i="5"/>
  <c r="F240" i="5"/>
  <c r="I241" i="2" s="1"/>
  <c r="F187" i="5"/>
  <c r="I188" i="2" s="1"/>
  <c r="F195" i="5"/>
  <c r="I196" i="2" s="1"/>
  <c r="F203" i="5"/>
  <c r="I204" i="2" s="1"/>
  <c r="F211" i="5"/>
  <c r="I212" i="2" s="1"/>
  <c r="F219" i="5"/>
  <c r="I220" i="2" s="1"/>
  <c r="F227" i="5"/>
  <c r="I228" i="2" s="1"/>
  <c r="F235" i="5"/>
  <c r="I236" i="2" s="1"/>
  <c r="G183" i="5"/>
  <c r="J184" i="2" s="1"/>
  <c r="G182" i="5"/>
  <c r="J183" i="2" s="1"/>
  <c r="I182" i="5"/>
  <c r="I180" i="5"/>
  <c r="I168" i="5"/>
  <c r="I172" i="5"/>
  <c r="F170" i="5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E186" i="2" s="1"/>
  <c r="I189" i="5"/>
  <c r="G190" i="2" s="1"/>
  <c r="I193" i="5"/>
  <c r="G194" i="2" s="1"/>
  <c r="I197" i="5"/>
  <c r="G198" i="2" s="1"/>
  <c r="I201" i="5"/>
  <c r="E202" i="2" s="1"/>
  <c r="I205" i="5"/>
  <c r="G206" i="2" s="1"/>
  <c r="I209" i="5"/>
  <c r="G210" i="2" s="1"/>
  <c r="I213" i="5"/>
  <c r="G214" i="2" s="1"/>
  <c r="I217" i="5"/>
  <c r="E218" i="2" s="1"/>
  <c r="I221" i="5"/>
  <c r="G222" i="2" s="1"/>
  <c r="I225" i="5"/>
  <c r="G226" i="2" s="1"/>
  <c r="I229" i="5"/>
  <c r="G230" i="2" s="1"/>
  <c r="I233" i="5"/>
  <c r="E234" i="2" s="1"/>
  <c r="I237" i="5"/>
  <c r="G238" i="2" s="1"/>
  <c r="I241" i="5"/>
  <c r="G242" i="2" s="1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R169" i="2" s="1"/>
  <c r="E169" i="2"/>
  <c r="G169" i="2"/>
  <c r="S169" i="2" s="1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G186" i="2"/>
  <c r="E188" i="2"/>
  <c r="F188" i="2"/>
  <c r="E190" i="2"/>
  <c r="F190" i="2"/>
  <c r="E192" i="2"/>
  <c r="G192" i="2"/>
  <c r="F192" i="2"/>
  <c r="E194" i="2"/>
  <c r="F194" i="2"/>
  <c r="E196" i="2"/>
  <c r="G196" i="2"/>
  <c r="F196" i="2"/>
  <c r="E198" i="2"/>
  <c r="F198" i="2"/>
  <c r="E200" i="2"/>
  <c r="G200" i="2"/>
  <c r="F200" i="2"/>
  <c r="G202" i="2"/>
  <c r="E204" i="2"/>
  <c r="G204" i="2"/>
  <c r="F204" i="2"/>
  <c r="E206" i="2"/>
  <c r="F206" i="2"/>
  <c r="E208" i="2"/>
  <c r="G208" i="2"/>
  <c r="F208" i="2"/>
  <c r="E210" i="2"/>
  <c r="F210" i="2"/>
  <c r="E212" i="2"/>
  <c r="G212" i="2"/>
  <c r="F212" i="2"/>
  <c r="E214" i="2"/>
  <c r="F214" i="2"/>
  <c r="E216" i="2"/>
  <c r="G216" i="2"/>
  <c r="F216" i="2"/>
  <c r="G218" i="2"/>
  <c r="E220" i="2"/>
  <c r="G220" i="2"/>
  <c r="F220" i="2"/>
  <c r="E222" i="2"/>
  <c r="F222" i="2"/>
  <c r="E224" i="2"/>
  <c r="G224" i="2"/>
  <c r="F224" i="2"/>
  <c r="E226" i="2"/>
  <c r="F226" i="2"/>
  <c r="E228" i="2"/>
  <c r="G228" i="2"/>
  <c r="F228" i="2"/>
  <c r="E230" i="2"/>
  <c r="F230" i="2"/>
  <c r="E232" i="2"/>
  <c r="G232" i="2"/>
  <c r="F232" i="2"/>
  <c r="G234" i="2"/>
  <c r="E236" i="2"/>
  <c r="G236" i="2"/>
  <c r="F236" i="2"/>
  <c r="E238" i="2"/>
  <c r="F238" i="2"/>
  <c r="E240" i="2"/>
  <c r="G240" i="2"/>
  <c r="F240" i="2"/>
  <c r="E242" i="2"/>
  <c r="F242" i="2"/>
  <c r="E244" i="2"/>
  <c r="G244" i="2"/>
  <c r="F244" i="2"/>
  <c r="E246" i="2"/>
  <c r="E248" i="2"/>
  <c r="G248" i="2"/>
  <c r="F248" i="2"/>
  <c r="E250" i="2"/>
  <c r="G250" i="2"/>
  <c r="F250" i="2"/>
  <c r="E252" i="2"/>
  <c r="G252" i="2"/>
  <c r="F252" i="2"/>
  <c r="F254" i="2"/>
  <c r="E256" i="2"/>
  <c r="G256" i="2"/>
  <c r="F256" i="2"/>
  <c r="E258" i="2"/>
  <c r="G258" i="2"/>
  <c r="F258" i="2"/>
  <c r="E260" i="2"/>
  <c r="G260" i="2"/>
  <c r="F260" i="2"/>
  <c r="E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R179" i="2" s="1"/>
  <c r="E179" i="2"/>
  <c r="G179" i="2"/>
  <c r="S179" i="2" s="1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245" i="4" l="1"/>
  <c r="F262" i="2"/>
  <c r="E254" i="2"/>
  <c r="F246" i="2"/>
  <c r="F234" i="2"/>
  <c r="F218" i="2"/>
  <c r="F202" i="2"/>
  <c r="F186" i="2"/>
  <c r="E15" i="8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84" i="4" l="1"/>
  <c r="W184" i="4" s="1"/>
  <c r="V200" i="4"/>
  <c r="W200" i="4" s="1"/>
  <c r="V168" i="4"/>
  <c r="W168" i="4" s="1"/>
  <c r="W23" i="4"/>
  <c r="W46" i="4"/>
  <c r="W249" i="4"/>
  <c r="W265" i="4"/>
  <c r="W281" i="4"/>
  <c r="X281" i="4" s="1"/>
  <c r="Y281" i="4" s="1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X216" i="4" s="1"/>
  <c r="Y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W226" i="4" s="1"/>
  <c r="X226" i="4" s="1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H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C201" i="4"/>
  <c r="Z201" i="4"/>
  <c r="AD201" i="4"/>
  <c r="AC213" i="4"/>
  <c r="Z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E209" i="4"/>
  <c r="Z209" i="4"/>
  <c r="AB209" i="4"/>
  <c r="AD209" i="4"/>
  <c r="AC221" i="4"/>
  <c r="AB221" i="4"/>
  <c r="AA229" i="4"/>
  <c r="AC229" i="4"/>
  <c r="AE229" i="4"/>
  <c r="Z229" i="4"/>
  <c r="AB229" i="4"/>
  <c r="AD229" i="4"/>
  <c r="Z241" i="4"/>
  <c r="AB241" i="4"/>
  <c r="AD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I201" i="4"/>
  <c r="AF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213" i="4" l="1"/>
  <c r="AJ213" i="4"/>
  <c r="AP213" i="4" s="1"/>
  <c r="AV213" i="4" s="1"/>
  <c r="AF201" i="4"/>
  <c r="AF221" i="4"/>
  <c r="AD221" i="4"/>
  <c r="Z221" i="4"/>
  <c r="AE221" i="4"/>
  <c r="AA221" i="4"/>
  <c r="AB213" i="4"/>
  <c r="AE213" i="4"/>
  <c r="AQ213" i="4" s="1"/>
  <c r="AW213" i="4" s="1"/>
  <c r="AA213" i="4"/>
  <c r="AB201" i="4"/>
  <c r="AN201" i="4" s="1"/>
  <c r="AT201" i="4" s="1"/>
  <c r="AE201" i="4"/>
  <c r="AA201" i="4"/>
  <c r="AM201" i="4" s="1"/>
  <c r="AS201" i="4" s="1"/>
  <c r="AK213" i="4"/>
  <c r="AK201" i="4"/>
  <c r="AH221" i="4"/>
  <c r="AI169" i="4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Y233" i="4"/>
  <c r="AB233" i="4" s="1"/>
  <c r="AI414" i="4"/>
  <c r="AJ414" i="4"/>
  <c r="AK506" i="4"/>
  <c r="AG446" i="4"/>
  <c r="AH446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L197" i="4" s="1"/>
  <c r="AR197" i="4" s="1"/>
  <c r="AA197" i="4"/>
  <c r="AM165" i="4"/>
  <c r="AS165" i="4" s="1"/>
  <c r="AE945" i="4"/>
  <c r="AT945" i="4"/>
  <c r="AT414" i="4"/>
  <c r="AE414" i="4"/>
  <c r="AD446" i="4"/>
  <c r="AE446" i="4"/>
  <c r="AK414" i="4"/>
  <c r="AW418" i="4"/>
  <c r="X518" i="4"/>
  <c r="Y518" i="4"/>
  <c r="Z518" i="4" s="1"/>
  <c r="AG197" i="4"/>
  <c r="AN221" i="4"/>
  <c r="AT221" i="4" s="1"/>
  <c r="AN193" i="4"/>
  <c r="AT193" i="4" s="1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M205" i="4" s="1"/>
  <c r="AS205" i="4" s="1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E245" i="4" s="1"/>
  <c r="I245" i="4" s="1"/>
  <c r="L246" i="2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T241" i="4" s="1"/>
  <c r="AO221" i="4"/>
  <c r="AU221" i="4" s="1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V241" i="4" s="1"/>
  <c r="AM229" i="4"/>
  <c r="AS229" i="4" s="1"/>
  <c r="AQ221" i="4"/>
  <c r="AW221" i="4" s="1"/>
  <c r="AM209" i="4"/>
  <c r="AS209" i="4" s="1"/>
  <c r="AN185" i="4"/>
  <c r="AT185" i="4" s="1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W229" i="4" s="1"/>
  <c r="AM221" i="4"/>
  <c r="AS221" i="4" s="1"/>
  <c r="AQ209" i="4"/>
  <c r="AW209" i="4" s="1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T229" i="4" s="1"/>
  <c r="AN209" i="4"/>
  <c r="AT209" i="4" s="1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AA242" i="4" s="1"/>
  <c r="Y238" i="4"/>
  <c r="AA238" i="4" s="1"/>
  <c r="Y234" i="4"/>
  <c r="AC234" i="4" s="1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A272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C242" i="4"/>
  <c r="Z242" i="4"/>
  <c r="AB242" i="4"/>
  <c r="AE238" i="4"/>
  <c r="AA234" i="4"/>
  <c r="AE234" i="4"/>
  <c r="AD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D256" i="4" l="1"/>
  <c r="AH288" i="4"/>
  <c r="AB234" i="4"/>
  <c r="Z234" i="4"/>
  <c r="AD242" i="4"/>
  <c r="AE242" i="4"/>
  <c r="AC233" i="4"/>
  <c r="AJ181" i="4"/>
  <c r="AL168" i="4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T197" i="4" s="1"/>
  <c r="AC197" i="4"/>
  <c r="AO197" i="4" s="1"/>
  <c r="AU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G176" i="4" s="1"/>
  <c r="AN112" i="4"/>
  <c r="AT112" i="4" s="1"/>
  <c r="AQ144" i="4"/>
  <c r="AW144" i="4" s="1"/>
  <c r="AL184" i="4"/>
  <c r="AR184" i="4" s="1"/>
  <c r="G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S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O232" i="4" s="1"/>
  <c r="AU232" i="4" s="1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178" i="4" s="1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D200" i="4" s="1"/>
  <c r="H200" i="4" s="1"/>
  <c r="K201" i="2" s="1"/>
  <c r="AC232" i="4"/>
  <c r="AG232" i="4"/>
  <c r="AB55" i="4"/>
  <c r="AB74" i="4"/>
  <c r="AB90" i="4"/>
  <c r="AA222" i="4"/>
  <c r="AM222" i="4" s="1"/>
  <c r="AS222" i="4" s="1"/>
  <c r="AF124" i="4"/>
  <c r="AA124" i="4"/>
  <c r="AD164" i="4"/>
  <c r="AB164" i="4"/>
  <c r="AD196" i="4"/>
  <c r="AB196" i="4"/>
  <c r="AN196" i="4" s="1"/>
  <c r="AT196" i="4" s="1"/>
  <c r="AC228" i="4"/>
  <c r="AA228" i="4"/>
  <c r="AE256" i="4"/>
  <c r="AQ256" i="4" s="1"/>
  <c r="AW256" i="4" s="1"/>
  <c r="AG256" i="4"/>
  <c r="Z272" i="4"/>
  <c r="AL272" i="4" s="1"/>
  <c r="AR272" i="4" s="1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AE250" i="4" s="1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Z196" i="4"/>
  <c r="AL196" i="4" s="1"/>
  <c r="AR196" i="4" s="1"/>
  <c r="AC196" i="4"/>
  <c r="AO196" i="4" s="1"/>
  <c r="AU196" i="4" s="1"/>
  <c r="AF228" i="4"/>
  <c r="AL228" i="4" s="1"/>
  <c r="AR228" i="4" s="1"/>
  <c r="AI228" i="4"/>
  <c r="AO228" i="4" s="1"/>
  <c r="AU228" i="4" s="1"/>
  <c r="AG228" i="4"/>
  <c r="AB228" i="4"/>
  <c r="AN228" i="4" s="1"/>
  <c r="AT228" i="4" s="1"/>
  <c r="AE228" i="4"/>
  <c r="AD228" i="4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P288" i="4" s="1"/>
  <c r="AV288" i="4" s="1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U192" i="4" s="1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Q226" i="4" s="1"/>
  <c r="AW226" i="4" s="1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M242" i="4" s="1"/>
  <c r="AS242" i="4" s="1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H244" i="4" s="1"/>
  <c r="Y364" i="4"/>
  <c r="AG364" i="4" s="1"/>
  <c r="Y372" i="4"/>
  <c r="Y133" i="4"/>
  <c r="AF133" i="4" s="1"/>
  <c r="Y183" i="4"/>
  <c r="Z183" i="4" s="1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AK227" i="4" s="1"/>
  <c r="Y255" i="4"/>
  <c r="AI255" i="4" s="1"/>
  <c r="Y271" i="4"/>
  <c r="AC271" i="4" s="1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Q140" i="4"/>
  <c r="AW140" i="4" s="1"/>
  <c r="AL256" i="4"/>
  <c r="AR256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AQ206" i="4" s="1"/>
  <c r="AW206" i="4" s="1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P256" i="4"/>
  <c r="AV256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C178" i="4"/>
  <c r="AA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N254" i="4" l="1"/>
  <c r="AT254" i="4" s="1"/>
  <c r="AE191" i="4"/>
  <c r="AP238" i="4"/>
  <c r="AV238" i="4" s="1"/>
  <c r="AO236" i="4"/>
  <c r="AU236" i="4" s="1"/>
  <c r="AQ242" i="4"/>
  <c r="AW242" i="4" s="1"/>
  <c r="AM226" i="4"/>
  <c r="AS226" i="4" s="1"/>
  <c r="AP228" i="4"/>
  <c r="AV228" i="4" s="1"/>
  <c r="AM196" i="4"/>
  <c r="AS196" i="4" s="1"/>
  <c r="AM232" i="4"/>
  <c r="AS232" i="4" s="1"/>
  <c r="AN181" i="4"/>
  <c r="AT181" i="4" s="1"/>
  <c r="AH178" i="4"/>
  <c r="AE178" i="4"/>
  <c r="AB178" i="4"/>
  <c r="AN178" i="4" s="1"/>
  <c r="AT178" i="4" s="1"/>
  <c r="AD178" i="4"/>
  <c r="AI178" i="4"/>
  <c r="AO178" i="4" s="1"/>
  <c r="AU178" i="4" s="1"/>
  <c r="F176" i="4"/>
  <c r="J176" i="4" s="1"/>
  <c r="M177" i="2" s="1"/>
  <c r="E176" i="4"/>
  <c r="I176" i="4" s="1"/>
  <c r="L177" i="2" s="1"/>
  <c r="F3" i="3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Q211" i="4" s="1"/>
  <c r="AW211" i="4" s="1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F212" i="4" s="1"/>
  <c r="J212" i="4" s="1"/>
  <c r="M213" i="2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T217" i="4" s="1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N250" i="4" s="1"/>
  <c r="AT250" i="4" s="1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U206" i="4" s="1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D226" i="4" s="1"/>
  <c r="H226" i="4" s="1"/>
  <c r="K227" i="2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L195" i="4" s="1"/>
  <c r="AR195" i="4" s="1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L250" i="4" s="1"/>
  <c r="AR250" i="4" s="1"/>
  <c r="E250" i="4" s="1"/>
  <c r="I250" i="4" s="1"/>
  <c r="L251" i="2" s="1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L191" i="4" s="1"/>
  <c r="AR191" i="4" s="1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T286" i="4" s="1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Q255" i="4" s="1"/>
  <c r="AW255" i="4" s="1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M271" i="4" s="1"/>
  <c r="AS271" i="4" s="1"/>
  <c r="AE271" i="4"/>
  <c r="AB271" i="4"/>
  <c r="AI271" i="4"/>
  <c r="AO271" i="4" s="1"/>
  <c r="AU271" i="4" s="1"/>
  <c r="AJ271" i="4"/>
  <c r="AP271" i="4" s="1"/>
  <c r="AV271" i="4" s="1"/>
  <c r="AK271" i="4"/>
  <c r="AC227" i="4"/>
  <c r="Z227" i="4"/>
  <c r="AD227" i="4"/>
  <c r="AF227" i="4"/>
  <c r="AG227" i="4"/>
  <c r="AH227" i="4"/>
  <c r="AN227" i="4" s="1"/>
  <c r="AT227" i="4" s="1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Q244" i="4" s="1"/>
  <c r="AW244" i="4" s="1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L287" i="4" s="1"/>
  <c r="AR287" i="4" s="1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M251" i="4" s="1"/>
  <c r="AS251" i="4" s="1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G212" i="4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Q271" i="4"/>
  <c r="AW271" i="4" s="1"/>
  <c r="AN255" i="4"/>
  <c r="AT255" i="4" s="1"/>
  <c r="AQ227" i="4"/>
  <c r="AW227" i="4" s="1"/>
  <c r="AN211" i="4"/>
  <c r="AT211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N271" i="4"/>
  <c r="AT271" i="4" s="1"/>
  <c r="AP211" i="4"/>
  <c r="AV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Z278" i="4" l="1"/>
  <c r="F296" i="4"/>
  <c r="J296" i="4" s="1"/>
  <c r="M297" i="2" s="1"/>
  <c r="AQ287" i="4"/>
  <c r="AW287" i="4" s="1"/>
  <c r="AF240" i="4"/>
  <c r="E212" i="4"/>
  <c r="I212" i="4" s="1"/>
  <c r="L213" i="2" s="1"/>
  <c r="G214" i="4"/>
  <c r="E190" i="4"/>
  <c r="I190" i="4" s="1"/>
  <c r="L191" i="2" s="1"/>
  <c r="AP227" i="4"/>
  <c r="AV227" i="4" s="1"/>
  <c r="AO227" i="4"/>
  <c r="AU227" i="4" s="1"/>
  <c r="F174" i="4"/>
  <c r="J174" i="4" s="1"/>
  <c r="M175" i="2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N202" i="4" l="1"/>
  <c r="AT202" i="4" s="1"/>
  <c r="E721" i="4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H175" i="3" s="1"/>
  <c r="P176" i="2"/>
  <c r="J175" i="3" s="1"/>
  <c r="O176" i="2"/>
  <c r="I175" i="3" s="1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I180" i="3" s="1"/>
  <c r="N181" i="2"/>
  <c r="H180" i="3" s="1"/>
  <c r="P181" i="2"/>
  <c r="J180" i="3" s="1"/>
  <c r="K180" i="3"/>
  <c r="D181" i="3"/>
  <c r="F180" i="3" l="1"/>
  <c r="N182" i="2"/>
  <c r="H181" i="3" s="1"/>
  <c r="P182" i="2"/>
  <c r="J181" i="3" s="1"/>
  <c r="O182" i="2"/>
  <c r="I181" i="3" s="1"/>
  <c r="K181" i="3"/>
  <c r="D182" i="3"/>
  <c r="F181" i="3" l="1"/>
  <c r="O183" i="2"/>
  <c r="N183" i="2"/>
  <c r="H182" i="3" s="1"/>
  <c r="P183" i="2"/>
  <c r="J182" i="3" s="1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N191" i="2"/>
  <c r="H190" i="3" s="1"/>
  <c r="P191" i="2"/>
  <c r="J190" i="3" s="1"/>
  <c r="I190" i="3"/>
  <c r="K190" i="3"/>
  <c r="D191" i="3"/>
  <c r="F190" i="3" l="1"/>
  <c r="N192" i="2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N205" i="2"/>
  <c r="H204" i="3" s="1"/>
  <c r="P205" i="2"/>
  <c r="J204" i="3" s="1"/>
  <c r="I204" i="3"/>
  <c r="K204" i="3"/>
  <c r="D205" i="3"/>
  <c r="F204" i="3" l="1"/>
  <c r="N206" i="2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I212" i="3" s="1"/>
  <c r="N213" i="2"/>
  <c r="H212" i="3" s="1"/>
  <c r="P213" i="2"/>
  <c r="J212" i="3" s="1"/>
  <c r="K212" i="3"/>
  <c r="D213" i="3"/>
  <c r="F212" i="3" l="1"/>
  <c r="N214" i="2"/>
  <c r="F213" i="3" s="1"/>
  <c r="P214" i="2"/>
  <c r="J213" i="3" s="1"/>
  <c r="O214" i="2"/>
  <c r="I213" i="3" s="1"/>
  <c r="H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H215" i="3" s="1"/>
  <c r="P216" i="2"/>
  <c r="J215" i="3" s="1"/>
  <c r="O216" i="2"/>
  <c r="I215" i="3" s="1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P218" i="2"/>
  <c r="J217" i="3" s="1"/>
  <c r="O218" i="2"/>
  <c r="I217" i="3" s="1"/>
  <c r="K217" i="3"/>
  <c r="D218" i="3"/>
  <c r="F217" i="3" l="1"/>
  <c r="H217" i="3"/>
  <c r="O219" i="2"/>
  <c r="N219" i="2"/>
  <c r="H218" i="3" s="1"/>
  <c r="P219" i="2"/>
  <c r="J218" i="3" s="1"/>
  <c r="I218" i="3"/>
  <c r="K218" i="3"/>
  <c r="D219" i="3"/>
  <c r="F218" i="3" l="1"/>
  <c r="N220" i="2"/>
  <c r="F219" i="3" s="1"/>
  <c r="P220" i="2"/>
  <c r="J219" i="3" s="1"/>
  <c r="O220" i="2"/>
  <c r="I219" i="3" s="1"/>
  <c r="H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H223" i="3" s="1"/>
  <c r="P224" i="2"/>
  <c r="J223" i="3" s="1"/>
  <c r="O224" i="2"/>
  <c r="I223" i="3" s="1"/>
  <c r="K223" i="3"/>
  <c r="D224" i="3"/>
  <c r="F223" i="3" l="1"/>
  <c r="O225" i="2"/>
  <c r="N225" i="2"/>
  <c r="H224" i="3" s="1"/>
  <c r="P225" i="2"/>
  <c r="J224" i="3" s="1"/>
  <c r="K224" i="3"/>
  <c r="D225" i="3"/>
  <c r="F224" i="3" l="1"/>
  <c r="I224" i="3"/>
  <c r="N226" i="2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H229" i="3" s="1"/>
  <c r="P230" i="2"/>
  <c r="J229" i="3" s="1"/>
  <c r="O230" i="2"/>
  <c r="I229" i="3" s="1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N243" i="2"/>
  <c r="H242" i="3" s="1"/>
  <c r="P243" i="2"/>
  <c r="J242" i="3" s="1"/>
  <c r="K242" i="3"/>
  <c r="D243" i="3"/>
  <c r="F242" i="3" l="1"/>
  <c r="I242" i="3"/>
  <c r="N244" i="2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H257" i="3" s="1"/>
  <c r="P258" i="2"/>
  <c r="J257" i="3" s="1"/>
  <c r="O258" i="2"/>
  <c r="I257" i="3" s="1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H259" i="3" s="1"/>
  <c r="P260" i="2"/>
  <c r="J259" i="3" s="1"/>
  <c r="O260" i="2"/>
  <c r="I259" i="3" s="1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N263" i="2"/>
  <c r="H262" i="3" s="1"/>
  <c r="P263" i="2"/>
  <c r="J262" i="3" s="1"/>
  <c r="K262" i="3"/>
  <c r="D263" i="3"/>
  <c r="F262" i="3" l="1"/>
  <c r="I262" i="3"/>
  <c r="N264" i="2"/>
  <c r="P264" i="2"/>
  <c r="J263" i="3" s="1"/>
  <c r="O264" i="2"/>
  <c r="I263" i="3" s="1"/>
  <c r="H263" i="3"/>
  <c r="K263" i="3"/>
  <c r="D264" i="3"/>
  <c r="F263" i="3" l="1"/>
  <c r="O265" i="2"/>
  <c r="N265" i="2"/>
  <c r="H264" i="3" s="1"/>
  <c r="P265" i="2"/>
  <c r="J264" i="3" s="1"/>
  <c r="K264" i="3"/>
  <c r="D265" i="3"/>
  <c r="F264" i="3" l="1"/>
  <c r="I264" i="3"/>
  <c r="N266" i="2"/>
  <c r="P266" i="2"/>
  <c r="J265" i="3" s="1"/>
  <c r="O266" i="2"/>
  <c r="I265" i="3" s="1"/>
  <c r="H265" i="3"/>
  <c r="K265" i="3"/>
  <c r="D266" i="3"/>
  <c r="F265" i="3" l="1"/>
  <c r="O267" i="2"/>
  <c r="N267" i="2"/>
  <c r="H266" i="3" s="1"/>
  <c r="P267" i="2"/>
  <c r="J266" i="3" s="1"/>
  <c r="K266" i="3"/>
  <c r="D267" i="3"/>
  <c r="F266" i="3" l="1"/>
  <c r="I266" i="3"/>
  <c r="N268" i="2"/>
  <c r="P268" i="2"/>
  <c r="J267" i="3" s="1"/>
  <c r="O268" i="2"/>
  <c r="I267" i="3" s="1"/>
  <c r="H267" i="3"/>
  <c r="K267" i="3"/>
  <c r="D268" i="3"/>
  <c r="F267" i="3" l="1"/>
  <c r="O269" i="2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I274" i="3" s="1"/>
  <c r="N275" i="2"/>
  <c r="H274" i="3" s="1"/>
  <c r="P275" i="2"/>
  <c r="J274" i="3" s="1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F280" i="3" s="1"/>
  <c r="N281" i="2"/>
  <c r="H280" i="3" s="1"/>
  <c r="P281" i="2"/>
  <c r="J280" i="3" s="1"/>
  <c r="I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F282" i="3" s="1"/>
  <c r="N283" i="2"/>
  <c r="H282" i="3" s="1"/>
  <c r="P283" i="2"/>
  <c r="J282" i="3" s="1"/>
  <c r="I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F284" i="3" s="1"/>
  <c r="N285" i="2"/>
  <c r="H284" i="3" s="1"/>
  <c r="P285" i="2"/>
  <c r="J284" i="3" s="1"/>
  <c r="I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N289" i="2"/>
  <c r="H288" i="3" s="1"/>
  <c r="P289" i="2"/>
  <c r="J288" i="3" s="1"/>
  <c r="K288" i="3"/>
  <c r="D289" i="3"/>
  <c r="F288" i="3" l="1"/>
  <c r="I288" i="3"/>
  <c r="N290" i="2"/>
  <c r="P290" i="2"/>
  <c r="J289" i="3" s="1"/>
  <c r="O290" i="2"/>
  <c r="I289" i="3" s="1"/>
  <c r="H289" i="3"/>
  <c r="K289" i="3"/>
  <c r="D290" i="3"/>
  <c r="F289" i="3" l="1"/>
  <c r="O291" i="2"/>
  <c r="F290" i="3" s="1"/>
  <c r="N291" i="2"/>
  <c r="H290" i="3" s="1"/>
  <c r="P291" i="2"/>
  <c r="J290" i="3" s="1"/>
  <c r="I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F292" i="3" s="1"/>
  <c r="N293" i="2"/>
  <c r="H292" i="3" s="1"/>
  <c r="P293" i="2"/>
  <c r="J292" i="3" s="1"/>
  <c r="I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F294" i="3" s="1"/>
  <c r="N295" i="2"/>
  <c r="H294" i="3" s="1"/>
  <c r="P295" i="2"/>
  <c r="J294" i="3" s="1"/>
  <c r="I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N297" i="2"/>
  <c r="H296" i="3" s="1"/>
  <c r="P297" i="2"/>
  <c r="J296" i="3" s="1"/>
  <c r="K296" i="3"/>
  <c r="D297" i="3"/>
  <c r="F296" i="3" l="1"/>
  <c r="I296" i="3"/>
  <c r="N298" i="2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<sst xmlns="http://schemas.openxmlformats.org/spreadsheetml/2006/main" count="976" uniqueCount="394">
  <si>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</si>
  <si>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</si>
  <si>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</si>
  <si>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</si>
  <si>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</si>
  <si>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</si>
  <si>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</si>
  <si>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</si>
  <si>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</si>
  <si>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</si>
  <si>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</si>
  <si>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</si>
  <si>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</si>
  <si>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</si>
  <si>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</si>
  <si>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</si>
  <si>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</si>
  <si>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</si>
  <si>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</si>
  <si>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</si>
  <si>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</si>
  <si>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</si>
  <si>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</si>
  <si>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</si>
  <si>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</si>
  <si>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</si>
  <si>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</si>
  <si>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</si>
  <si>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</si>
  <si>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</si>
  <si>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</si>
  <si>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</si>
  <si>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</si>
  <si>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</si>
  <si>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</si>
  <si>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</si>
  <si>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</si>
  <si>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</si>
  <si>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</si>
  <si>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</si>
  <si>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</si>
  <si>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</si>
  <si>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</si>
  <si>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</si>
  <si>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</si>
  <si>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</si>
  <si>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</si>
  <si>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</si>
  <si>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</si>
  <si>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</si>
  <si>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</si>
  <si>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</si>
  <si>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</si>
  <si>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</si>
  <si>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</si>
  <si>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</si>
  <si>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</si>
  <si>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</si>
  <si>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</si>
  <si>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</si>
  <si>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</si>
  <si>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</si>
  <si>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</si>
  <si>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</si>
  <si>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</si>
  <si>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</si>
  <si>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</si>
  <si>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</si>
  <si>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</si>
  <si>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</si>
  <si>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</si>
  <si>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</si>
  <si>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</si>
  <si>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</si>
  <si>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</si>
  <si>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</si>
  <si>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</si>
  <si>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</si>
  <si>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</si>
  <si>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</si>
  <si>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</si>
  <si>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</si>
  <si>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</si>
  <si>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</si>
  <si>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</si>
  <si>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</si>
  <si>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</si>
  <si>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</si>
  <si>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</si>
  <si>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</si>
  <si>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</si>
  <si>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</si>
  <si>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</si>
  <si>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</si>
  <si>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</si>
  <si>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</si>
  <si>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</si>
  <si>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</si>
  <si>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</si>
  <si>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</si>
  <si>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</si>
  <si>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</si>
  <si>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</si>
  <si>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</si>
  <si>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</si>
  <si>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</si>
  <si>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</si>
  <si>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</si>
  <si>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</si>
  <si>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</si>
  <si>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</si>
  <si>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</si>
  <si>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</si>
  <si>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</si>
  <si>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</si>
  <si>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</si>
  <si>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</si>
  <si>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</si>
  <si>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</si>
  <si>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</si>
  <si>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</si>
  <si>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</si>
  <si>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</si>
  <si>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</si>
  <si>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</si>
  <si>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</si>
  <si>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</si>
  <si>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</si>
  <si>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</si>
  <si>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</si>
  <si>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</si>
  <si>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</si>
  <si>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</si>
  <si>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</si>
  <si>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</si>
  <si>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</si>
  <si>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</si>
  <si>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</si>
  <si>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</si>
  <si>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</si>
  <si>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</si>
  <si>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</si>
  <si>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</si>
  <si>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</si>
  <si>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</si>
  <si>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</si>
  <si>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</si>
  <si>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</si>
  <si>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</si>
  <si>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</si>
  <si>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</si>
  <si>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</si>
  <si>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</si>
  <si>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</si>
  <si>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</si>
  <si>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</si>
  <si>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</si>
  <si>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</si>
  <si>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</si>
  <si>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</si>
  <si>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</si>
  <si>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</si>
  <si>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</si>
  <si>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</si>
  <si>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</si>
  <si>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</si>
  <si>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</si>
  <si>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</si>
  <si>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</si>
  <si>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</si>
  <si>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</si>
  <si>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</si>
  <si>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</si>
  <si>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</si>
  <si>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</si>
  <si>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</si>
  <si>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</si>
  <si>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</si>
  <si>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</si>
  <si>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</si>
  <si>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</si>
  <si>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</si>
  <si>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</si>
  <si>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</si>
  <si>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</si>
  <si>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</si>
  <si>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</si>
  <si>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</si>
  <si>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</si>
  <si>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</si>
  <si>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</si>
  <si>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</si>
  <si>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</si>
  <si>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</si>
  <si>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</si>
  <si>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</si>
  <si>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</si>
  <si>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</si>
  <si>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</si>
  <si>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</si>
  <si>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</si>
  <si>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</si>
  <si>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</si>
  <si>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</si>
  <si>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</si>
  <si>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</si>
  <si>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</si>
  <si>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</si>
  <si>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</si>
  <si>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</si>
  <si>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</si>
  <si>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</si>
  <si>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</si>
  <si>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</si>
  <si>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</si>
  <si>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</si>
  <si>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</si>
  <si>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</si>
  <si>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</si>
  <si>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</si>
  <si>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</si>
  <si>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</si>
  <si>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</si>
  <si>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</si>
  <si>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</si>
  <si>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</si>
  <si>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</si>
  <si>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</si>
  <si>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</si>
  <si>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</si>
  <si>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</si>
  <si>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</si>
  <si>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</si>
  <si>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</si>
  <si>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</si>
  <si>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</si>
  <si>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</si>
  <si>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</si>
  <si>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</si>
  <si>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</si>
  <si>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</si>
  <si>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</si>
  <si>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</si>
  <si>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</si>
  <si>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</si>
  <si>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</si>
  <si>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</si>
  <si>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</si>
  <si>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</si>
  <si>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</si>
  <si>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</si>
  <si>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</si>
  <si>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</si>
  <si>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</si>
  <si>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</si>
  <si>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</si>
  <si>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</si>
  <si>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</si>
  <si>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</si>
  <si>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</si>
  <si>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</si>
  <si>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</si>
  <si>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</si>
  <si>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</si>
  <si>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</si>
  <si>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</si>
  <si>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</si>
  <si>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</si>
  <si>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</si>
  <si>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</si>
  <si>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</si>
  <si>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</si>
  <si>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</si>
  <si>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</si>
  <si>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</si>
  <si>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</si>
  <si>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</si>
  <si>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</si>
  <si>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</si>
  <si>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</si>
  <si>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</si>
  <si>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</si>
  <si>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</si>
  <si>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</si>
  <si>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</si>
  <si>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</si>
  <si>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</si>
  <si>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</si>
  <si>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</si>
  <si>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</si>
  <si>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</si>
  <si>
    <t>Lyon</t>
  </si>
  <si>
    <t>Reims</t>
  </si>
  <si>
    <t>Ajaccio</t>
  </si>
  <si>
    <t>Hamburg</t>
  </si>
  <si>
    <t>Hertha</t>
  </si>
  <si>
    <t>darmstadt</t>
  </si>
  <si>
    <t>pauli</t>
  </si>
  <si>
    <t>Hoffenheim</t>
  </si>
  <si>
    <t>RB Leipzig</t>
  </si>
  <si>
    <t>Fortuna Dusseldorf</t>
  </si>
  <si>
    <t>Dortmund</t>
  </si>
  <si>
    <t>Ein Frankfurt</t>
  </si>
  <si>
    <t>Werder Bremen</t>
  </si>
  <si>
    <t>Freiburg</t>
  </si>
  <si>
    <t>Bayern Munich</t>
  </si>
  <si>
    <t>M'gladbach</t>
  </si>
  <si>
    <t>Schalke 04</t>
  </si>
  <si>
    <t>Dresden</t>
  </si>
  <si>
    <t>Sandhausen</t>
  </si>
  <si>
    <t>Bielefeld</t>
  </si>
  <si>
    <t>Heidenheim</t>
  </si>
  <si>
    <t>Regensburg</t>
  </si>
  <si>
    <t>Holstein Kiel</t>
  </si>
  <si>
    <t>Greuther Furth</t>
  </si>
  <si>
    <t>Bochum</t>
  </si>
  <si>
    <t>Darmstadt</t>
  </si>
  <si>
    <t>Karlsruhe</t>
  </si>
  <si>
    <t>St Pauli</t>
  </si>
  <si>
    <t>Erzgebirge Aue</t>
  </si>
  <si>
    <t>Volos NFC</t>
  </si>
  <si>
    <t>Xanthi</t>
  </si>
  <si>
    <t>Atromitos</t>
  </si>
  <si>
    <t>Lamia</t>
  </si>
  <si>
    <t>Panathinaikos</t>
  </si>
  <si>
    <t>PAOK</t>
  </si>
  <si>
    <t>OFI Crete</t>
  </si>
  <si>
    <t>AEK</t>
  </si>
  <si>
    <t>Olympiakos</t>
  </si>
  <si>
    <t>Aris</t>
  </si>
  <si>
    <t>Asteras Tripolis</t>
  </si>
  <si>
    <t>Panionios</t>
  </si>
  <si>
    <t>Panetolikos</t>
  </si>
  <si>
    <t>Larisa</t>
  </si>
  <si>
    <t>Belenenses</t>
  </si>
  <si>
    <t>Guimaraes</t>
  </si>
  <si>
    <t>Tondela</t>
  </si>
  <si>
    <t>Aves</t>
  </si>
  <si>
    <t>Rio Ave</t>
  </si>
  <si>
    <t>Sp Lisbon</t>
  </si>
  <si>
    <t>Pacos Ferreira</t>
  </si>
  <si>
    <t>Sp Braga</t>
  </si>
  <si>
    <t>Boavista</t>
  </si>
  <si>
    <t>Levante</t>
  </si>
  <si>
    <t>Celta</t>
  </si>
  <si>
    <t>Villarreal</t>
  </si>
  <si>
    <t>Leganes</t>
  </si>
  <si>
    <t>Ath Bilbao</t>
  </si>
  <si>
    <t>Ath Madrid</t>
  </si>
  <si>
    <t>Real Madrid</t>
  </si>
  <si>
    <t>Extremadura UD</t>
  </si>
  <si>
    <t>Fuenlabrada</t>
  </si>
  <si>
    <t>Tenerife</t>
  </si>
  <si>
    <t>Malaga</t>
  </si>
  <si>
    <t>Ponferradina</t>
  </si>
  <si>
    <t>Las Palmas</t>
  </si>
  <si>
    <t>Girona</t>
  </si>
  <si>
    <t>Alcorcon</t>
  </si>
  <si>
    <t>La Coruna</t>
  </si>
  <si>
    <t>Sp Gijon</t>
  </si>
  <si>
    <t>Mirandes</t>
  </si>
  <si>
    <t>Numancia</t>
  </si>
  <si>
    <t>Albacete</t>
  </si>
  <si>
    <t>Almeria</t>
  </si>
  <si>
    <t>Fenerbahce</t>
  </si>
  <si>
    <t>Kayserispor</t>
  </si>
  <si>
    <t>Goztep</t>
  </si>
  <si>
    <t>Trabzonspor</t>
  </si>
  <si>
    <t>Buyuksehyr</t>
  </si>
  <si>
    <t>Alanyaspor</t>
  </si>
  <si>
    <t>Besiktas</t>
  </si>
  <si>
    <t>Antalyaspor</t>
  </si>
  <si>
    <t>Yeni Malatyaspor</t>
  </si>
  <si>
    <t>Kasimpasa</t>
  </si>
  <si>
    <t>Genclerbirligi</t>
  </si>
  <si>
    <t>Konyaspor</t>
  </si>
  <si>
    <t>Gaziantep</t>
  </si>
  <si>
    <t>Ankaragucu</t>
  </si>
  <si>
    <t>Rizespor</t>
  </si>
  <si>
    <t>Galatasaray</t>
  </si>
  <si>
    <t>Sivasspor</t>
  </si>
  <si>
    <t>Denizlispor</t>
  </si>
  <si>
    <t>Aston Villa</t>
  </si>
  <si>
    <t>Sheffield United</t>
  </si>
  <si>
    <t>Man City</t>
  </si>
  <si>
    <t>Arsenal</t>
  </si>
  <si>
    <t>Ascoli</t>
  </si>
  <si>
    <t>Cremonese</t>
  </si>
  <si>
    <t>Maritimo</t>
  </si>
  <si>
    <t>Gil Vicente</t>
  </si>
  <si>
    <t>Santa Clara</t>
  </si>
  <si>
    <t>Portimonense</t>
  </si>
  <si>
    <t>Setubal</t>
  </si>
  <si>
    <t>Famalicao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</si>
</sst>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2" fontId="1" fillId="4" borderId="0" xfId="0" applyNumberFormat="1" applyFont="1" applyFill="1" applyAlignment="1"/>
    <xf numFmtId="49" fontId="1" fillId="4" borderId="0" xfId="0" applyNumberFormat="1" applyFont="1" applyFill="1" applyAlignment="1">
      <alignment horizontal="center"/>
    </xf>
    <xf numFmtId="0" fontId="1" fillId="4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1.0500447875616123</v>
      </c>
      <c r="F168" s="6">
        <f>IF('Log_working_3-way'!D168="","",1/'True_Odds_Calculator_3-way'!N169+1/'True_Odds_Calculator_3-way'!O169+1/'True_Odds_Calculator_3-way'!P169-1)</f>
        <v>4.1877612488860905E-13</v>
      </c>
      <c r="H168" s="6">
        <f>IF('Log_working_3-way'!$D168="","",'True_Odds_Calculator_3-way'!N169/'True_Odds_Calculator_3-way'!A169-1)</f>
        <v>5.0728945340706488E-2</v>
      </c>
      <c r="I168" s="6">
        <f>IF('Log_working_3-way'!$D168="","",'True_Odds_Calculator_3-way'!O169/'True_Odds_Calculator_3-way'!B169-1)</f>
        <v>6.0759900874612915E-2</v>
      </c>
      <c r="J168" s="6">
        <f>IF('Log_working_3-way'!$D168="","",'True_Odds_Calculator_3-way'!P169/'True_Odds_Calculator_3-way'!C169-1)</f>
        <v>5.0474049197119397E-2</v>
      </c>
      <c r="K168" s="6">
        <f>IF('Log_working_3-way'!$D168="","",1/'True_Odds_Calculator_3-way'!A169+1/'True_Odds_Calculator_3-way'!B169+1/'True_Odds_Calculator_3-way'!C169-1)</f>
        <v>5.3547892917051865E-2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1.0528551069244751</v>
      </c>
      <c r="F172" s="6">
        <f>IF('Log_working_3-way'!D172="","",1/'True_Odds_Calculator_3-way'!N173+1/'True_Odds_Calculator_3-way'!O173+1/'True_Odds_Calculator_3-way'!P173-1)</f>
        <v>8.9173113337892573E-13</v>
      </c>
      <c r="H172" s="6">
        <f>IF('Log_working_3-way'!$D172="","",'True_Odds_Calculator_3-way'!N173/'True_Odds_Calculator_3-way'!A173-1)</f>
        <v>3.4160902230943702E-2</v>
      </c>
      <c r="I172" s="6">
        <f>IF('Log_working_3-way'!$D172="","",'True_Odds_Calculator_3-way'!O173/'True_Odds_Calculator_3-way'!B173-1)</f>
        <v>6.5138566119827157E-2</v>
      </c>
      <c r="J172" s="6">
        <f>IF('Log_working_3-way'!$D172="","",'True_Odds_Calculator_3-way'!P173/'True_Odds_Calculator_3-way'!C173-1)</f>
        <v>8.3250148787777256E-2</v>
      </c>
      <c r="K172" s="6">
        <f>IF('Log_working_3-way'!$D172="","",1/'True_Odds_Calculator_3-way'!A173+1/'True_Odds_Calculator_3-way'!B173+1/'True_Odds_Calculator_3-way'!C173-1)</f>
        <v>5.2955637160072344E-2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1.0485378457281025</v>
      </c>
      <c r="F173" s="6">
        <f>IF('Log_working_3-way'!D173="","",1/'True_Odds_Calculator_3-way'!N174+1/'True_Odds_Calculator_3-way'!O174+1/'True_Odds_Calculator_3-way'!P174-1)</f>
        <v>3.3240077357277187E-13</v>
      </c>
      <c r="H173" s="6">
        <f>IF('Log_working_3-way'!$D173="","",'True_Odds_Calculator_3-way'!N174/'True_Odds_Calculator_3-way'!A174-1)</f>
        <v>5.7564912373654131E-2</v>
      </c>
      <c r="I173" s="6">
        <f>IF('Log_working_3-way'!$D173="","",'True_Odds_Calculator_3-way'!O174/'True_Odds_Calculator_3-way'!B174-1)</f>
        <v>5.2683756790507408E-2</v>
      </c>
      <c r="J173" s="6">
        <f>IF('Log_working_3-way'!$D173="","",'True_Odds_Calculator_3-way'!P174/'True_Odds_Calculator_3-way'!C174-1)</f>
        <v>4.6880886460366478E-2</v>
      </c>
      <c r="K173" s="6">
        <f>IF('Log_working_3-way'!$D173="","",1/'True_Odds_Calculator_3-way'!A174+1/'True_Odds_Calculator_3-way'!B174+1/'True_Odds_Calculator_3-way'!C174-1)</f>
        <v>5.198384624454655E-2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1.0826090326057287</v>
      </c>
      <c r="F174" s="6">
        <f>IF('Log_working_3-way'!D174="","",1/'True_Odds_Calculator_3-way'!N175+1/'True_Odds_Calculator_3-way'!O175+1/'True_Odds_Calculator_3-way'!P175-1)</f>
        <v>4.6987747026605575E-11</v>
      </c>
      <c r="H174" s="6">
        <f>IF('Log_working_3-way'!$D174="","",'True_Odds_Calculator_3-way'!N175/'True_Odds_Calculator_3-way'!A175-1)</f>
        <v>3.5755338522817537E-2</v>
      </c>
      <c r="I174" s="6">
        <f>IF('Log_working_3-way'!$D174="","",'True_Odds_Calculator_3-way'!O175/'True_Odds_Calculator_3-way'!B175-1)</f>
        <v>0.12542037035701092</v>
      </c>
      <c r="J174" s="6">
        <f>IF('Log_working_3-way'!$D174="","",'True_Odds_Calculator_3-way'!P175/'True_Odds_Calculator_3-way'!C175-1)</f>
        <v>0.15208712516082712</v>
      </c>
      <c r="K174" s="6">
        <f>IF('Log_working_3-way'!$D174="","",1/'True_Odds_Calculator_3-way'!A175+1/'True_Odds_Calculator_3-way'!B175+1/'True_Odds_Calculator_3-way'!C175-1)</f>
        <v>7.3009401182775768E-2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1.0601455193630982</v>
      </c>
      <c r="F175" s="6">
        <f>IF('Log_working_3-way'!D175="","",1/'True_Odds_Calculator_3-way'!N176+1/'True_Odds_Calculator_3-way'!O176+1/'True_Odds_Calculator_3-way'!P176-1)</f>
        <v>2.6756374893466273E-12</v>
      </c>
      <c r="H175" s="6">
        <f>IF('Log_working_3-way'!$D175="","",'True_Odds_Calculator_3-way'!N176/'True_Odds_Calculator_3-way'!A176-1)</f>
        <v>9.5553984480762688E-2</v>
      </c>
      <c r="I175" s="6">
        <f>IF('Log_working_3-way'!$D175="","",'True_Odds_Calculator_3-way'!O176/'True_Odds_Calculator_3-way'!B176-1)</f>
        <v>8.0087905067734555E-2</v>
      </c>
      <c r="J175" s="6">
        <f>IF('Log_working_3-way'!$D175="","",'True_Odds_Calculator_3-way'!P176/'True_Odds_Calculator_3-way'!C176-1)</f>
        <v>3.52890988430965E-2</v>
      </c>
      <c r="K175" s="6">
        <f>IF('Log_working_3-way'!$D175="","",1/'True_Odds_Calculator_3-way'!A176+1/'True_Odds_Calculator_3-way'!B176+1/'True_Odds_Calculator_3-way'!C176-1)</f>
        <v>5.8873776200801586E-2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1.0534369744715093</v>
      </c>
      <c r="F176" s="6">
        <f>IF('Log_working_3-way'!D176="","",1/'True_Odds_Calculator_3-way'!N177+1/'True_Odds_Calculator_3-way'!O177+1/'True_Odds_Calculator_3-way'!P177-1)</f>
        <v>8.0757622811233887E-13</v>
      </c>
      <c r="H176" s="6">
        <f>IF('Log_working_3-way'!$D176="","",'True_Odds_Calculator_3-way'!N177/'True_Odds_Calculator_3-way'!A177-1)</f>
        <v>3.9911407511892039E-2</v>
      </c>
      <c r="I176" s="6">
        <f>IF('Log_working_3-way'!$D176="","",'True_Odds_Calculator_3-way'!O177/'True_Odds_Calculator_3-way'!B177-1)</f>
        <v>6.9235452569341049E-2</v>
      </c>
      <c r="J176" s="6">
        <f>IF('Log_working_3-way'!$D176="","",'True_Odds_Calculator_3-way'!P177/'True_Odds_Calculator_3-way'!C177-1)</f>
        <v>6.8578903228350141E-2</v>
      </c>
      <c r="K176" s="6">
        <f>IF('Log_working_3-way'!$D176="","",1/'True_Odds_Calculator_3-way'!A177+1/'True_Odds_Calculator_3-way'!B177+1/'True_Odds_Calculator_3-way'!C177-1)</f>
        <v>5.5500857523978819E-2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1.0538943706367825</v>
      </c>
      <c r="F177" s="6">
        <f>IF('Log_working_3-way'!D177="","",1/'True_Odds_Calculator_3-way'!N178+1/'True_Odds_Calculator_3-way'!O178+1/'True_Odds_Calculator_3-way'!P178-1)</f>
        <v>8.6131102250419644E-13</v>
      </c>
      <c r="H177" s="6">
        <f>IF('Log_working_3-way'!$D177="","",'True_Odds_Calculator_3-way'!N178/'True_Odds_Calculator_3-way'!A178-1)</f>
        <v>4.0259817744145998E-2</v>
      </c>
      <c r="I177" s="6">
        <f>IF('Log_working_3-way'!$D177="","",'True_Odds_Calculator_3-way'!O178/'True_Odds_Calculator_3-way'!B178-1)</f>
        <v>7.1152182771031969E-2</v>
      </c>
      <c r="J177" s="6">
        <f>IF('Log_working_3-way'!$D177="","",'True_Odds_Calculator_3-way'!P178/'True_Odds_Calculator_3-way'!C178-1)</f>
        <v>6.7838642024658169E-2</v>
      </c>
      <c r="K177" s="6">
        <f>IF('Log_working_3-way'!$D177="","",1/'True_Odds_Calculator_3-way'!A178+1/'True_Odds_Calculator_3-way'!B178+1/'True_Odds_Calculator_3-way'!C178-1)</f>
        <v>5.595682787345857E-2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1.0522993720537559</v>
      </c>
      <c r="F178" s="6">
        <f>IF('Log_working_3-way'!D178="","",1/'True_Odds_Calculator_3-way'!N179+1/'True_Odds_Calculator_3-way'!O179+1/'True_Odds_Calculator_3-way'!P179-1)</f>
        <v>6.0262905776653497E-13</v>
      </c>
      <c r="H178" s="6">
        <f>IF('Log_working_3-way'!$D178="","",'True_Odds_Calculator_3-way'!N179/'True_Odds_Calculator_3-way'!A179-1)</f>
        <v>5.4630624391981852E-2</v>
      </c>
      <c r="I178" s="6">
        <f>IF('Log_working_3-way'!$D178="","",'True_Odds_Calculator_3-way'!O179/'True_Odds_Calculator_3-way'!B179-1)</f>
        <v>6.7712721061856884E-2</v>
      </c>
      <c r="J178" s="6">
        <f>IF('Log_working_3-way'!$D178="","",'True_Odds_Calculator_3-way'!P179/'True_Odds_Calculator_3-way'!C179-1)</f>
        <v>4.798035551880675E-2</v>
      </c>
      <c r="K178" s="6">
        <f>IF('Log_working_3-way'!$D178="","",1/'True_Odds_Calculator_3-way'!A179+1/'True_Odds_Calculator_3-way'!B179+1/'True_Odds_Calculator_3-way'!C179-1)</f>
        <v>5.554120382330141E-2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1.062605389409865</v>
      </c>
      <c r="F179" s="6">
        <f>IF('Log_working_3-way'!D179="","",1/'True_Odds_Calculator_3-way'!N180+1/'True_Odds_Calculator_3-way'!O180+1/'True_Odds_Calculator_3-way'!P180-1)</f>
        <v>4.3820502781954929E-12</v>
      </c>
      <c r="H179" s="6">
        <f>IF('Log_working_3-way'!$D179="","",'True_Odds_Calculator_3-way'!N180/'True_Odds_Calculator_3-way'!A180-1)</f>
        <v>3.2626465224264267E-2</v>
      </c>
      <c r="I179" s="6">
        <f>IF('Log_working_3-way'!$D179="","",'True_Odds_Calculator_3-way'!O180/'True_Odds_Calculator_3-way'!B180-1)</f>
        <v>8.9635572447862799E-2</v>
      </c>
      <c r="J179" s="6">
        <f>IF('Log_working_3-way'!$D179="","",'True_Odds_Calculator_3-way'!P180/'True_Odds_Calculator_3-way'!C180-1)</f>
        <v>0.10376091307448876</v>
      </c>
      <c r="K179" s="6">
        <f>IF('Log_working_3-way'!$D179="","",1/'True_Odds_Calculator_3-way'!A180+1/'True_Odds_Calculator_3-way'!B180+1/'True_Odds_Calculator_3-way'!C180-1)</f>
        <v>5.9221072056499624E-2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1.0322364151841255</v>
      </c>
      <c r="F180" s="6">
        <f>IF('Log_working_3-way'!D180="","",1/'True_Odds_Calculator_3-way'!N181+1/'True_Odds_Calculator_3-way'!O181+1/'True_Odds_Calculator_3-way'!P181-1)</f>
        <v>1.532107773982716E-14</v>
      </c>
      <c r="H180" s="6">
        <f>IF('Log_working_3-way'!$D180="","",'True_Odds_Calculator_3-way'!N181/'True_Odds_Calculator_3-way'!A181-1)</f>
        <v>2.8346539930960146E-2</v>
      </c>
      <c r="I180" s="6">
        <f>IF('Log_working_3-way'!$D180="","",'True_Odds_Calculator_3-way'!O181/'True_Odds_Calculator_3-way'!B181-1)</f>
        <v>4.063090776253464E-2</v>
      </c>
      <c r="J180" s="6">
        <f>IF('Log_working_3-way'!$D180="","",'True_Odds_Calculator_3-way'!P181/'True_Odds_Calculator_3-way'!C181-1)</f>
        <v>3.70376048299208E-2</v>
      </c>
      <c r="K180" s="6">
        <f>IF('Log_working_3-way'!$D180="","",1/'True_Odds_Calculator_3-way'!A181+1/'True_Odds_Calculator_3-way'!B181+1/'True_Odds_Calculator_3-way'!C181-1)</f>
        <v>3.4490337114751135E-2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1.0574818971431481</v>
      </c>
      <c r="F181" s="6">
        <f>IF('Log_working_3-way'!D181="","",1/'True_Odds_Calculator_3-way'!N182+1/'True_Odds_Calculator_3-way'!O182+1/'True_Odds_Calculator_3-way'!P182-1)</f>
        <v>1.2421175199506251E-12</v>
      </c>
      <c r="H181" s="6">
        <f>IF('Log_working_3-way'!$D181="","",'True_Odds_Calculator_3-way'!N182/'True_Odds_Calculator_3-way'!A182-1)</f>
        <v>6.5390721220880632E-2</v>
      </c>
      <c r="I181" s="6">
        <f>IF('Log_working_3-way'!$D181="","",'True_Odds_Calculator_3-way'!O182/'True_Odds_Calculator_3-way'!B182-1)</f>
        <v>7.1780720427444322E-2</v>
      </c>
      <c r="J181" s="6">
        <f>IF('Log_working_3-way'!$D181="","",'True_Odds_Calculator_3-way'!P182/'True_Odds_Calculator_3-way'!C182-1)</f>
        <v>4.9823560839163505E-2</v>
      </c>
      <c r="K181" s="6">
        <f>IF('Log_working_3-way'!$D181="","",1/'True_Odds_Calculator_3-way'!A182+1/'True_Odds_Calculator_3-way'!B182+1/'True_Odds_Calculator_3-way'!C182-1)</f>
        <v>6.0811660582276161E-2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1.0563204456084081</v>
      </c>
      <c r="F182" s="6">
        <f>IF('Log_working_3-way'!D182="","",1/'True_Odds_Calculator_3-way'!N183+1/'True_Odds_Calculator_3-way'!O183+1/'True_Odds_Calculator_3-way'!P183-1)</f>
        <v>1.0194067812108187E-12</v>
      </c>
      <c r="H182" s="6">
        <f>IF('Log_working_3-way'!$D182="","",'True_Odds_Calculator_3-way'!N183/'True_Odds_Calculator_3-way'!A183-1)</f>
        <v>5.6421901253877804E-2</v>
      </c>
      <c r="I182" s="6">
        <f>IF('Log_working_3-way'!$D182="","",'True_Odds_Calculator_3-way'!O183/'True_Odds_Calculator_3-way'!B183-1)</f>
        <v>6.8263802835204945E-2</v>
      </c>
      <c r="J182" s="6">
        <f>IF('Log_working_3-way'!$D182="","",'True_Odds_Calculator_3-way'!P183/'True_Odds_Calculator_3-way'!C183-1)</f>
        <v>5.709189351522137E-2</v>
      </c>
      <c r="K182" s="6">
        <f>IF('Log_working_3-way'!$D182="","",1/'True_Odds_Calculator_3-way'!A183+1/'True_Odds_Calculator_3-way'!B183+1/'True_Odds_Calculator_3-way'!C183-1)</f>
        <v>6.0090342144060838E-2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1.0380176878435234</v>
      </c>
      <c r="F183" s="6">
        <f>IF('Log_working_3-way'!D183="","",1/'True_Odds_Calculator_3-way'!N184+1/'True_Odds_Calculator_3-way'!O184+1/'True_Odds_Calculator_3-way'!P184-1)</f>
        <v>2.1049828546892968E-13</v>
      </c>
      <c r="H183" s="6">
        <f>IF('Log_working_3-way'!$D183="","",'True_Odds_Calculator_3-way'!N184/'True_Odds_Calculator_3-way'!A184-1)</f>
        <v>7.3628929394773612E-2</v>
      </c>
      <c r="I183" s="6">
        <f>IF('Log_working_3-way'!$D183="","",'True_Odds_Calculator_3-way'!O184/'True_Odds_Calculator_3-way'!B184-1)</f>
        <v>6.6735066578241575E-2</v>
      </c>
      <c r="J183" s="6">
        <f>IF('Log_working_3-way'!$D183="","",'True_Odds_Calculator_3-way'!P184/'True_Odds_Calculator_3-way'!C184-1)</f>
        <v>1.3959423470134791E-2</v>
      </c>
      <c r="K183" s="6">
        <f>IF('Log_working_3-way'!$D183="","",1/'True_Odds_Calculator_3-way'!A184+1/'True_Odds_Calculator_3-way'!B184+1/'True_Odds_Calculator_3-way'!C184-1)</f>
        <v>3.1580788588710496E-2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1.0250990128511952</v>
      </c>
      <c r="F184" s="6">
        <f>IF('Log_working_3-way'!D184="","",1/'True_Odds_Calculator_3-way'!N185+1/'True_Odds_Calculator_3-way'!O185+1/'True_Odds_Calculator_3-way'!P185-1)</f>
        <v>2.2204460492503131E-15</v>
      </c>
      <c r="H184" s="6">
        <f>IF('Log_working_3-way'!$D184="","",'True_Odds_Calculator_3-way'!N185/'True_Odds_Calculator_3-way'!A185-1)</f>
        <v>1.8796363733015742E-2</v>
      </c>
      <c r="I184" s="6">
        <f>IF('Log_working_3-way'!$D184="","",'True_Odds_Calculator_3-way'!O185/'True_Odds_Calculator_3-way'!B185-1)</f>
        <v>3.1645000656580047E-2</v>
      </c>
      <c r="J184" s="6">
        <f>IF('Log_working_3-way'!$D184="","",'True_Odds_Calculator_3-way'!P185/'True_Odds_Calculator_3-way'!C185-1)</f>
        <v>3.4279015870198881E-2</v>
      </c>
      <c r="K184" s="6">
        <f>IF('Log_working_3-way'!$D184="","",1/'True_Odds_Calculator_3-way'!A185+1/'True_Odds_Calculator_3-way'!B185+1/'True_Odds_Calculator_3-way'!C185-1)</f>
        <v>2.6304422975063968E-2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1.0395754060404565</v>
      </c>
      <c r="F185" s="6">
        <f>IF('Log_working_3-way'!D185="","",1/'True_Odds_Calculator_3-way'!N186+1/'True_Odds_Calculator_3-way'!O186+1/'True_Odds_Calculator_3-way'!P186-1)</f>
        <v>3.8902214782865485E-13</v>
      </c>
      <c r="H185" s="6">
        <f>IF('Log_working_3-way'!$D185="","",'True_Odds_Calculator_3-way'!N186/'True_Odds_Calculator_3-way'!A186-1)</f>
        <v>8.7617323809644931E-2</v>
      </c>
      <c r="I185" s="6">
        <f>IF('Log_working_3-way'!$D185="","",'True_Odds_Calculator_3-way'!O186/'True_Odds_Calculator_3-way'!B186-1)</f>
        <v>7.0024320018972075E-2</v>
      </c>
      <c r="J185" s="6">
        <f>IF('Log_working_3-way'!$D185="","",'True_Odds_Calculator_3-way'!P186/'True_Odds_Calculator_3-way'!C186-1)</f>
        <v>1.2536696557204907E-2</v>
      </c>
      <c r="K185" s="6">
        <f>IF('Log_working_3-way'!$D185="","",1/'True_Odds_Calculator_3-way'!A186+1/'True_Odds_Calculator_3-way'!B186+1/'True_Odds_Calculator_3-way'!C186-1)</f>
        <v>3.0519312742632865E-2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1.0249928682569629</v>
      </c>
      <c r="F186" s="6">
        <f>IF('Log_working_3-way'!D186="","",1/'True_Odds_Calculator_3-way'!N187+1/'True_Odds_Calculator_3-way'!O187+1/'True_Odds_Calculator_3-way'!P187-1)</f>
        <v>2.2204460492503131E-15</v>
      </c>
      <c r="H186" s="6">
        <f>IF('Log_working_3-way'!$D186="","",'True_Odds_Calculator_3-way'!N187/'True_Odds_Calculator_3-way'!A187-1)</f>
        <v>1.9433635050981168E-2</v>
      </c>
      <c r="I186" s="6">
        <f>IF('Log_working_3-way'!$D186="","",'True_Odds_Calculator_3-way'!O187/'True_Odds_Calculator_3-way'!B187-1)</f>
        <v>3.3586165904750054E-2</v>
      </c>
      <c r="J186" s="6">
        <f>IF('Log_working_3-way'!$D186="","",'True_Odds_Calculator_3-way'!P187/'True_Odds_Calculator_3-way'!C187-1)</f>
        <v>3.0829846594141008E-2</v>
      </c>
      <c r="K186" s="6">
        <f>IF('Log_working_3-way'!$D186="","",1/'True_Odds_Calculator_3-way'!A187+1/'True_Odds_Calculator_3-way'!B187+1/'True_Odds_Calculator_3-way'!C187-1)</f>
        <v>2.6365534674140045E-2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1.0229772744191159</v>
      </c>
      <c r="F187" s="6">
        <f>IF('Log_working_3-way'!D187="","",1/'True_Odds_Calculator_3-way'!N188+1/'True_Odds_Calculator_3-way'!O188+1/'True_Odds_Calculator_3-way'!P188-1)</f>
        <v>1.3322676295501878E-15</v>
      </c>
      <c r="H187" s="6">
        <f>IF('Log_working_3-way'!$D187="","",'True_Odds_Calculator_3-way'!N188/'True_Odds_Calculator_3-way'!A188-1)</f>
        <v>2.7012517142761316E-2</v>
      </c>
      <c r="I187" s="6">
        <f>IF('Log_working_3-way'!$D187="","",'True_Odds_Calculator_3-way'!O188/'True_Odds_Calculator_3-way'!B188-1)</f>
        <v>3.1212271669613711E-2</v>
      </c>
      <c r="J187" s="6">
        <f>IF('Log_working_3-way'!$D187="","",'True_Odds_Calculator_3-way'!P188/'True_Odds_Calculator_3-way'!C188-1)</f>
        <v>1.8598650402331662E-2</v>
      </c>
      <c r="K187" s="6">
        <f>IF('Log_working_3-way'!$D187="","",1/'True_Odds_Calculator_3-way'!A188+1/'True_Odds_Calculator_3-way'!B188+1/'True_Odds_Calculator_3-way'!C188-1)</f>
        <v>2.4377308699043976E-2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1.0304483698667704</v>
      </c>
      <c r="F188" s="6">
        <f>IF('Log_working_3-way'!D188="","",1/'True_Odds_Calculator_3-way'!N189+1/'True_Odds_Calculator_3-way'!O189+1/'True_Odds_Calculator_3-way'!P189-1)</f>
        <v>1.7763568394002505E-14</v>
      </c>
      <c r="H188" s="6">
        <f>IF('Log_working_3-way'!$D188="","",'True_Odds_Calculator_3-way'!N189/'True_Odds_Calculator_3-way'!A189-1)</f>
        <v>1.6469499856911041E-2</v>
      </c>
      <c r="I188" s="6">
        <f>IF('Log_working_3-way'!$D188="","",'True_Odds_Calculator_3-way'!O189/'True_Odds_Calculator_3-way'!B189-1)</f>
        <v>4.3975923225763935E-2</v>
      </c>
      <c r="J188" s="6">
        <f>IF('Log_working_3-way'!$D188="","",'True_Odds_Calculator_3-way'!P189/'True_Odds_Calculator_3-way'!C189-1)</f>
        <v>5.0032924498796483E-2</v>
      </c>
      <c r="K188" s="6">
        <f>IF('Log_working_3-way'!$D188="","",1/'True_Odds_Calculator_3-way'!A189+1/'True_Odds_Calculator_3-way'!B189+1/'True_Odds_Calculator_3-way'!C189-1)</f>
        <v>2.9311567531281391E-2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1.0381630060023328</v>
      </c>
      <c r="F189" s="6">
        <f>IF('Log_working_3-way'!D189="","",1/'True_Odds_Calculator_3-way'!N190+1/'True_Odds_Calculator_3-way'!O190+1/'True_Odds_Calculator_3-way'!P190-1)</f>
        <v>2.6845192735436285E-13</v>
      </c>
      <c r="H189" s="6">
        <f>IF('Log_working_3-way'!$D189="","",'True_Odds_Calculator_3-way'!N190/'True_Odds_Calculator_3-way'!A190-1)</f>
        <v>1.2646520241787806E-2</v>
      </c>
      <c r="I189" s="6">
        <f>IF('Log_working_3-way'!$D189="","",'True_Odds_Calculator_3-way'!O190/'True_Odds_Calculator_3-way'!B190-1)</f>
        <v>6.6998514437192291E-2</v>
      </c>
      <c r="J189" s="6">
        <f>IF('Log_working_3-way'!$D189="","",'True_Odds_Calculator_3-way'!P190/'True_Odds_Calculator_3-way'!C190-1)</f>
        <v>8.1651743568995627E-2</v>
      </c>
      <c r="K189" s="6">
        <f>IF('Log_working_3-way'!$D189="","",1/'True_Odds_Calculator_3-way'!A190+1/'True_Odds_Calculator_3-way'!B190+1/'True_Odds_Calculator_3-way'!C190-1)</f>
        <v>3.011705477326232E-2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1.0320413434515863</v>
      </c>
      <c r="F190" s="6">
        <f>IF('Log_working_3-way'!D190="","",1/'True_Odds_Calculator_3-way'!N191+1/'True_Odds_Calculator_3-way'!O191+1/'True_Odds_Calculator_3-way'!P191-1)</f>
        <v>1.4876988529977098E-14</v>
      </c>
      <c r="H190" s="6">
        <f>IF('Log_working_3-way'!$D190="","",'True_Odds_Calculator_3-way'!N191/'True_Odds_Calculator_3-way'!A191-1)</f>
        <v>2.7473376060857202E-2</v>
      </c>
      <c r="I190" s="6">
        <f>IF('Log_working_3-way'!$D190="","",'True_Odds_Calculator_3-way'!O191/'True_Odds_Calculator_3-way'!B191-1)</f>
        <v>4.0861286808824948E-2</v>
      </c>
      <c r="J190" s="6">
        <f>IF('Log_working_3-way'!$D190="","",'True_Odds_Calculator_3-way'!P191/'True_Odds_Calculator_3-way'!C191-1)</f>
        <v>3.7342791853719026E-2</v>
      </c>
      <c r="K190" s="6">
        <f>IF('Log_working_3-way'!$D190="","",1/'True_Odds_Calculator_3-way'!A191+1/'True_Odds_Calculator_3-way'!B191+1/'True_Odds_Calculator_3-way'!C191-1)</f>
        <v>3.4188838225239326E-2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1.0361438246999546</v>
      </c>
      <c r="F191" s="6">
        <f>IF('Log_working_3-way'!D191="","",1/'True_Odds_Calculator_3-way'!N192+1/'True_Odds_Calculator_3-way'!O192+1/'True_Odds_Calculator_3-way'!P192-1)</f>
        <v>9.3702823278363212E-14</v>
      </c>
      <c r="H191" s="6">
        <f>IF('Log_working_3-way'!$D191="","",'True_Odds_Calculator_3-way'!N192/'True_Odds_Calculator_3-way'!A192-1)</f>
        <v>6.5862276175572054E-2</v>
      </c>
      <c r="I191" s="6">
        <f>IF('Log_working_3-way'!$D191="","",'True_Odds_Calculator_3-way'!O192/'True_Odds_Calculator_3-way'!B192-1)</f>
        <v>5.6205711329048169E-2</v>
      </c>
      <c r="J191" s="6">
        <f>IF('Log_working_3-way'!$D191="","",'True_Odds_Calculator_3-way'!P192/'True_Odds_Calculator_3-way'!C192-1)</f>
        <v>1.6202506148147222E-2</v>
      </c>
      <c r="K191" s="6">
        <f>IF('Log_working_3-way'!$D191="","",1/'True_Odds_Calculator_3-way'!A192+1/'True_Odds_Calculator_3-way'!B192+1/'True_Odds_Calculator_3-way'!C192-1)</f>
        <v>3.252283491858643E-2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1.0407936297592797</v>
      </c>
      <c r="F192" s="6">
        <f>IF('Log_working_3-way'!D192="","",1/'True_Odds_Calculator_3-way'!N193+1/'True_Odds_Calculator_3-way'!O193+1/'True_Odds_Calculator_3-way'!P193-1)</f>
        <v>2.4757973449140991E-13</v>
      </c>
      <c r="H192" s="6">
        <f>IF('Log_working_3-way'!$D192="","",'True_Odds_Calculator_3-way'!N193/'True_Odds_Calculator_3-way'!A193-1)</f>
        <v>7.8940239519619038E-2</v>
      </c>
      <c r="I192" s="6">
        <f>IF('Log_working_3-way'!$D192="","",'True_Odds_Calculator_3-way'!O193/'True_Odds_Calculator_3-way'!B193-1)</f>
        <v>6.1509019563189549E-2</v>
      </c>
      <c r="J192" s="6">
        <f>IF('Log_working_3-way'!$D192="","",'True_Odds_Calculator_3-way'!P193/'True_Odds_Calculator_3-way'!C193-1)</f>
        <v>1.7770012857496686E-2</v>
      </c>
      <c r="K192" s="6">
        <f>IF('Log_working_3-way'!$D192="","",1/'True_Odds_Calculator_3-way'!A193+1/'True_Odds_Calculator_3-way'!B193+1/'True_Odds_Calculator_3-way'!C193-1)</f>
        <v>3.6111633937720988E-2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1.0284187337856672</v>
      </c>
      <c r="F193" s="6">
        <f>IF('Log_working_3-way'!D193="","",1/'True_Odds_Calculator_3-way'!N194+1/'True_Odds_Calculator_3-way'!O194+1/'True_Odds_Calculator_3-way'!P194-1)</f>
        <v>5.773159728050814E-15</v>
      </c>
      <c r="H193" s="6">
        <f>IF('Log_working_3-way'!$D193="","",'True_Odds_Calculator_3-way'!N194/'True_Odds_Calculator_3-way'!A194-1)</f>
        <v>3.379069974065585E-2</v>
      </c>
      <c r="I193" s="6">
        <f>IF('Log_working_3-way'!$D193="","",'True_Odds_Calculator_3-way'!O194/'True_Odds_Calculator_3-way'!B194-1)</f>
        <v>3.4153471967501847E-2</v>
      </c>
      <c r="J193" s="6">
        <f>IF('Log_working_3-way'!$D193="","",'True_Odds_Calculator_3-way'!P194/'True_Odds_Calculator_3-way'!C194-1)</f>
        <v>2.5433607097479216E-2</v>
      </c>
      <c r="K193" s="6">
        <f>IF('Log_working_3-way'!$D193="","",1/'True_Odds_Calculator_3-way'!A194+1/'True_Odds_Calculator_3-way'!B194+1/'True_Odds_Calculator_3-way'!C194-1)</f>
        <v>3.0530612964716486E-2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1.0397270547303898</v>
      </c>
      <c r="F194" s="6">
        <f>IF('Log_working_3-way'!D194="","",1/'True_Odds_Calculator_3-way'!N195+1/'True_Odds_Calculator_3-way'!O195+1/'True_Odds_Calculator_3-way'!P195-1)</f>
        <v>1.0791367799356522E-13</v>
      </c>
      <c r="H194" s="6">
        <f>IF('Log_working_3-way'!$D194="","",'True_Odds_Calculator_3-way'!N195/'True_Odds_Calculator_3-way'!A195-1)</f>
        <v>2.4740606314724634E-2</v>
      </c>
      <c r="I194" s="6">
        <f>IF('Log_working_3-way'!$D194="","",'True_Odds_Calculator_3-way'!O195/'True_Odds_Calculator_3-way'!B195-1)</f>
        <v>5.3576294923737278E-2</v>
      </c>
      <c r="J194" s="6">
        <f>IF('Log_working_3-way'!$D194="","",'True_Odds_Calculator_3-way'!P195/'True_Odds_Calculator_3-way'!C195-1)</f>
        <v>6.0048142520489289E-2</v>
      </c>
      <c r="K194" s="6">
        <f>IF('Log_working_3-way'!$D194="","",1/'True_Odds_Calculator_3-way'!A195+1/'True_Odds_Calculator_3-way'!B195+1/'True_Odds_Calculator_3-way'!C195-1)</f>
        <v>3.9772491385394515E-2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1.0395337521331234</v>
      </c>
      <c r="F195" s="6">
        <f>IF('Log_working_3-way'!D195="","",1/'True_Odds_Calculator_3-way'!N196+1/'True_Odds_Calculator_3-way'!O196+1/'True_Odds_Calculator_3-way'!P196-1)</f>
        <v>1.0413891970983968E-13</v>
      </c>
      <c r="H195" s="6">
        <f>IF('Log_working_3-way'!$D195="","",'True_Odds_Calculator_3-way'!N196/'True_Odds_Calculator_3-way'!A196-1)</f>
        <v>2.4618754499924345E-2</v>
      </c>
      <c r="I195" s="6">
        <f>IF('Log_working_3-way'!$D195="","",'True_Odds_Calculator_3-way'!O196/'True_Odds_Calculator_3-way'!B196-1)</f>
        <v>5.3420571784219772E-2</v>
      </c>
      <c r="J195" s="6">
        <f>IF('Log_working_3-way'!$D195="","",'True_Odds_Calculator_3-way'!P196/'True_Odds_Calculator_3-way'!C196-1)</f>
        <v>5.9650761909713301E-2</v>
      </c>
      <c r="K195" s="6">
        <f>IF('Log_working_3-way'!$D195="","",1/'True_Odds_Calculator_3-way'!A196+1/'True_Odds_Calculator_3-way'!B196+1/'True_Odds_Calculator_3-way'!C196-1)</f>
        <v>3.9583937502938982E-2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1.0368388013721432</v>
      </c>
      <c r="F196" s="6">
        <f>IF('Log_working_3-way'!D196="","",1/'True_Odds_Calculator_3-way'!N197+1/'True_Odds_Calculator_3-way'!O197+1/'True_Odds_Calculator_3-way'!P197-1)</f>
        <v>5.4622972811557702E-14</v>
      </c>
      <c r="H196" s="6">
        <f>IF('Log_working_3-way'!$D196="","",'True_Odds_Calculator_3-way'!N197/'True_Odds_Calculator_3-way'!A197-1)</f>
        <v>2.4713058643070607E-2</v>
      </c>
      <c r="I196" s="6">
        <f>IF('Log_working_3-way'!$D196="","",'True_Odds_Calculator_3-way'!O197/'True_Odds_Calculator_3-way'!B197-1)</f>
        <v>4.9377795561894811E-2</v>
      </c>
      <c r="J196" s="6">
        <f>IF('Log_working_3-way'!$D196="","",'True_Odds_Calculator_3-way'!P197/'True_Odds_Calculator_3-way'!C197-1)</f>
        <v>5.210412789000185E-2</v>
      </c>
      <c r="K196" s="6">
        <f>IF('Log_working_3-way'!$D196="","",1/'True_Odds_Calculator_3-way'!A197+1/'True_Odds_Calculator_3-way'!B197+1/'True_Odds_Calculator_3-way'!C197-1)</f>
        <v>3.7623356561786725E-2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1.0366481449778977</v>
      </c>
      <c r="F197" s="6">
        <f>IF('Log_working_3-way'!D197="","",1/'True_Odds_Calculator_3-way'!N198+1/'True_Odds_Calculator_3-way'!O198+1/'True_Odds_Calculator_3-way'!P198-1)</f>
        <v>3.8857805861880479E-14</v>
      </c>
      <c r="H197" s="6">
        <f>IF('Log_working_3-way'!$D197="","",'True_Odds_Calculator_3-way'!N198/'True_Odds_Calculator_3-way'!A198-1)</f>
        <v>3.6217689223719152E-2</v>
      </c>
      <c r="I197" s="6">
        <f>IF('Log_working_3-way'!$D197="","",'True_Odds_Calculator_3-way'!O198/'True_Odds_Calculator_3-way'!B198-1)</f>
        <v>4.3429218874956321E-2</v>
      </c>
      <c r="J197" s="6">
        <f>IF('Log_working_3-way'!$D197="","",'True_Odds_Calculator_3-way'!P198/'True_Odds_Calculator_3-way'!C198-1)</f>
        <v>3.9527259935378867E-2</v>
      </c>
      <c r="K197" s="6">
        <f>IF('Log_working_3-way'!$D197="","",1/'True_Odds_Calculator_3-way'!A198+1/'True_Odds_Calculator_3-way'!B198+1/'True_Odds_Calculator_3-way'!C198-1)</f>
        <v>3.9489724834552486E-2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1.0371565408735117</v>
      </c>
      <c r="F198" s="6">
        <f>IF('Log_working_3-way'!D198="","",1/'True_Odds_Calculator_3-way'!N199+1/'True_Odds_Calculator_3-way'!O199+1/'True_Odds_Calculator_3-way'!P199-1)</f>
        <v>4.3742787170231168E-14</v>
      </c>
      <c r="H198" s="6">
        <f>IF('Log_working_3-way'!$D198="","",'True_Odds_Calculator_3-way'!N199/'True_Odds_Calculator_3-way'!A199-1)</f>
        <v>3.6874878825292168E-2</v>
      </c>
      <c r="I198" s="6">
        <f>IF('Log_working_3-way'!$D198="","",'True_Odds_Calculator_3-way'!O199/'True_Odds_Calculator_3-way'!B199-1)</f>
        <v>4.6060846222594876E-2</v>
      </c>
      <c r="J198" s="6">
        <f>IF('Log_working_3-way'!$D198="","",'True_Odds_Calculator_3-way'!P199/'True_Odds_Calculator_3-way'!C199-1)</f>
        <v>3.8162402534747786E-2</v>
      </c>
      <c r="K198" s="6">
        <f>IF('Log_working_3-way'!$D198="","",1/'True_Odds_Calculator_3-way'!A199+1/'True_Odds_Calculator_3-way'!B199+1/'True_Odds_Calculator_3-way'!C199-1)</f>
        <v>3.9941041834720359E-2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1.0407305332751242</v>
      </c>
      <c r="F199" s="6">
        <f>IF('Log_working_3-way'!D199="","",1/'True_Odds_Calculator_3-way'!N200+1/'True_Odds_Calculator_3-way'!O200+1/'True_Odds_Calculator_3-way'!P200-1)</f>
        <v>1.4410694859634532E-13</v>
      </c>
      <c r="H199" s="6">
        <f>IF('Log_working_3-way'!$D199="","",'True_Odds_Calculator_3-way'!N200/'True_Odds_Calculator_3-way'!A200-1)</f>
        <v>6.4317546614869547E-2</v>
      </c>
      <c r="I199" s="6">
        <f>IF('Log_working_3-way'!$D199="","",'True_Odds_Calculator_3-way'!O200/'True_Odds_Calculator_3-way'!B200-1)</f>
        <v>5.6106586562624905E-2</v>
      </c>
      <c r="J199" s="6">
        <f>IF('Log_working_3-way'!$D199="","",'True_Odds_Calculator_3-way'!P200/'True_Odds_Calculator_3-way'!C200-1)</f>
        <v>2.3763732302490403E-2</v>
      </c>
      <c r="K199" s="6">
        <f>IF('Log_working_3-way'!$D199="","",1/'True_Odds_Calculator_3-way'!A200+1/'True_Odds_Calculator_3-way'!B200+1/'True_Odds_Calculator_3-way'!C200-1)</f>
        <v>4.002807397124708E-2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1.0385188278575144</v>
      </c>
      <c r="F200" s="6">
        <f>IF('Log_working_3-way'!D200="","",1/'True_Odds_Calculator_3-way'!N201+1/'True_Odds_Calculator_3-way'!O201+1/'True_Odds_Calculator_3-way'!P201-1)</f>
        <v>7.7715611723760958E-14</v>
      </c>
      <c r="H200" s="6">
        <f>IF('Log_working_3-way'!$D200="","",'True_Odds_Calculator_3-way'!N201/'True_Odds_Calculator_3-way'!A201-1)</f>
        <v>2.5650350627964169E-2</v>
      </c>
      <c r="I200" s="6">
        <f>IF('Log_working_3-way'!$D200="","",'True_Odds_Calculator_3-way'!O201/'True_Odds_Calculator_3-way'!B201-1)</f>
        <v>5.0238976690915704E-2</v>
      </c>
      <c r="J200" s="6">
        <f>IF('Log_working_3-way'!$D200="","",'True_Odds_Calculator_3-way'!P201/'True_Odds_Calculator_3-way'!C201-1)</f>
        <v>5.6346720233954706E-2</v>
      </c>
      <c r="K200" s="6">
        <f>IF('Log_working_3-way'!$D200="","",1/'True_Odds_Calculator_3-way'!A201+1/'True_Odds_Calculator_3-way'!B201+1/'True_Odds_Calculator_3-way'!C201-1)</f>
        <v>3.9210615265520721E-2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1.0578552082945927</v>
      </c>
      <c r="F201" s="6">
        <f>IF('Log_working_3-way'!D201="","",1/'True_Odds_Calculator_3-way'!N202+1/'True_Odds_Calculator_3-way'!O202+1/'True_Odds_Calculator_3-way'!P202-1)</f>
        <v>1.8398615964088094E-12</v>
      </c>
      <c r="H201" s="6">
        <f>IF('Log_working_3-way'!$D201="","",'True_Odds_Calculator_3-way'!N202/'True_Odds_Calculator_3-way'!A202-1)</f>
        <v>8.6421425717616129E-2</v>
      </c>
      <c r="I201" s="6">
        <f>IF('Log_working_3-way'!$D201="","",'True_Odds_Calculator_3-way'!O202/'True_Odds_Calculator_3-way'!B202-1)</f>
        <v>7.7441041255401188E-2</v>
      </c>
      <c r="J201" s="6">
        <f>IF('Log_working_3-way'!$D201="","",'True_Odds_Calculator_3-way'!P202/'True_Odds_Calculator_3-way'!C202-1)</f>
        <v>3.5907769356909647E-2</v>
      </c>
      <c r="K201" s="6">
        <f>IF('Log_working_3-way'!$D201="","",1/'True_Odds_Calculator_3-way'!A202+1/'True_Odds_Calculator_3-way'!B202+1/'True_Odds_Calculator_3-way'!C202-1)</f>
        <v>5.7623839020350509E-2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1.0614044759833094</v>
      </c>
      <c r="F202" s="6">
        <f>IF('Log_working_3-way'!D202="","",1/'True_Odds_Calculator_3-way'!N203+1/'True_Odds_Calculator_3-way'!O203+1/'True_Odds_Calculator_3-way'!P203-1)</f>
        <v>3.1303848402330914E-12</v>
      </c>
      <c r="H202" s="6">
        <f>IF('Log_working_3-way'!$D202="","",'True_Odds_Calculator_3-way'!N203/'True_Odds_Calculator_3-way'!A203-1)</f>
        <v>3.6040920366031903E-2</v>
      </c>
      <c r="I202" s="6">
        <f>IF('Log_working_3-way'!$D202="","",'True_Odds_Calculator_3-way'!O203/'True_Odds_Calculator_3-way'!B203-1)</f>
        <v>7.7454247560152512E-2</v>
      </c>
      <c r="J202" s="6">
        <f>IF('Log_working_3-way'!$D202="","",'True_Odds_Calculator_3-way'!P203/'True_Odds_Calculator_3-way'!C203-1)</f>
        <v>0.10346712540221414</v>
      </c>
      <c r="K202" s="6">
        <f>IF('Log_working_3-way'!$D202="","",1/'True_Odds_Calculator_3-way'!A203+1/'True_Odds_Calculator_3-way'!B203+1/'True_Odds_Calculator_3-way'!C203-1)</f>
        <v>5.9740901314263795E-2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1.0557156583348335</v>
      </c>
      <c r="F203" s="6">
        <f>IF('Log_working_3-way'!D203="","",1/'True_Odds_Calculator_3-way'!N204+1/'True_Odds_Calculator_3-way'!O204+1/'True_Odds_Calculator_3-way'!P204-1)</f>
        <v>1.1266543253896089E-12</v>
      </c>
      <c r="H203" s="6">
        <f>IF('Log_working_3-way'!$D203="","",'True_Odds_Calculator_3-way'!N204/'True_Odds_Calculator_3-way'!A204-1)</f>
        <v>7.2802132997475955E-2</v>
      </c>
      <c r="I203" s="6">
        <f>IF('Log_working_3-way'!$D203="","",'True_Odds_Calculator_3-way'!O204/'True_Odds_Calculator_3-way'!B204-1)</f>
        <v>7.2121180838724985E-2</v>
      </c>
      <c r="J203" s="6">
        <f>IF('Log_working_3-way'!$D203="","",'True_Odds_Calculator_3-way'!P204/'True_Odds_Calculator_3-way'!C204-1)</f>
        <v>4.0805483404873444E-2</v>
      </c>
      <c r="K203" s="6">
        <f>IF('Log_working_3-way'!$D203="","",1/'True_Odds_Calculator_3-way'!A204+1/'True_Odds_Calculator_3-way'!B204+1/'True_Odds_Calculator_3-way'!C204-1)</f>
        <v>5.7623948318348717E-2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1.0613080020073653</v>
      </c>
      <c r="F204" s="6">
        <f>IF('Log_working_3-way'!D204="","",1/'True_Odds_Calculator_3-way'!N205+1/'True_Odds_Calculator_3-way'!O205+1/'True_Odds_Calculator_3-way'!P205-1)</f>
        <v>3.0508928716699302E-12</v>
      </c>
      <c r="H204" s="6">
        <f>IF('Log_working_3-way'!$D204="","",'True_Odds_Calculator_3-way'!N205/'True_Odds_Calculator_3-way'!A205-1)</f>
        <v>0.10343241519713575</v>
      </c>
      <c r="I204" s="6">
        <f>IF('Log_working_3-way'!$D204="","",'True_Odds_Calculator_3-way'!O205/'True_Odds_Calculator_3-way'!B205-1)</f>
        <v>7.653960581557917E-2</v>
      </c>
      <c r="J204" s="6">
        <f>IF('Log_working_3-way'!$D204="","",'True_Odds_Calculator_3-way'!P205/'True_Odds_Calculator_3-way'!C205-1)</f>
        <v>3.6339172033271305E-2</v>
      </c>
      <c r="K204" s="6">
        <f>IF('Log_working_3-way'!$D204="","",1/'True_Odds_Calculator_3-way'!A205+1/'True_Odds_Calculator_3-way'!B205+1/'True_Odds_Calculator_3-way'!C205-1)</f>
        <v>5.9762731028800697E-2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1.1131363192125863</v>
      </c>
      <c r="F205" s="6">
        <f>IF('Log_working_3-way'!D205="","",1/'True_Odds_Calculator_3-way'!N206+1/'True_Odds_Calculator_3-way'!O206+1/'True_Odds_Calculator_3-way'!P206-1)</f>
        <v>-1.1102230246251565E-16</v>
      </c>
      <c r="H205" s="6">
        <f>IF('Log_working_3-way'!$D205="","",'True_Odds_Calculator_3-way'!N206/'True_Odds_Calculator_3-way'!A206-1)</f>
        <v>1.9875373392598483E-2</v>
      </c>
      <c r="I205" s="6">
        <f>IF('Log_working_3-way'!$D205="","",'True_Odds_Calculator_3-way'!O206/'True_Odds_Calculator_3-way'!B206-1)</f>
        <v>0.23842255055716599</v>
      </c>
      <c r="J205" s="6">
        <f>IF('Log_working_3-way'!$D205="","",'True_Odds_Calculator_3-way'!P206/'True_Odds_Calculator_3-way'!C206-1)</f>
        <v>0.34518921717480455</v>
      </c>
      <c r="K205" s="6">
        <f>IF('Log_working_3-way'!$D205="","",1/'True_Odds_Calculator_3-way'!A206+1/'True_Odds_Calculator_3-way'!B206+1/'True_Odds_Calculator_3-way'!C206-1)</f>
        <v>6.4120808993743061E-2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1.0586061576291415</v>
      </c>
      <c r="F206" s="6">
        <f>IF('Log_working_3-way'!D206="","",1/'True_Odds_Calculator_3-way'!N207+1/'True_Odds_Calculator_3-way'!O207+1/'True_Odds_Calculator_3-way'!P207-1)</f>
        <v>2.0055068716828828E-12</v>
      </c>
      <c r="H206" s="6">
        <f>IF('Log_working_3-way'!$D206="","",'True_Odds_Calculator_3-way'!N207/'True_Odds_Calculator_3-way'!A207-1)</f>
        <v>3.6711481711785954E-2</v>
      </c>
      <c r="I206" s="6">
        <f>IF('Log_working_3-way'!$D206="","",'True_Odds_Calculator_3-way'!O207/'True_Odds_Calculator_3-way'!B207-1)</f>
        <v>7.4908585214497281E-2</v>
      </c>
      <c r="J206" s="6">
        <f>IF('Log_working_3-way'!$D206="","",'True_Odds_Calculator_3-way'!P207/'True_Odds_Calculator_3-way'!C207-1)</f>
        <v>9.1002433409500316E-2</v>
      </c>
      <c r="K206" s="6">
        <f>IF('Log_working_3-way'!$D206="","",1/'True_Odds_Calculator_3-way'!A207+1/'True_Odds_Calculator_3-way'!B207+1/'True_Odds_Calculator_3-way'!C207-1)</f>
        <v>5.8330073936316396E-2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1.0549439929647944</v>
      </c>
      <c r="F207" s="6">
        <f>IF('Log_working_3-way'!D207="","",1/'True_Odds_Calculator_3-way'!N208+1/'True_Odds_Calculator_3-way'!O208+1/'True_Odds_Calculator_3-way'!P208-1)</f>
        <v>1.0753620216519266E-12</v>
      </c>
      <c r="H207" s="6">
        <f>IF('Log_working_3-way'!$D207="","",'True_Odds_Calculator_3-way'!N208/'True_Odds_Calculator_3-way'!A208-1)</f>
        <v>3.8245291236592927E-2</v>
      </c>
      <c r="I207" s="6">
        <f>IF('Log_working_3-way'!$D207="","",'True_Odds_Calculator_3-way'!O208/'True_Odds_Calculator_3-way'!B208-1)</f>
        <v>7.0918759282357469E-2</v>
      </c>
      <c r="J207" s="6">
        <f>IF('Log_working_3-way'!$D207="","",'True_Odds_Calculator_3-way'!P208/'True_Odds_Calculator_3-way'!C208-1)</f>
        <v>7.5951632132639668E-2</v>
      </c>
      <c r="K207" s="6">
        <f>IF('Log_working_3-way'!$D207="","",1/'True_Odds_Calculator_3-way'!A208+1/'True_Odds_Calculator_3-way'!B208+1/'True_Odds_Calculator_3-way'!C208-1)</f>
        <v>5.6259069633648906E-2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1.0413863456220167</v>
      </c>
      <c r="F208" s="6">
        <f>IF('Log_working_3-way'!D208="","",1/'True_Odds_Calculator_3-way'!N209+1/'True_Odds_Calculator_3-way'!O209+1/'True_Odds_Calculator_3-way'!P209-1)</f>
        <v>1.6298074001497298E-13</v>
      </c>
      <c r="H208" s="6">
        <f>IF('Log_working_3-way'!$D208="","",'True_Odds_Calculator_3-way'!N209/'True_Odds_Calculator_3-way'!A209-1)</f>
        <v>6.8163926002245523E-2</v>
      </c>
      <c r="I208" s="6">
        <f>IF('Log_working_3-way'!$D208="","",'True_Odds_Calculator_3-way'!O209/'True_Odds_Calculator_3-way'!B209-1)</f>
        <v>5.4805751282907877E-2</v>
      </c>
      <c r="J208" s="6">
        <f>IF('Log_working_3-way'!$D208="","",'True_Odds_Calculator_3-way'!P209/'True_Odds_Calculator_3-way'!C209-1)</f>
        <v>2.4150941932522541E-2</v>
      </c>
      <c r="K208" s="6">
        <f>IF('Log_working_3-way'!$D208="","",1/'True_Odds_Calculator_3-way'!A209+1/'True_Odds_Calculator_3-way'!B209+1/'True_Odds_Calculator_3-way'!C209-1)</f>
        <v>4.0531878993225856E-2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1.037767966297656</v>
      </c>
      <c r="F209" s="6">
        <f>IF('Log_working_3-way'!D209="","",1/'True_Odds_Calculator_3-way'!N210+1/'True_Odds_Calculator_3-way'!O210+1/'True_Odds_Calculator_3-way'!P210-1)</f>
        <v>7.3940853440035426E-14</v>
      </c>
      <c r="H209" s="6">
        <f>IF('Log_working_3-way'!$D209="","",'True_Odds_Calculator_3-way'!N210/'True_Odds_Calculator_3-way'!A210-1)</f>
        <v>2.3506329716899144E-2</v>
      </c>
      <c r="I209" s="6">
        <f>IF('Log_working_3-way'!$D209="","",'True_Odds_Calculator_3-way'!O210/'True_Odds_Calculator_3-way'!B210-1)</f>
        <v>4.9346783119642579E-2</v>
      </c>
      <c r="J209" s="6">
        <f>IF('Log_working_3-way'!$D209="","",'True_Odds_Calculator_3-way'!P210/'True_Odds_Calculator_3-way'!C210-1)</f>
        <v>5.9242308672060595E-2</v>
      </c>
      <c r="K209" s="6">
        <f>IF('Log_working_3-way'!$D209="","",1/'True_Odds_Calculator_3-way'!A210+1/'True_Odds_Calculator_3-way'!B210+1/'True_Odds_Calculator_3-way'!C210-1)</f>
        <v>3.7735073226364602E-2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1.0373974419832317</v>
      </c>
      <c r="F210" s="6">
        <f>IF('Log_working_3-way'!D210="","",1/'True_Odds_Calculator_3-way'!N211+1/'True_Odds_Calculator_3-way'!O211+1/'True_Odds_Calculator_3-way'!P211-1)</f>
        <v>4.7739590058881731E-14</v>
      </c>
      <c r="H210" s="6">
        <f>IF('Log_working_3-way'!$D210="","",'True_Odds_Calculator_3-way'!N211/'True_Odds_Calculator_3-way'!A211-1)</f>
        <v>4.2457208583917216E-2</v>
      </c>
      <c r="I210" s="6">
        <f>IF('Log_working_3-way'!$D210="","",'True_Odds_Calculator_3-way'!O211/'True_Odds_Calculator_3-way'!B211-1)</f>
        <v>4.7514557450818895E-2</v>
      </c>
      <c r="J210" s="6">
        <f>IF('Log_working_3-way'!$D210="","",'True_Odds_Calculator_3-way'!P211/'True_Odds_Calculator_3-way'!C211-1)</f>
        <v>3.2796195672951223E-2</v>
      </c>
      <c r="K210" s="6">
        <f>IF('Log_working_3-way'!$D210="","",1/'True_Odds_Calculator_3-way'!A211+1/'True_Odds_Calculator_3-way'!B211+1/'True_Odds_Calculator_3-way'!C211-1)</f>
        <v>3.9905637731557198E-2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1.0568169339185423</v>
      </c>
      <c r="F211" s="6">
        <f>IF('Log_working_3-way'!D211="","",1/'True_Odds_Calculator_3-way'!N212+1/'True_Odds_Calculator_3-way'!O212+1/'True_Odds_Calculator_3-way'!P212-1)</f>
        <v>6.248113137985456E-12</v>
      </c>
      <c r="H211" s="6">
        <f>IF('Log_working_3-way'!$D211="","",'True_Odds_Calculator_3-way'!N212/'True_Odds_Calculator_3-way'!A212-1)</f>
        <v>1.7197221249461547E-2</v>
      </c>
      <c r="I211" s="6">
        <f>IF('Log_working_3-way'!$D211="","",'True_Odds_Calculator_3-way'!O212/'True_Odds_Calculator_3-way'!B212-1)</f>
        <v>9.6127167447471518E-2</v>
      </c>
      <c r="J211" s="6">
        <f>IF('Log_working_3-way'!$D211="","",'True_Odds_Calculator_3-way'!P212/'True_Odds_Calculator_3-way'!C212-1)</f>
        <v>0.13793162907832035</v>
      </c>
      <c r="K211" s="6">
        <f>IF('Log_working_3-way'!$D211="","",1/'True_Odds_Calculator_3-way'!A212+1/'True_Odds_Calculator_3-way'!B212+1/'True_Odds_Calculator_3-way'!C212-1)</f>
        <v>4.2428556234608727E-2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1.0521510583571108</v>
      </c>
      <c r="F212" s="6">
        <f>IF('Log_working_3-way'!D212="","",1/'True_Odds_Calculator_3-way'!N213+1/'True_Odds_Calculator_3-way'!O213+1/'True_Odds_Calculator_3-way'!P213-1)</f>
        <v>2.5910384948701903E-12</v>
      </c>
      <c r="H212" s="6">
        <f>IF('Log_working_3-way'!$D212="","",'True_Odds_Calculator_3-way'!N213/'True_Odds_Calculator_3-way'!A213-1)</f>
        <v>1.7702243045667032E-2</v>
      </c>
      <c r="I212" s="6">
        <f>IF('Log_working_3-way'!$D212="","",'True_Odds_Calculator_3-way'!O213/'True_Odds_Calculator_3-way'!B213-1)</f>
        <v>8.4173412145497117E-2</v>
      </c>
      <c r="J212" s="6">
        <f>IF('Log_working_3-way'!$D212="","",'True_Odds_Calculator_3-way'!P213/'True_Odds_Calculator_3-way'!C213-1)</f>
        <v>0.1196309333968324</v>
      </c>
      <c r="K212" s="6">
        <f>IF('Log_working_3-way'!$D212="","",1/'True_Odds_Calculator_3-way'!A213+1/'True_Odds_Calculator_3-way'!B213+1/'True_Odds_Calculator_3-way'!C213-1)</f>
        <v>4.1147476566742558E-2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1.0262488049249743</v>
      </c>
      <c r="F213" s="6">
        <f>IF('Log_working_3-way'!D213="","",1/'True_Odds_Calculator_3-way'!N214+1/'True_Odds_Calculator_3-way'!O214+1/'True_Odds_Calculator_3-way'!P214-1)</f>
        <v>4.4408920985006262E-15</v>
      </c>
      <c r="H213" s="6">
        <f>IF('Log_working_3-way'!$D213="","",'True_Odds_Calculator_3-way'!N214/'True_Odds_Calculator_3-way'!A214-1)</f>
        <v>1.6565852711326379E-2</v>
      </c>
      <c r="I213" s="6">
        <f>IF('Log_working_3-way'!$D213="","",'True_Odds_Calculator_3-way'!O214/'True_Odds_Calculator_3-way'!B214-1)</f>
        <v>3.5375760913401555E-2</v>
      </c>
      <c r="J213" s="6">
        <f>IF('Log_working_3-way'!$D213="","",'True_Odds_Calculator_3-way'!P214/'True_Odds_Calculator_3-way'!C214-1)</f>
        <v>3.9841929080123961E-2</v>
      </c>
      <c r="K213" s="6">
        <f>IF('Log_working_3-way'!$D213="","",1/'True_Odds_Calculator_3-way'!A214+1/'True_Odds_Calculator_3-way'!B214+1/'True_Odds_Calculator_3-way'!C214-1)</f>
        <v>2.6450439408792992E-2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1.0221772463410179</v>
      </c>
      <c r="F214" s="6">
        <f>IF('Log_working_3-way'!D214="","",1/'True_Odds_Calculator_3-way'!N215+1/'True_Odds_Calculator_3-way'!O215+1/'True_Odds_Calculator_3-way'!P215-1)</f>
        <v>8.8817841970012523E-16</v>
      </c>
      <c r="H214" s="6">
        <f>IF('Log_working_3-way'!$D214="","",'True_Odds_Calculator_3-way'!N215/'True_Odds_Calculator_3-way'!A215-1)</f>
        <v>2.771181542526735E-2</v>
      </c>
      <c r="I214" s="6">
        <f>IF('Log_working_3-way'!$D214="","",'True_Odds_Calculator_3-way'!O215/'True_Odds_Calculator_3-way'!B215-1)</f>
        <v>2.4511436889533167E-2</v>
      </c>
      <c r="J214" s="6">
        <f>IF('Log_working_3-way'!$D214="","",'True_Odds_Calculator_3-way'!P215/'True_Odds_Calculator_3-way'!C215-1)</f>
        <v>2.0709034168559404E-2</v>
      </c>
      <c r="K214" s="6">
        <f>IF('Log_working_3-way'!$D214="","",1/'True_Odds_Calculator_3-way'!A215+1/'True_Odds_Calculator_3-way'!B215+1/'True_Odds_Calculator_3-way'!C215-1)</f>
        <v>2.3941056128427673E-2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1.0290991969658545</v>
      </c>
      <c r="F215" s="6">
        <f>IF('Log_working_3-way'!D215="","",1/'True_Odds_Calculator_3-way'!N216+1/'True_Odds_Calculator_3-way'!O216+1/'True_Odds_Calculator_3-way'!P216-1)</f>
        <v>1.1768364061026659E-14</v>
      </c>
      <c r="H215" s="6">
        <f>IF('Log_working_3-way'!$D215="","",'True_Odds_Calculator_3-way'!N216/'True_Odds_Calculator_3-way'!A216-1)</f>
        <v>1.641768304850455E-2</v>
      </c>
      <c r="I215" s="6">
        <f>IF('Log_working_3-way'!$D215="","",'True_Odds_Calculator_3-way'!O216/'True_Odds_Calculator_3-way'!B216-1)</f>
        <v>4.2571691185746996E-2</v>
      </c>
      <c r="J215" s="6">
        <f>IF('Log_working_3-way'!$D215="","",'True_Odds_Calculator_3-way'!P216/'True_Odds_Calculator_3-way'!C216-1)</f>
        <v>4.5275219693485802E-2</v>
      </c>
      <c r="K215" s="6">
        <f>IF('Log_working_3-way'!$D215="","",1/'True_Odds_Calculator_3-way'!A216+1/'True_Odds_Calculator_3-way'!B216+1/'True_Odds_Calculator_3-way'!C216-1)</f>
        <v>2.8432667269156608E-2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1.0322323196649834</v>
      </c>
      <c r="F216" s="6">
        <f>IF('Log_working_3-way'!D216="","",1/'True_Odds_Calculator_3-way'!N217+1/'True_Odds_Calculator_3-way'!O217+1/'True_Odds_Calculator_3-way'!P217-1)</f>
        <v>1.7319479184152442E-14</v>
      </c>
      <c r="H216" s="6">
        <f>IF('Log_working_3-way'!$D216="","",'True_Odds_Calculator_3-way'!N217/'True_Odds_Calculator_3-way'!A217-1)</f>
        <v>2.4202603130915046E-2</v>
      </c>
      <c r="I216" s="6">
        <f>IF('Log_working_3-way'!$D216="","",'True_Odds_Calculator_3-way'!O217/'True_Odds_Calculator_3-way'!B217-1)</f>
        <v>3.9232947615006841E-2</v>
      </c>
      <c r="J216" s="6">
        <f>IF('Log_working_3-way'!$D216="","",'True_Odds_Calculator_3-way'!P217/'True_Odds_Calculator_3-way'!C217-1)</f>
        <v>4.5101932248277965E-2</v>
      </c>
      <c r="K216" s="6">
        <f>IF('Log_working_3-way'!$D216="","",1/'True_Odds_Calculator_3-way'!A217+1/'True_Odds_Calculator_3-way'!B217+1/'True_Odds_Calculator_3-way'!C217-1)</f>
        <v>3.3673705429430711E-2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1.0310735268199074</v>
      </c>
      <c r="F217" s="6">
        <f>IF('Log_working_3-way'!D217="","",1/'True_Odds_Calculator_3-way'!N218+1/'True_Odds_Calculator_3-way'!O218+1/'True_Odds_Calculator_3-way'!P218-1)</f>
        <v>1.1102230246251565E-14</v>
      </c>
      <c r="H217" s="6">
        <f>IF('Log_working_3-way'!$D217="","",'True_Odds_Calculator_3-way'!N218/'True_Odds_Calculator_3-way'!A218-1)</f>
        <v>3.0625113767392298E-2</v>
      </c>
      <c r="I217" s="6">
        <f>IF('Log_working_3-way'!$D217="","",'True_Odds_Calculator_3-way'!O218/'True_Odds_Calculator_3-way'!B218-1)</f>
        <v>3.8664227843364207E-2</v>
      </c>
      <c r="J217" s="6">
        <f>IF('Log_working_3-way'!$D217="","",'True_Odds_Calculator_3-way'!P218/'True_Odds_Calculator_3-way'!C218-1)</f>
        <v>3.228124723778758E-2</v>
      </c>
      <c r="K217" s="6">
        <f>IF('Log_working_3-way'!$D217="","",1/'True_Odds_Calculator_3-way'!A218+1/'True_Odds_Calculator_3-way'!B218+1/'True_Odds_Calculator_3-way'!C218-1)</f>
        <v>3.3485359741169285E-2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1.0310444634358287</v>
      </c>
      <c r="F218" s="6">
        <f>IF('Log_working_3-way'!D218="","",1/'True_Odds_Calculator_3-way'!N219+1/'True_Odds_Calculator_3-way'!O219+1/'True_Odds_Calculator_3-way'!P219-1)</f>
        <v>1.1546319456101628E-14</v>
      </c>
      <c r="H218" s="6">
        <f>IF('Log_working_3-way'!$D218="","",'True_Odds_Calculator_3-way'!N219/'True_Odds_Calculator_3-way'!A219-1)</f>
        <v>2.6332635311822283E-2</v>
      </c>
      <c r="I218" s="6">
        <f>IF('Log_working_3-way'!$D218="","",'True_Odds_Calculator_3-way'!O219/'True_Odds_Calculator_3-way'!B219-1)</f>
        <v>3.5539799055830601E-2</v>
      </c>
      <c r="J218" s="6">
        <f>IF('Log_working_3-way'!$D218="","",'True_Odds_Calculator_3-way'!P219/'True_Odds_Calculator_3-way'!C219-1)</f>
        <v>4.0835270804980617E-2</v>
      </c>
      <c r="K218" s="6">
        <f>IF('Log_working_3-way'!$D218="","",1/'True_Odds_Calculator_3-way'!A219+1/'True_Odds_Calculator_3-way'!B219+1/'True_Odds_Calculator_3-way'!C219-1)</f>
        <v>3.3057851239669311E-2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1.0527949716741312</v>
      </c>
      <c r="F219" s="6">
        <f>IF('Log_working_3-way'!D219="","",1/'True_Odds_Calculator_3-way'!N220+1/'True_Odds_Calculator_3-way'!O220+1/'True_Odds_Calculator_3-way'!P220-1)</f>
        <v>5.418776538590464E-12</v>
      </c>
      <c r="H219" s="6">
        <f>IF('Log_working_3-way'!$D219="","",'True_Odds_Calculator_3-way'!N220/'True_Odds_Calculator_3-way'!A220-1)</f>
        <v>0.12902373884993823</v>
      </c>
      <c r="I219" s="6">
        <f>IF('Log_working_3-way'!$D219="","",'True_Odds_Calculator_3-way'!O220/'True_Odds_Calculator_3-way'!B220-1)</f>
        <v>0.10121279435279074</v>
      </c>
      <c r="J219" s="6">
        <f>IF('Log_working_3-way'!$D219="","",'True_Odds_Calculator_3-way'!P220/'True_Odds_Calculator_3-way'!C220-1)</f>
        <v>1.3534603301107451E-2</v>
      </c>
      <c r="K219" s="6">
        <f>IF('Log_working_3-way'!$D219="","",1/'True_Odds_Calculator_3-way'!A220+1/'True_Odds_Calculator_3-way'!B220+1/'True_Odds_Calculator_3-way'!C220-1)</f>
        <v>3.6626000688519511E-2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1.0323592170015117</v>
      </c>
      <c r="F220" s="6">
        <f>IF('Log_working_3-way'!D220="","",1/'True_Odds_Calculator_3-way'!N221+1/'True_Odds_Calculator_3-way'!O221+1/'True_Odds_Calculator_3-way'!P221-1)</f>
        <v>1.6209256159527285E-14</v>
      </c>
      <c r="H220" s="6">
        <f>IF('Log_working_3-way'!$D220="","",'True_Odds_Calculator_3-way'!N221/'True_Odds_Calculator_3-way'!A221-1)</f>
        <v>4.4235076524947736E-2</v>
      </c>
      <c r="I220" s="6">
        <f>IF('Log_working_3-way'!$D220="","",'True_Odds_Calculator_3-way'!O221/'True_Odds_Calculator_3-way'!B221-1)</f>
        <v>3.5626303916985735E-2</v>
      </c>
      <c r="J220" s="6">
        <f>IF('Log_working_3-way'!$D220="","",'True_Odds_Calculator_3-way'!P221/'True_Odds_Calculator_3-way'!C221-1)</f>
        <v>2.7463017798575295E-2</v>
      </c>
      <c r="K220" s="6">
        <f>IF('Log_working_3-way'!$D220="","",1/'True_Odds_Calculator_3-way'!A221+1/'True_Odds_Calculator_3-way'!B221+1/'True_Odds_Calculator_3-way'!C221-1)</f>
        <v>3.4350675348940429E-2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1.0597363108755604</v>
      </c>
      <c r="F221" s="6">
        <f>IF('Log_working_3-way'!D221="","",1/'True_Odds_Calculator_3-way'!N222+1/'True_Odds_Calculator_3-way'!O222+1/'True_Odds_Calculator_3-way'!P222-1)</f>
        <v>1.9019008590248632E-11</v>
      </c>
      <c r="H221" s="6">
        <f>IF('Log_working_3-way'!$D221="","",'True_Odds_Calculator_3-way'!N222/'True_Odds_Calculator_3-way'!A222-1)</f>
        <v>1.2932875757870166E-2</v>
      </c>
      <c r="I221" s="6">
        <f>IF('Log_working_3-way'!$D221="","",'True_Odds_Calculator_3-way'!O222/'True_Odds_Calculator_3-way'!B222-1)</f>
        <v>0.11912293552475361</v>
      </c>
      <c r="J221" s="6">
        <f>IF('Log_working_3-way'!$D221="","",'True_Odds_Calculator_3-way'!P222/'True_Odds_Calculator_3-way'!C222-1)</f>
        <v>0.16357336918162502</v>
      </c>
      <c r="K221" s="6">
        <f>IF('Log_working_3-way'!$D221="","",1/'True_Odds_Calculator_3-way'!A222+1/'True_Odds_Calculator_3-way'!B222+1/'True_Odds_Calculator_3-way'!C222-1)</f>
        <v>3.7603860530937228E-2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1.0348793649095176</v>
      </c>
      <c r="F222" s="6">
        <f>IF('Log_working_3-way'!D222="","",1/'True_Odds_Calculator_3-way'!N223+1/'True_Odds_Calculator_3-way'!O223+1/'True_Odds_Calculator_3-way'!P223-1)</f>
        <v>4.9071857688431919E-14</v>
      </c>
      <c r="H222" s="6">
        <f>IF('Log_working_3-way'!$D222="","",'True_Odds_Calculator_3-way'!N223/'True_Odds_Calculator_3-way'!A223-1)</f>
        <v>1.9095966396406761E-2</v>
      </c>
      <c r="I222" s="6">
        <f>IF('Log_working_3-way'!$D222="","",'True_Odds_Calculator_3-way'!O223/'True_Odds_Calculator_3-way'!B223-1)</f>
        <v>4.8708406179234442E-2</v>
      </c>
      <c r="J222" s="6">
        <f>IF('Log_working_3-way'!$D222="","",'True_Odds_Calculator_3-way'!P223/'True_Odds_Calculator_3-way'!C223-1)</f>
        <v>5.8400088315806453E-2</v>
      </c>
      <c r="K222" s="6">
        <f>IF('Log_working_3-way'!$D222="","",1/'True_Odds_Calculator_3-way'!A223+1/'True_Odds_Calculator_3-way'!B223+1/'True_Odds_Calculator_3-way'!C223-1)</f>
        <v>3.3613478764502824E-2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1.0382669156118896</v>
      </c>
      <c r="F223" s="6">
        <f>IF('Log_working_3-way'!D223="","",1/'True_Odds_Calculator_3-way'!N224+1/'True_Odds_Calculator_3-way'!O224+1/'True_Odds_Calculator_3-way'!P224-1)</f>
        <v>6.0840221749458578E-14</v>
      </c>
      <c r="H223" s="6">
        <f>IF('Log_working_3-way'!$D223="","",'True_Odds_Calculator_3-way'!N224/'True_Odds_Calculator_3-way'!A224-1)</f>
        <v>3.0631613480940789E-2</v>
      </c>
      <c r="I223" s="6">
        <f>IF('Log_working_3-way'!$D223="","",'True_Odds_Calculator_3-way'!O224/'True_Odds_Calculator_3-way'!B224-1)</f>
        <v>4.4246182989603478E-2</v>
      </c>
      <c r="J223" s="6">
        <f>IF('Log_working_3-way'!$D223="","",'True_Odds_Calculator_3-way'!P224/'True_Odds_Calculator_3-way'!C224-1)</f>
        <v>5.2413789664840671E-2</v>
      </c>
      <c r="K223" s="6">
        <f>IF('Log_working_3-way'!$D223="","",1/'True_Odds_Calculator_3-way'!A224+1/'True_Odds_Calculator_3-way'!B224+1/'True_Odds_Calculator_3-way'!C224-1)</f>
        <v>4.0283994443586879E-2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1.0369122741471319</v>
      </c>
      <c r="F224" s="6">
        <f>IF('Log_working_3-way'!D224="","",1/'True_Odds_Calculator_3-way'!N225+1/'True_Odds_Calculator_3-way'!O225+1/'True_Odds_Calculator_3-way'!P225-1)</f>
        <v>4.0856207306205761E-14</v>
      </c>
      <c r="H224" s="6">
        <f>IF('Log_working_3-way'!$D224="","",'True_Odds_Calculator_3-way'!N225/'True_Odds_Calculator_3-way'!A225-1)</f>
        <v>3.7201494747521657E-2</v>
      </c>
      <c r="I224" s="6">
        <f>IF('Log_working_3-way'!$D224="","",'True_Odds_Calculator_3-way'!O225/'True_Odds_Calculator_3-way'!B225-1)</f>
        <v>3.859987146669086E-2</v>
      </c>
      <c r="J224" s="6">
        <f>IF('Log_working_3-way'!$D224="","",'True_Odds_Calculator_3-way'!P225/'True_Odds_Calculator_3-way'!C225-1)</f>
        <v>4.4229175447368041E-2</v>
      </c>
      <c r="K224" s="6">
        <f>IF('Log_working_3-way'!$D224="","",1/'True_Odds_Calculator_3-way'!A225+1/'True_Odds_Calculator_3-way'!B225+1/'True_Odds_Calculator_3-way'!C225-1)</f>
        <v>3.9767674183825541E-2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1.0374539841263666</v>
      </c>
      <c r="F225" s="6">
        <f>IF('Log_working_3-way'!D225="","",1/'True_Odds_Calculator_3-way'!N226+1/'True_Odds_Calculator_3-way'!O226+1/'True_Odds_Calculator_3-way'!P226-1)</f>
        <v>4.5741188614556449E-14</v>
      </c>
      <c r="H225" s="6">
        <f>IF('Log_working_3-way'!$D225="","",'True_Odds_Calculator_3-way'!N226/'True_Odds_Calculator_3-way'!A226-1)</f>
        <v>4.000577808314576E-2</v>
      </c>
      <c r="I225" s="6">
        <f>IF('Log_working_3-way'!$D225="","",'True_Odds_Calculator_3-way'!O226/'True_Odds_Calculator_3-way'!B226-1)</f>
        <v>4.3537495354116995E-2</v>
      </c>
      <c r="J225" s="6">
        <f>IF('Log_working_3-way'!$D225="","",'True_Odds_Calculator_3-way'!P226/'True_Odds_Calculator_3-way'!C226-1)</f>
        <v>3.8045583320081677E-2</v>
      </c>
      <c r="K225" s="6">
        <f>IF('Log_working_3-way'!$D225="","",1/'True_Odds_Calculator_3-way'!A226+1/'True_Odds_Calculator_3-way'!B226+1/'True_Odds_Calculator_3-way'!C226-1)</f>
        <v>4.0393703532176861E-2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1.03713915152764</v>
      </c>
      <c r="F226" s="6">
        <f>IF('Log_working_3-way'!D226="","",1/'True_Odds_Calculator_3-way'!N227+1/'True_Odds_Calculator_3-way'!O227+1/'True_Odds_Calculator_3-way'!P227-1)</f>
        <v>4.6185277824406512E-14</v>
      </c>
      <c r="H226" s="6">
        <f>IF('Log_working_3-way'!$D226="","",'True_Odds_Calculator_3-way'!N227/'True_Odds_Calculator_3-way'!A227-1)</f>
        <v>3.1913483535803921E-2</v>
      </c>
      <c r="I226" s="6">
        <f>IF('Log_working_3-way'!$D226="","",'True_Odds_Calculator_3-way'!O227/'True_Odds_Calculator_3-way'!B227-1)</f>
        <v>4.138661098102947E-2</v>
      </c>
      <c r="J226" s="6">
        <f>IF('Log_working_3-way'!$D226="","",'True_Odds_Calculator_3-way'!P227/'True_Odds_Calculator_3-way'!C227-1)</f>
        <v>4.9153006034573288E-2</v>
      </c>
      <c r="K226" s="6">
        <f>IF('Log_working_3-way'!$D226="","",1/'True_Odds_Calculator_3-way'!A227+1/'True_Odds_Calculator_3-way'!B227+1/'True_Odds_Calculator_3-way'!C227-1)</f>
        <v>3.9480293880155504E-2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1.036842879515768</v>
      </c>
      <c r="F227" s="6">
        <f>IF('Log_working_3-way'!D227="","",1/'True_Odds_Calculator_3-way'!N228+1/'True_Odds_Calculator_3-way'!O228+1/'True_Odds_Calculator_3-way'!P228-1)</f>
        <v>4.3076653355456074E-14</v>
      </c>
      <c r="H227" s="6">
        <f>IF('Log_working_3-way'!$D227="","",'True_Odds_Calculator_3-way'!N228/'True_Odds_Calculator_3-way'!A228-1)</f>
        <v>3.1491443636946892E-2</v>
      </c>
      <c r="I227" s="6">
        <f>IF('Log_working_3-way'!$D227="","",'True_Odds_Calculator_3-way'!O228/'True_Odds_Calculator_3-way'!B228-1)</f>
        <v>4.1561307154188931E-2</v>
      </c>
      <c r="J227" s="6">
        <f>IF('Log_working_3-way'!$D227="","",'True_Odds_Calculator_3-way'!P228/'True_Odds_Calculator_3-way'!C228-1)</f>
        <v>4.8431765242879843E-2</v>
      </c>
      <c r="K227" s="6">
        <f>IF('Log_working_3-way'!$D227="","",1/'True_Odds_Calculator_3-way'!A228+1/'True_Odds_Calculator_3-way'!B228+1/'True_Odds_Calculator_3-way'!C228-1)</f>
        <v>3.9168620822497724E-2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1.037499256623108</v>
      </c>
      <c r="F228" s="6">
        <f>IF('Log_working_3-way'!D228="","",1/'True_Odds_Calculator_3-way'!N229+1/'True_Odds_Calculator_3-way'!O229+1/'True_Odds_Calculator_3-way'!P229-1)</f>
        <v>4.7073456244106637E-14</v>
      </c>
      <c r="H228" s="6">
        <f>IF('Log_working_3-way'!$D228="","",'True_Odds_Calculator_3-way'!N229/'True_Odds_Calculator_3-way'!A229-1)</f>
        <v>4.4459912893380027E-2</v>
      </c>
      <c r="I228" s="6">
        <f>IF('Log_working_3-way'!$D228="","",'True_Odds_Calculator_3-way'!O229/'True_Odds_Calculator_3-way'!B229-1)</f>
        <v>4.2831623251465389E-2</v>
      </c>
      <c r="J228" s="6">
        <f>IF('Log_working_3-way'!$D228="","",'True_Odds_Calculator_3-way'!P229/'True_Odds_Calculator_3-way'!C229-1)</f>
        <v>3.4957353267487168E-2</v>
      </c>
      <c r="K228" s="6">
        <f>IF('Log_working_3-way'!$D228="","",1/'True_Odds_Calculator_3-way'!A229+1/'True_Odds_Calculator_3-way'!B229+1/'True_Odds_Calculator_3-way'!C229-1)</f>
        <v>4.0277009445366385E-2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1.0417596762010701</v>
      </c>
      <c r="F229" s="6">
        <f>IF('Log_working_3-way'!D229="","",1/'True_Odds_Calculator_3-way'!N230+1/'True_Odds_Calculator_3-way'!O230+1/'True_Odds_Calculator_3-way'!P230-1)</f>
        <v>1.7252865802674933E-13</v>
      </c>
      <c r="H229" s="6">
        <f>IF('Log_working_3-way'!$D229="","",'True_Odds_Calculator_3-way'!N230/'True_Odds_Calculator_3-way'!A230-1)</f>
        <v>2.4611110045257734E-2</v>
      </c>
      <c r="I229" s="6">
        <f>IF('Log_working_3-way'!$D229="","",'True_Odds_Calculator_3-way'!O230/'True_Odds_Calculator_3-way'!B230-1)</f>
        <v>5.3074632705866875E-2</v>
      </c>
      <c r="J229" s="6">
        <f>IF('Log_working_3-way'!$D229="","",'True_Odds_Calculator_3-way'!P230/'True_Odds_Calculator_3-way'!C230-1)</f>
        <v>7.1272774418018159E-2</v>
      </c>
      <c r="K229" s="6">
        <f>IF('Log_working_3-way'!$D229="","",1/'True_Odds_Calculator_3-way'!A230+1/'True_Odds_Calculator_3-way'!B230+1/'True_Odds_Calculator_3-way'!C230-1)</f>
        <v>4.082198264855541E-2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1.0374432332849632</v>
      </c>
      <c r="F230" s="6">
        <f>IF('Log_working_3-way'!D230="","",1/'True_Odds_Calculator_3-way'!N231+1/'True_Odds_Calculator_3-way'!O231+1/'True_Odds_Calculator_3-way'!P231-1)</f>
        <v>4.5297099404706387E-14</v>
      </c>
      <c r="H230" s="6">
        <f>IF('Log_working_3-way'!$D230="","",'True_Odds_Calculator_3-way'!N231/'True_Odds_Calculator_3-way'!A231-1)</f>
        <v>3.9994068141189443E-2</v>
      </c>
      <c r="I230" s="6">
        <f>IF('Log_working_3-way'!$D230="","",'True_Odds_Calculator_3-way'!O231/'True_Odds_Calculator_3-way'!B231-1)</f>
        <v>3.9165840455627432E-2</v>
      </c>
      <c r="J230" s="6">
        <f>IF('Log_working_3-way'!$D230="","",'True_Odds_Calculator_3-way'!P231/'True_Odds_Calculator_3-way'!C231-1)</f>
        <v>4.2252659407080895E-2</v>
      </c>
      <c r="K230" s="6">
        <f>IF('Log_working_3-way'!$D230="","",1/'True_Odds_Calculator_3-way'!A231+1/'True_Odds_Calculator_3-way'!B231+1/'True_Odds_Calculator_3-way'!C231-1)</f>
        <v>4.0425959865125982E-2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1.0376143670383673</v>
      </c>
      <c r="F231" s="6">
        <f>IF('Log_working_3-way'!D231="","",1/'True_Odds_Calculator_3-way'!N232+1/'True_Odds_Calculator_3-way'!O232+1/'True_Odds_Calculator_3-way'!P232-1)</f>
        <v>4.9515946898281982E-14</v>
      </c>
      <c r="H231" s="6">
        <f>IF('Log_working_3-way'!$D231="","",'True_Odds_Calculator_3-way'!N232/'True_Odds_Calculator_3-way'!A232-1)</f>
        <v>3.3316103306739508E-2</v>
      </c>
      <c r="I231" s="6">
        <f>IF('Log_working_3-way'!$D231="","",'True_Odds_Calculator_3-way'!O232/'True_Odds_Calculator_3-way'!B232-1)</f>
        <v>4.296588729415296E-2</v>
      </c>
      <c r="J231" s="6">
        <f>IF('Log_working_3-way'!$D231="","",'True_Odds_Calculator_3-way'!P232/'True_Odds_Calculator_3-way'!C232-1)</f>
        <v>4.6991428106077926E-2</v>
      </c>
      <c r="K231" s="6">
        <f>IF('Log_working_3-way'!$D231="","",1/'True_Odds_Calculator_3-way'!A232+1/'True_Odds_Calculator_3-way'!B232+1/'True_Odds_Calculator_3-way'!C232-1)</f>
        <v>4.0192678199382215E-2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1.037021254887986</v>
      </c>
      <c r="F232" s="6">
        <f>IF('Log_working_3-way'!D232="","",1/'True_Odds_Calculator_3-way'!N233+1/'True_Odds_Calculator_3-way'!O233+1/'True_Odds_Calculator_3-way'!P233-1)</f>
        <v>4.1744385725905886E-14</v>
      </c>
      <c r="H232" s="6">
        <f>IF('Log_working_3-way'!$D232="","",'True_Odds_Calculator_3-way'!N233/'True_Odds_Calculator_3-way'!A233-1)</f>
        <v>4.0862592195370695E-2</v>
      </c>
      <c r="I232" s="6">
        <f>IF('Log_working_3-way'!$D232="","",'True_Odds_Calculator_3-way'!O233/'True_Odds_Calculator_3-way'!B233-1)</f>
        <v>4.1510439884772987E-2</v>
      </c>
      <c r="J232" s="6">
        <f>IF('Log_working_3-way'!$D232="","",'True_Odds_Calculator_3-way'!P233/'True_Odds_Calculator_3-way'!C233-1)</f>
        <v>3.7739352676227744E-2</v>
      </c>
      <c r="K232" s="6">
        <f>IF('Log_working_3-way'!$D232="","",1/'True_Odds_Calculator_3-way'!A233+1/'True_Odds_Calculator_3-way'!B233+1/'True_Odds_Calculator_3-way'!C233-1)</f>
        <v>3.9963443004320309E-2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1.0365468798081794</v>
      </c>
      <c r="F233" s="6">
        <f>IF('Log_working_3-way'!D233="","",1/'True_Odds_Calculator_3-way'!N234+1/'True_Odds_Calculator_3-way'!O234+1/'True_Odds_Calculator_3-way'!P234-1)</f>
        <v>3.8413716652030416E-14</v>
      </c>
      <c r="H233" s="6">
        <f>IF('Log_working_3-way'!$D233="","",'True_Odds_Calculator_3-way'!N234/'True_Odds_Calculator_3-way'!A234-1)</f>
        <v>3.5392027985442942E-2</v>
      </c>
      <c r="I233" s="6">
        <f>IF('Log_working_3-way'!$D233="","",'True_Odds_Calculator_3-way'!O234/'True_Odds_Calculator_3-way'!B234-1)</f>
        <v>3.9809644509225084E-2</v>
      </c>
      <c r="J233" s="6">
        <f>IF('Log_working_3-way'!$D233="","",'True_Odds_Calculator_3-way'!P234/'True_Odds_Calculator_3-way'!C234-1)</f>
        <v>4.3781904338588307E-2</v>
      </c>
      <c r="K233" s="6">
        <f>IF('Log_working_3-way'!$D233="","",1/'True_Odds_Calculator_3-way'!A234+1/'True_Odds_Calculator_3-way'!B234+1/'True_Odds_Calculator_3-way'!C234-1)</f>
        <v>3.9340521004049167E-2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1.0560104172289366</v>
      </c>
      <c r="F234" s="6">
        <f>IF('Log_working_3-way'!D234="","",1/'True_Odds_Calculator_3-way'!N235+1/'True_Odds_Calculator_3-way'!O235+1/'True_Odds_Calculator_3-way'!P235-1)</f>
        <v>6.1413096830165159E-12</v>
      </c>
      <c r="H234" s="6">
        <f>IF('Log_working_3-way'!$D234="","",'True_Odds_Calculator_3-way'!N235/'True_Odds_Calculator_3-way'!A235-1)</f>
        <v>1.6527642164044787E-2</v>
      </c>
      <c r="I234" s="6">
        <f>IF('Log_working_3-way'!$D234="","",'True_Odds_Calculator_3-way'!O235/'True_Odds_Calculator_3-way'!B235-1)</f>
        <v>0.10019083587527411</v>
      </c>
      <c r="J234" s="6">
        <f>IF('Log_working_3-way'!$D234="","",'True_Odds_Calculator_3-way'!P235/'True_Odds_Calculator_3-way'!C235-1)</f>
        <v>0.12953805842503496</v>
      </c>
      <c r="K234" s="6">
        <f>IF('Log_working_3-way'!$D234="","",1/'True_Odds_Calculator_3-way'!A235+1/'True_Odds_Calculator_3-way'!B235+1/'True_Odds_Calculator_3-way'!C235-1)</f>
        <v>4.1723202170963258E-2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1.0387550818437321</v>
      </c>
      <c r="F235" s="6">
        <f>IF('Log_working_3-way'!D235="","",1/'True_Odds_Calculator_3-way'!N236+1/'True_Odds_Calculator_3-way'!O236+1/'True_Odds_Calculator_3-way'!P236-1)</f>
        <v>7.0166095156309893E-14</v>
      </c>
      <c r="H235" s="6">
        <f>IF('Log_working_3-way'!$D235="","",'True_Odds_Calculator_3-way'!N236/'True_Odds_Calculator_3-way'!A236-1)</f>
        <v>4.974883561025023E-2</v>
      </c>
      <c r="I235" s="6">
        <f>IF('Log_working_3-way'!$D235="","",'True_Odds_Calculator_3-way'!O236/'True_Odds_Calculator_3-way'!B236-1)</f>
        <v>5.0440577558958921E-2</v>
      </c>
      <c r="J235" s="6">
        <f>IF('Log_working_3-way'!$D235="","",'True_Odds_Calculator_3-way'!P236/'True_Odds_Calculator_3-way'!C236-1)</f>
        <v>2.9360723251263821E-2</v>
      </c>
      <c r="K235" s="6">
        <f>IF('Log_working_3-way'!$D235="","",1/'True_Odds_Calculator_3-way'!A236+1/'True_Odds_Calculator_3-way'!B236+1/'True_Odds_Calculator_3-way'!C236-1)</f>
        <v>4.0546811407879524E-2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1.0370394850179858</v>
      </c>
      <c r="F236" s="6">
        <f>IF('Log_working_3-way'!D236="","",1/'True_Odds_Calculator_3-way'!N237+1/'True_Odds_Calculator_3-way'!O237+1/'True_Odds_Calculator_3-way'!P237-1)</f>
        <v>6.1506355564233672E-14</v>
      </c>
      <c r="H236" s="6">
        <f>IF('Log_working_3-way'!$D236="","",'True_Odds_Calculator_3-way'!N237/'True_Odds_Calculator_3-way'!A237-1)</f>
        <v>2.3455285298637829E-2</v>
      </c>
      <c r="I236" s="6">
        <f>IF('Log_working_3-way'!$D236="","",'True_Odds_Calculator_3-way'!O237/'True_Odds_Calculator_3-way'!B237-1)</f>
        <v>5.1098285360478002E-2</v>
      </c>
      <c r="J236" s="6">
        <f>IF('Log_working_3-way'!$D236="","",'True_Odds_Calculator_3-way'!P237/'True_Odds_Calculator_3-way'!C237-1)</f>
        <v>5.3936566547631237E-2</v>
      </c>
      <c r="K236" s="6">
        <f>IF('Log_working_3-way'!$D236="","",1/'True_Odds_Calculator_3-way'!A237+1/'True_Odds_Calculator_3-way'!B237+1/'True_Odds_Calculator_3-way'!C237-1)</f>
        <v>3.7306775560763672E-2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1.0463637815396212</v>
      </c>
      <c r="F237" s="6">
        <f>IF('Log_working_3-way'!D237="","",1/'True_Odds_Calculator_3-way'!N238+1/'True_Odds_Calculator_3-way'!O238+1/'True_Odds_Calculator_3-way'!P238-1)</f>
        <v>7.1409544943890069E-13</v>
      </c>
      <c r="H237" s="6">
        <f>IF('Log_working_3-way'!$D237="","",'True_Odds_Calculator_3-way'!N238/'True_Odds_Calculator_3-way'!A238-1)</f>
        <v>1.9290667973135056E-2</v>
      </c>
      <c r="I237" s="6">
        <f>IF('Log_working_3-way'!$D237="","",'True_Odds_Calculator_3-way'!O238/'True_Odds_Calculator_3-way'!B238-1)</f>
        <v>7.088088241696644E-2</v>
      </c>
      <c r="J237" s="6">
        <f>IF('Log_working_3-way'!$D237="","",'True_Odds_Calculator_3-way'!P238/'True_Odds_Calculator_3-way'!C238-1)</f>
        <v>9.2043041121797842E-2</v>
      </c>
      <c r="K237" s="6">
        <f>IF('Log_working_3-way'!$D237="","",1/'True_Odds_Calculator_3-way'!A238+1/'True_Odds_Calculator_3-way'!B238+1/'True_Odds_Calculator_3-way'!C238-1)</f>
        <v>4.0262756714639414E-2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1.0368685231433574</v>
      </c>
      <c r="F238" s="6">
        <f>IF('Log_working_3-way'!D238="","",1/'True_Odds_Calculator_3-way'!N239+1/'True_Odds_Calculator_3-way'!O239+1/'True_Odds_Calculator_3-way'!P239-1)</f>
        <v>4.3964831775156199E-14</v>
      </c>
      <c r="H238" s="6">
        <f>IF('Log_working_3-way'!$D238="","",'True_Odds_Calculator_3-way'!N239/'True_Odds_Calculator_3-way'!A239-1)</f>
        <v>3.118448739601809E-2</v>
      </c>
      <c r="I238" s="6">
        <f>IF('Log_working_3-way'!$D238="","",'True_Odds_Calculator_3-way'!O239/'True_Odds_Calculator_3-way'!B239-1)</f>
        <v>4.8998133478091122E-2</v>
      </c>
      <c r="J238" s="6">
        <f>IF('Log_working_3-way'!$D238="","",'True_Odds_Calculator_3-way'!P239/'True_Odds_Calculator_3-way'!C239-1)</f>
        <v>4.1590828330708929E-2</v>
      </c>
      <c r="K238" s="6">
        <f>IF('Log_working_3-way'!$D238="","",1/'True_Odds_Calculator_3-way'!A239+1/'True_Odds_Calculator_3-way'!B239+1/'True_Odds_Calculator_3-way'!C239-1)</f>
        <v>3.9132480226068633E-2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1.0370804463133221</v>
      </c>
      <c r="F239" s="6">
        <f>IF('Log_working_3-way'!D239="","",1/'True_Odds_Calculator_3-way'!N240+1/'True_Odds_Calculator_3-way'!O240+1/'True_Odds_Calculator_3-way'!P240-1)</f>
        <v>4.3742787170231168E-14</v>
      </c>
      <c r="H239" s="6">
        <f>IF('Log_working_3-way'!$D239="","",'True_Odds_Calculator_3-way'!N240/'True_Odds_Calculator_3-way'!A240-1)</f>
        <v>3.3471376539701447E-2</v>
      </c>
      <c r="I239" s="6">
        <f>IF('Log_working_3-way'!$D239="","",'True_Odds_Calculator_3-way'!O240/'True_Odds_Calculator_3-way'!B240-1)</f>
        <v>4.4674186254598958E-2</v>
      </c>
      <c r="J239" s="6">
        <f>IF('Log_working_3-way'!$D239="","",'True_Odds_Calculator_3-way'!P240/'True_Odds_Calculator_3-way'!C240-1)</f>
        <v>4.3094061479388657E-2</v>
      </c>
      <c r="K239" s="6">
        <f>IF('Log_working_3-way'!$D239="","",1/'True_Odds_Calculator_3-way'!A240+1/'True_Odds_Calculator_3-way'!B240+1/'True_Odds_Calculator_3-way'!C240-1)</f>
        <v>3.9727761949984064E-2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1.0370216112397239</v>
      </c>
      <c r="F240" s="6">
        <f>IF('Log_working_3-way'!D240="","",1/'True_Odds_Calculator_3-way'!N241+1/'True_Odds_Calculator_3-way'!O241+1/'True_Odds_Calculator_3-way'!P241-1)</f>
        <v>5.6177285046032921E-14</v>
      </c>
      <c r="H240" s="6">
        <f>IF('Log_working_3-way'!$D240="","",'True_Odds_Calculator_3-way'!N241/'True_Odds_Calculator_3-way'!A241-1)</f>
        <v>2.5032294994736581E-2</v>
      </c>
      <c r="I240" s="6">
        <f>IF('Log_working_3-way'!$D240="","",'True_Odds_Calculator_3-way'!O241/'True_Odds_Calculator_3-way'!B241-1)</f>
        <v>5.0150545818209658E-2</v>
      </c>
      <c r="J240" s="6">
        <f>IF('Log_working_3-way'!$D240="","",'True_Odds_Calculator_3-way'!P241/'True_Odds_Calculator_3-way'!C241-1)</f>
        <v>5.1375873658962457E-2</v>
      </c>
      <c r="K240" s="6">
        <f>IF('Log_working_3-way'!$D240="","",1/'True_Odds_Calculator_3-way'!A241+1/'True_Odds_Calculator_3-way'!B241+1/'True_Odds_Calculator_3-way'!C241-1)</f>
        <v>3.7885112303717161E-2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1.0442603260898802</v>
      </c>
      <c r="F241" s="6">
        <f>IF('Log_working_3-way'!D241="","",1/'True_Odds_Calculator_3-way'!N242+1/'True_Odds_Calculator_3-way'!O242+1/'True_Odds_Calculator_3-way'!P242-1)</f>
        <v>3.7081449022480228E-13</v>
      </c>
      <c r="H241" s="6">
        <f>IF('Log_working_3-way'!$D241="","",'True_Odds_Calculator_3-way'!N242/'True_Odds_Calculator_3-way'!A242-1)</f>
        <v>7.6515739563870477E-2</v>
      </c>
      <c r="I241" s="6">
        <f>IF('Log_working_3-way'!$D241="","",'True_Odds_Calculator_3-way'!O242/'True_Odds_Calculator_3-way'!B242-1)</f>
        <v>6.6247127315576693E-2</v>
      </c>
      <c r="J241" s="6">
        <f>IF('Log_working_3-way'!$D241="","",'True_Odds_Calculator_3-way'!P242/'True_Odds_Calculator_3-way'!C242-1)</f>
        <v>2.158193106302142E-2</v>
      </c>
      <c r="K241" s="6">
        <f>IF('Log_working_3-way'!$D241="","",1/'True_Odds_Calculator_3-way'!A242+1/'True_Odds_Calculator_3-way'!B242+1/'True_Odds_Calculator_3-way'!C242-1)</f>
        <v>4.1061651479039174E-2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1.0475897808599779</v>
      </c>
      <c r="F242" s="6">
        <f>IF('Log_working_3-way'!D242="","",1/'True_Odds_Calculator_3-way'!N243+1/'True_Odds_Calculator_3-way'!O243+1/'True_Odds_Calculator_3-way'!P243-1)</f>
        <v>7.9070083813803649E-13</v>
      </c>
      <c r="H242" s="6">
        <f>IF('Log_working_3-way'!$D242="","",'True_Odds_Calculator_3-way'!N243/'True_Odds_Calculator_3-way'!A243-1)</f>
        <v>2.0761003090344232E-2</v>
      </c>
      <c r="I242" s="6">
        <f>IF('Log_working_3-way'!$D242="","",'True_Odds_Calculator_3-way'!O243/'True_Odds_Calculator_3-way'!B243-1)</f>
        <v>7.128467305665076E-2</v>
      </c>
      <c r="J242" s="6">
        <f>IF('Log_working_3-way'!$D242="","",'True_Odds_Calculator_3-way'!P243/'True_Odds_Calculator_3-way'!C243-1)</f>
        <v>9.1952697935582028E-2</v>
      </c>
      <c r="K242" s="6">
        <f>IF('Log_working_3-way'!$D242="","",1/'True_Odds_Calculator_3-way'!A243+1/'True_Odds_Calculator_3-way'!B243+1/'True_Odds_Calculator_3-way'!C243-1)</f>
        <v>4.2125081958338084E-2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1.0306140312088485</v>
      </c>
      <c r="F243" s="6">
        <f>IF('Log_working_3-way'!D243="","",1/'True_Odds_Calculator_3-way'!N244+1/'True_Odds_Calculator_3-way'!O244+1/'True_Odds_Calculator_3-way'!P244-1)</f>
        <v>1.1102230246251565E-14</v>
      </c>
      <c r="H243" s="6">
        <f>IF('Log_working_3-way'!$D243="","",'True_Odds_Calculator_3-way'!N244/'True_Odds_Calculator_3-way'!A244-1)</f>
        <v>2.443153448177271E-2</v>
      </c>
      <c r="I243" s="6">
        <f>IF('Log_working_3-way'!$D243="","",'True_Odds_Calculator_3-way'!O244/'True_Odds_Calculator_3-way'!B244-1)</f>
        <v>3.9816230995993962E-2</v>
      </c>
      <c r="J243" s="6">
        <f>IF('Log_working_3-way'!$D243="","",'True_Odds_Calculator_3-way'!P244/'True_Odds_Calculator_3-way'!C244-1)</f>
        <v>3.7704590928422155E-2</v>
      </c>
      <c r="K243" s="6">
        <f>IF('Log_working_3-way'!$D243="","",1/'True_Odds_Calculator_3-way'!A244+1/'True_Odds_Calculator_3-way'!B244+1/'True_Odds_Calculator_3-way'!C244-1)</f>
        <v>3.2382526170569026E-2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1.0309938460656736</v>
      </c>
      <c r="F244" s="6">
        <f>IF('Log_working_3-way'!D244="","",1/'True_Odds_Calculator_3-way'!N245+1/'True_Odds_Calculator_3-way'!O245+1/'True_Odds_Calculator_3-way'!P245-1)</f>
        <v>1.1102230246251565E-14</v>
      </c>
      <c r="H244" s="6">
        <f>IF('Log_working_3-way'!$D244="","",'True_Odds_Calculator_3-way'!N245/'True_Odds_Calculator_3-way'!A245-1)</f>
        <v>3.1025825784275041E-2</v>
      </c>
      <c r="I244" s="6">
        <f>IF('Log_working_3-way'!$D244="","",'True_Odds_Calculator_3-way'!O245/'True_Odds_Calculator_3-way'!B245-1)</f>
        <v>4.1120919793928401E-2</v>
      </c>
      <c r="J244" s="6">
        <f>IF('Log_working_3-way'!$D244="","",'True_Odds_Calculator_3-way'!P245/'True_Odds_Calculator_3-way'!C245-1)</f>
        <v>2.9811358863042647E-2</v>
      </c>
      <c r="K244" s="6">
        <f>IF('Log_working_3-way'!$D244="","",1/'True_Odds_Calculator_3-way'!A245+1/'True_Odds_Calculator_3-way'!B245+1/'True_Odds_Calculator_3-way'!C245-1)</f>
        <v>3.321079161571272E-2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1.0373440274388344</v>
      </c>
      <c r="F245" s="6">
        <f>IF('Log_working_3-way'!D245="","",1/'True_Odds_Calculator_3-way'!N246+1/'True_Odds_Calculator_3-way'!O246+1/'True_Odds_Calculator_3-way'!P246-1)</f>
        <v>8.7707618945387367E-14</v>
      </c>
      <c r="H245" s="6">
        <f>IF('Log_working_3-way'!$D245="","",'True_Odds_Calculator_3-way'!N246/'True_Odds_Calculator_3-way'!A246-1)</f>
        <v>1.9788728155345714E-2</v>
      </c>
      <c r="I245" s="6">
        <f>IF('Log_working_3-way'!$D245="","",'True_Odds_Calculator_3-way'!O246/'True_Odds_Calculator_3-way'!B246-1)</f>
        <v>5.3719004483419264E-2</v>
      </c>
      <c r="J245" s="6">
        <f>IF('Log_working_3-way'!$D245="","",'True_Odds_Calculator_3-way'!P246/'True_Odds_Calculator_3-way'!C246-1)</f>
        <v>6.2418969003372293E-2</v>
      </c>
      <c r="K245" s="6">
        <f>IF('Log_working_3-way'!$D245="","",1/'True_Odds_Calculator_3-way'!A246+1/'True_Odds_Calculator_3-way'!B246+1/'True_Odds_Calculator_3-way'!C246-1)</f>
        <v>3.5649853548596511E-2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1.0850851488509041</v>
      </c>
      <c r="F246" s="6">
        <f>IF('Log_working_3-way'!D246="","",1/'True_Odds_Calculator_3-way'!N247+1/'True_Odds_Calculator_3-way'!O247+1/'True_Odds_Calculator_3-way'!P247-1)</f>
        <v>0</v>
      </c>
      <c r="H246" s="6">
        <f>IF('Log_working_3-way'!$D246="","",'True_Odds_Calculator_3-way'!N247/'True_Odds_Calculator_3-way'!A247-1)</f>
        <v>0.24323130243884128</v>
      </c>
      <c r="I246" s="6">
        <f>IF('Log_working_3-way'!$D246="","",'True_Odds_Calculator_3-way'!O247/'True_Odds_Calculator_3-way'!B247-1)</f>
        <v>0.18303488100326804</v>
      </c>
      <c r="J246" s="6">
        <f>IF('Log_working_3-way'!$D246="","",'True_Odds_Calculator_3-way'!P247/'True_Odds_Calculator_3-way'!C247-1)</f>
        <v>1.5633805773603848E-2</v>
      </c>
      <c r="K246" s="6">
        <f>IF('Log_working_3-way'!$D246="","",1/'True_Odds_Calculator_3-way'!A247+1/'True_Odds_Calculator_3-way'!B247+1/'True_Odds_Calculator_3-way'!C247-1)</f>
        <v>4.9428969339396556E-2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1.0369735838338747</v>
      </c>
      <c r="F247" s="6">
        <f>IF('Log_working_3-way'!D247="","",1/'True_Odds_Calculator_3-way'!N248+1/'True_Odds_Calculator_3-way'!O248+1/'True_Odds_Calculator_3-way'!P248-1)</f>
        <v>7.638334409421077E-14</v>
      </c>
      <c r="H247" s="6">
        <f>IF('Log_working_3-way'!$D247="","",'True_Odds_Calculator_3-way'!N248/'True_Odds_Calculator_3-way'!A248-1)</f>
        <v>2.0254057877165943E-2</v>
      </c>
      <c r="I247" s="6">
        <f>IF('Log_working_3-way'!$D247="","",'True_Odds_Calculator_3-way'!O248/'True_Odds_Calculator_3-way'!B248-1)</f>
        <v>5.4678377303738923E-2</v>
      </c>
      <c r="J247" s="6">
        <f>IF('Log_working_3-way'!$D247="","",'True_Odds_Calculator_3-way'!P248/'True_Odds_Calculator_3-way'!C248-1)</f>
        <v>5.8045957594217823E-2</v>
      </c>
      <c r="K247" s="6">
        <f>IF('Log_working_3-way'!$D247="","",1/'True_Odds_Calculator_3-way'!A248+1/'True_Odds_Calculator_3-way'!B248+1/'True_Odds_Calculator_3-way'!C248-1)</f>
        <v>3.5753477829585156E-2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1.0322103500723654</v>
      </c>
      <c r="F248" s="6">
        <f>IF('Log_working_3-way'!D248="","",1/'True_Odds_Calculator_3-way'!N249+1/'True_Odds_Calculator_3-way'!O249+1/'True_Odds_Calculator_3-way'!P249-1)</f>
        <v>1.5099033134902129E-14</v>
      </c>
      <c r="H248" s="6">
        <f>IF('Log_working_3-way'!$D248="","",'True_Odds_Calculator_3-way'!N249/'True_Odds_Calculator_3-way'!A249-1)</f>
        <v>3.2999470419045274E-2</v>
      </c>
      <c r="I248" s="6">
        <f>IF('Log_working_3-way'!$D248="","",'True_Odds_Calculator_3-way'!O249/'True_Odds_Calculator_3-way'!B249-1)</f>
        <v>4.3761354670371677E-2</v>
      </c>
      <c r="J248" s="6">
        <f>IF('Log_working_3-way'!$D248="","",'True_Odds_Calculator_3-way'!P249/'True_Odds_Calculator_3-way'!C249-1)</f>
        <v>2.9553469179459224E-2</v>
      </c>
      <c r="K248" s="6">
        <f>IF('Log_working_3-way'!$D248="","",1/'True_Odds_Calculator_3-way'!A249+1/'True_Odds_Calculator_3-way'!B249+1/'True_Odds_Calculator_3-way'!C249-1)</f>
        <v>3.4372067795041428E-2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1.0816481512505514</v>
      </c>
      <c r="F249" s="6">
        <f>IF('Log_working_3-way'!D249="","",1/'True_Odds_Calculator_3-way'!N250+1/'True_Odds_Calculator_3-way'!O250+1/'True_Odds_Calculator_3-way'!P250-1)</f>
        <v>0</v>
      </c>
      <c r="H249" s="6">
        <f>IF('Log_working_3-way'!$D249="","",'True_Odds_Calculator_3-way'!N250/'True_Odds_Calculator_3-way'!A250-1)</f>
        <v>1.8386241679241522E-2</v>
      </c>
      <c r="I249" s="6">
        <f>IF('Log_working_3-way'!$D249="","",'True_Odds_Calculator_3-way'!O250/'True_Odds_Calculator_3-way'!B250-1)</f>
        <v>0.15863303964797471</v>
      </c>
      <c r="J249" s="6">
        <f>IF('Log_working_3-way'!$D249="","",'True_Odds_Calculator_3-way'!P250/'True_Odds_Calculator_3-way'!C250-1)</f>
        <v>0.21937829887899207</v>
      </c>
      <c r="K249" s="6">
        <f>IF('Log_working_3-way'!$D249="","",1/'True_Odds_Calculator_3-way'!A250+1/'True_Odds_Calculator_3-way'!B250+1/'True_Odds_Calculator_3-way'!C250-1)</f>
        <v>5.2850372671258139E-2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1.0428487018882329</v>
      </c>
      <c r="F250" s="6">
        <f>IF('Log_working_3-way'!D250="","",1/'True_Odds_Calculator_3-way'!N251+1/'True_Odds_Calculator_3-way'!O251+1/'True_Odds_Calculator_3-way'!P251-1)</f>
        <v>4.4075854077618715E-13</v>
      </c>
      <c r="H250" s="6">
        <f>IF('Log_working_3-way'!$D250="","",'True_Odds_Calculator_3-way'!N251/'True_Odds_Calculator_3-way'!A251-1)</f>
        <v>1.6940382644974772E-2</v>
      </c>
      <c r="I250" s="6">
        <f>IF('Log_working_3-way'!$D250="","",'True_Odds_Calculator_3-way'!O251/'True_Odds_Calculator_3-way'!B251-1)</f>
        <v>6.8947127832107213E-2</v>
      </c>
      <c r="J250" s="6">
        <f>IF('Log_working_3-way'!$D250="","",'True_Odds_Calculator_3-way'!P251/'True_Odds_Calculator_3-way'!C251-1)</f>
        <v>8.4707697721471797E-2</v>
      </c>
      <c r="K250" s="6">
        <f>IF('Log_working_3-way'!$D250="","",1/'True_Odds_Calculator_3-way'!A251+1/'True_Odds_Calculator_3-way'!B251+1/'True_Odds_Calculator_3-way'!C251-1)</f>
        <v>3.6571177291956136E-2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1.0797205332800621</v>
      </c>
      <c r="F251" s="6">
        <f>IF('Log_working_3-way'!D251="","",1/'True_Odds_Calculator_3-way'!N252+1/'True_Odds_Calculator_3-way'!O252+1/'True_Odds_Calculator_3-way'!P252-1)</f>
        <v>0</v>
      </c>
      <c r="H251" s="6">
        <f>IF('Log_working_3-way'!$D251="","",'True_Odds_Calculator_3-way'!N252/'True_Odds_Calculator_3-way'!A252-1)</f>
        <v>1.5978813924503621E-2</v>
      </c>
      <c r="I251" s="6">
        <f>IF('Log_working_3-way'!$D251="","",'True_Odds_Calculator_3-way'!O252/'True_Odds_Calculator_3-way'!B252-1)</f>
        <v>0.15949558000046093</v>
      </c>
      <c r="J251" s="6">
        <f>IF('Log_working_3-way'!$D251="","",'True_Odds_Calculator_3-way'!P252/'True_Odds_Calculator_3-way'!C252-1)</f>
        <v>0.23323813137066285</v>
      </c>
      <c r="K251" s="6">
        <f>IF('Log_working_3-way'!$D251="","",1/'True_Odds_Calculator_3-way'!A252+1/'True_Odds_Calculator_3-way'!B252+1/'True_Odds_Calculator_3-way'!C252-1)</f>
        <v>4.8020184500100482E-2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1.0546221106323157</v>
      </c>
      <c r="F252" s="6">
        <f>IF('Log_working_3-way'!D252="","",1/'True_Odds_Calculator_3-way'!N253+1/'True_Odds_Calculator_3-way'!O253+1/'True_Odds_Calculator_3-way'!P253-1)</f>
        <v>2.9283242497513129E-12</v>
      </c>
      <c r="H252" s="6">
        <f>IF('Log_working_3-way'!$D252="","",'True_Odds_Calculator_3-way'!N253/'True_Odds_Calculator_3-way'!A253-1)</f>
        <v>2.050294151245069E-2</v>
      </c>
      <c r="I252" s="6">
        <f>IF('Log_working_3-way'!$D252="","",'True_Odds_Calculator_3-way'!O253/'True_Odds_Calculator_3-way'!B253-1)</f>
        <v>8.2240867387485039E-2</v>
      </c>
      <c r="J252" s="6">
        <f>IF('Log_working_3-way'!$D252="","",'True_Odds_Calculator_3-way'!P253/'True_Odds_Calculator_3-way'!C253-1)</f>
        <v>0.12283523868460566</v>
      </c>
      <c r="K252" s="6">
        <f>IF('Log_working_3-way'!$D252="","",1/'True_Odds_Calculator_3-way'!A253+1/'True_Odds_Calculator_3-way'!B253+1/'True_Odds_Calculator_3-way'!C253-1)</f>
        <v>4.4853366799461059E-2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1.0370913284447112</v>
      </c>
      <c r="F253" s="6">
        <f>IF('Log_working_3-way'!D253="","",1/'True_Odds_Calculator_3-way'!N254+1/'True_Odds_Calculator_3-way'!O254+1/'True_Odds_Calculator_3-way'!P254-1)</f>
        <v>4.7961634663806763E-14</v>
      </c>
      <c r="H253" s="6">
        <f>IF('Log_working_3-way'!$D253="","",'True_Odds_Calculator_3-way'!N254/'True_Odds_Calculator_3-way'!A254-1)</f>
        <v>4.3599969416810547E-2</v>
      </c>
      <c r="I253" s="6">
        <f>IF('Log_working_3-way'!$D253="","",'True_Odds_Calculator_3-way'!O254/'True_Odds_Calculator_3-way'!B254-1)</f>
        <v>5.0039025017232452E-2</v>
      </c>
      <c r="J253" s="6">
        <f>IF('Log_working_3-way'!$D253="","",'True_Odds_Calculator_3-way'!P254/'True_Odds_Calculator_3-way'!C254-1)</f>
        <v>2.967676326669233E-2</v>
      </c>
      <c r="K253" s="6">
        <f>IF('Log_working_3-way'!$D253="","",1/'True_Odds_Calculator_3-way'!A254+1/'True_Odds_Calculator_3-way'!B254+1/'True_Odds_Calculator_3-way'!C254-1)</f>
        <v>3.9097665493294409E-2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1.0532502705430202</v>
      </c>
      <c r="F254" s="6">
        <f>IF('Log_working_3-way'!D254="","",1/'True_Odds_Calculator_3-way'!N255+1/'True_Odds_Calculator_3-way'!O255+1/'True_Odds_Calculator_3-way'!P255-1)</f>
        <v>2.7060576002213566E-12</v>
      </c>
      <c r="H254" s="6">
        <f>IF('Log_working_3-way'!$D254="","",'True_Odds_Calculator_3-way'!N255/'True_Odds_Calculator_3-way'!A255-1)</f>
        <v>1.9228797992570046E-2</v>
      </c>
      <c r="I254" s="6">
        <f>IF('Log_working_3-way'!$D254="","",'True_Odds_Calculator_3-way'!O255/'True_Odds_Calculator_3-way'!B255-1)</f>
        <v>8.6266880281795855E-2</v>
      </c>
      <c r="J254" s="6">
        <f>IF('Log_working_3-way'!$D254="","",'True_Odds_Calculator_3-way'!P255/'True_Odds_Calculator_3-way'!C255-1)</f>
        <v>0.11349832914902303</v>
      </c>
      <c r="K254" s="6">
        <f>IF('Log_working_3-way'!$D254="","",1/'True_Odds_Calculator_3-way'!A255+1/'True_Odds_Calculator_3-way'!B255+1/'True_Odds_Calculator_3-way'!C255-1)</f>
        <v>4.3519314620954486E-2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1.0361627146857224</v>
      </c>
      <c r="F255" s="6">
        <f>IF('Log_working_3-way'!D255="","",1/'True_Odds_Calculator_3-way'!N256+1/'True_Odds_Calculator_3-way'!O256+1/'True_Odds_Calculator_3-way'!P256-1)</f>
        <v>3.7081449022480228E-14</v>
      </c>
      <c r="H255" s="6">
        <f>IF('Log_working_3-way'!$D255="","",'True_Odds_Calculator_3-way'!N256/'True_Odds_Calculator_3-way'!A256-1)</f>
        <v>4.2005404736402907E-2</v>
      </c>
      <c r="I255" s="6">
        <f>IF('Log_working_3-way'!$D255="","",'True_Odds_Calculator_3-way'!O256/'True_Odds_Calculator_3-way'!B256-1)</f>
        <v>4.5691095588336506E-2</v>
      </c>
      <c r="J255" s="6">
        <f>IF('Log_working_3-way'!$D255="","",'True_Odds_Calculator_3-way'!P256/'True_Odds_Calculator_3-way'!C256-1)</f>
        <v>3.1221235571503581E-2</v>
      </c>
      <c r="K255" s="6">
        <f>IF('Log_working_3-way'!$D255="","",1/'True_Odds_Calculator_3-way'!A256+1/'True_Odds_Calculator_3-way'!B256+1/'True_Odds_Calculator_3-way'!C256-1)</f>
        <v>3.8560922281852594E-2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1.0383420985583953</v>
      </c>
      <c r="F256" s="6">
        <f>IF('Log_working_3-way'!D256="","",1/'True_Odds_Calculator_3-way'!N257+1/'True_Odds_Calculator_3-way'!O257+1/'True_Odds_Calculator_3-way'!P257-1)</f>
        <v>5.5733195836182858E-14</v>
      </c>
      <c r="H256" s="6">
        <f>IF('Log_working_3-way'!$D256="","",'True_Odds_Calculator_3-way'!N257/'True_Odds_Calculator_3-way'!A257-1)</f>
        <v>4.1391604231291623E-2</v>
      </c>
      <c r="I256" s="6">
        <f>IF('Log_working_3-way'!$D256="","",'True_Odds_Calculator_3-way'!O257/'True_Odds_Calculator_3-way'!B257-1)</f>
        <v>4.6597482529683099E-2</v>
      </c>
      <c r="J256" s="6">
        <f>IF('Log_working_3-way'!$D256="","",'True_Odds_Calculator_3-way'!P257/'True_Odds_Calculator_3-way'!C257-1)</f>
        <v>3.6854211946283133E-2</v>
      </c>
      <c r="K256" s="6">
        <f>IF('Log_working_3-way'!$D256="","",1/'True_Odds_Calculator_3-way'!A257+1/'True_Odds_Calculator_3-way'!B257+1/'True_Odds_Calculator_3-way'!C257-1)</f>
        <v>4.1205329368468657E-2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1.036922043536481</v>
      </c>
      <c r="F257" s="6">
        <f>IF('Log_working_3-way'!D257="","",1/'True_Odds_Calculator_3-way'!N258+1/'True_Odds_Calculator_3-way'!O258+1/'True_Odds_Calculator_3-way'!P258-1)</f>
        <v>5.3290705182007514E-14</v>
      </c>
      <c r="H257" s="6">
        <f>IF('Log_working_3-way'!$D257="","",'True_Odds_Calculator_3-way'!N258/'True_Odds_Calculator_3-way'!A258-1)</f>
        <v>2.5732854475842171E-2</v>
      </c>
      <c r="I257" s="6">
        <f>IF('Log_working_3-way'!$D257="","",'True_Odds_Calculator_3-way'!O258/'True_Odds_Calculator_3-way'!B258-1)</f>
        <v>4.7889660500973097E-2</v>
      </c>
      <c r="J257" s="6">
        <f>IF('Log_working_3-way'!$D257="","",'True_Odds_Calculator_3-way'!P258/'True_Odds_Calculator_3-way'!C258-1)</f>
        <v>5.1930233722824459E-2</v>
      </c>
      <c r="K257" s="6">
        <f>IF('Log_working_3-way'!$D257="","",1/'True_Odds_Calculator_3-way'!A258+1/'True_Odds_Calculator_3-way'!B258+1/'True_Odds_Calculator_3-way'!C258-1)</f>
        <v>3.8009810258125665E-2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1.0369216371990511</v>
      </c>
      <c r="F258" s="6">
        <f>IF('Log_working_3-way'!D258="","",1/'True_Odds_Calculator_3-way'!N259+1/'True_Odds_Calculator_3-way'!O259+1/'True_Odds_Calculator_3-way'!P259-1)</f>
        <v>4.1522341120980855E-14</v>
      </c>
      <c r="H258" s="6">
        <f>IF('Log_working_3-way'!$D258="","",'True_Odds_Calculator_3-way'!N259/'True_Odds_Calculator_3-way'!A259-1)</f>
        <v>3.777651661770709E-2</v>
      </c>
      <c r="I258" s="6">
        <f>IF('Log_working_3-way'!$D258="","",'True_Odds_Calculator_3-way'!O259/'True_Odds_Calculator_3-way'!B259-1)</f>
        <v>4.4715276883657173E-2</v>
      </c>
      <c r="J258" s="6">
        <f>IF('Log_working_3-way'!$D258="","",'True_Odds_Calculator_3-way'!P259/'True_Odds_Calculator_3-way'!C259-1)</f>
        <v>3.7635915313619428E-2</v>
      </c>
      <c r="K258" s="6">
        <f>IF('Log_working_3-way'!$D258="","",1/'True_Odds_Calculator_3-way'!A259+1/'True_Odds_Calculator_3-way'!B259+1/'True_Odds_Calculator_3-way'!C259-1)</f>
        <v>3.9757822677412458E-2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1.0490353455125485</v>
      </c>
      <c r="F259" s="6">
        <f>IF('Log_working_3-way'!D259="","",1/'True_Odds_Calculator_3-way'!N260+1/'True_Odds_Calculator_3-way'!O260+1/'True_Odds_Calculator_3-way'!P260-1)</f>
        <v>9.8854258112623938E-13</v>
      </c>
      <c r="H259" s="6">
        <f>IF('Log_working_3-way'!$D259="","",'True_Odds_Calculator_3-way'!N260/'True_Odds_Calculator_3-way'!A260-1)</f>
        <v>2.1398329751155742E-2</v>
      </c>
      <c r="I259" s="6">
        <f>IF('Log_working_3-way'!$D259="","",'True_Odds_Calculator_3-way'!O260/'True_Odds_Calculator_3-way'!B260-1)</f>
        <v>7.3030059381353096E-2</v>
      </c>
      <c r="J259" s="6">
        <f>IF('Log_working_3-way'!$D259="","",'True_Odds_Calculator_3-way'!P260/'True_Odds_Calculator_3-way'!C260-1)</f>
        <v>9.5211544227090883E-2</v>
      </c>
      <c r="K259" s="6">
        <f>IF('Log_working_3-way'!$D259="","",1/'True_Odds_Calculator_3-way'!A260+1/'True_Odds_Calculator_3-way'!B260+1/'True_Odds_Calculator_3-way'!C260-1)</f>
        <v>4.3374863253756502E-2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1.0408343918891427</v>
      </c>
      <c r="F260" s="6">
        <f>IF('Log_working_3-way'!D260="","",1/'True_Odds_Calculator_3-way'!N261+1/'True_Odds_Calculator_3-way'!O261+1/'True_Odds_Calculator_3-way'!P261-1)</f>
        <v>1.5187850976872141E-13</v>
      </c>
      <c r="H260" s="6">
        <f>IF('Log_working_3-way'!$D260="","",'True_Odds_Calculator_3-way'!N261/'True_Odds_Calculator_3-way'!A261-1)</f>
        <v>2.3352748901669385E-2</v>
      </c>
      <c r="I260" s="6">
        <f>IF('Log_working_3-way'!$D260="","",'True_Odds_Calculator_3-way'!O261/'True_Odds_Calculator_3-way'!B261-1)</f>
        <v>5.7258481414930174E-2</v>
      </c>
      <c r="J260" s="6">
        <f>IF('Log_working_3-way'!$D260="","",'True_Odds_Calculator_3-way'!P261/'True_Odds_Calculator_3-way'!C261-1)</f>
        <v>6.4580715997264448E-2</v>
      </c>
      <c r="K260" s="6">
        <f>IF('Log_working_3-way'!$D260="","",1/'True_Odds_Calculator_3-way'!A261+1/'True_Odds_Calculator_3-way'!B261+1/'True_Odds_Calculator_3-way'!C261-1)</f>
        <v>3.9919015267432467E-2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1.0391696474651708</v>
      </c>
      <c r="F261" s="6">
        <f>IF('Log_working_3-way'!D261="","",1/'True_Odds_Calculator_3-way'!N262+1/'True_Odds_Calculator_3-way'!O262+1/'True_Odds_Calculator_3-way'!P262-1)</f>
        <v>1.0591527654923993E-13</v>
      </c>
      <c r="H261" s="6">
        <f>IF('Log_working_3-way'!$D261="","",'True_Odds_Calculator_3-way'!N262/'True_Odds_Calculator_3-way'!A262-1)</f>
        <v>2.3067206769362469E-2</v>
      </c>
      <c r="I261" s="6">
        <f>IF('Log_working_3-way'!$D261="","",'True_Odds_Calculator_3-way'!O262/'True_Odds_Calculator_3-way'!B262-1)</f>
        <v>5.1453746575771175E-2</v>
      </c>
      <c r="J261" s="6">
        <f>IF('Log_working_3-way'!$D261="","",'True_Odds_Calculator_3-way'!P262/'True_Odds_Calculator_3-way'!C262-1)</f>
        <v>6.4651427573709785E-2</v>
      </c>
      <c r="K261" s="6">
        <f>IF('Log_working_3-way'!$D261="","",1/'True_Odds_Calculator_3-way'!A262+1/'True_Odds_Calculator_3-way'!B262+1/'True_Odds_Calculator_3-way'!C262-1)</f>
        <v>3.8457197675074717E-2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1.0212467828425977</v>
      </c>
      <c r="F262" s="6">
        <f>IF('Log_working_3-way'!D262="","",1/'True_Odds_Calculator_3-way'!N263+1/'True_Odds_Calculator_3-way'!O263+1/'True_Odds_Calculator_3-way'!P263-1)</f>
        <v>6.6613381477509392E-16</v>
      </c>
      <c r="H262" s="6">
        <f>IF('Log_working_3-way'!$D262="","",'True_Odds_Calculator_3-way'!N263/'True_Odds_Calculator_3-way'!A263-1)</f>
        <v>2.6849548740413898E-2</v>
      </c>
      <c r="I262" s="6">
        <f>IF('Log_working_3-way'!$D262="","",'True_Odds_Calculator_3-way'!O263/'True_Odds_Calculator_3-way'!B263-1)</f>
        <v>2.6149027578887152E-2</v>
      </c>
      <c r="J262" s="6">
        <f>IF('Log_working_3-way'!$D262="","",'True_Odds_Calculator_3-way'!P263/'True_Odds_Calculator_3-way'!C263-1)</f>
        <v>1.766529442171616E-2</v>
      </c>
      <c r="K262" s="6">
        <f>IF('Log_working_3-way'!$D262="","",1/'True_Odds_Calculator_3-way'!A263+1/'True_Odds_Calculator_3-way'!B263+1/'True_Odds_Calculator_3-way'!C263-1)</f>
        <v>2.2688718111661066E-2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1.0315413846713066</v>
      </c>
      <c r="F263" s="6">
        <f>IF('Log_working_3-way'!D263="","",1/'True_Odds_Calculator_3-way'!N264+1/'True_Odds_Calculator_3-way'!O264+1/'True_Odds_Calculator_3-way'!P264-1)</f>
        <v>6.8833827526759706E-14</v>
      </c>
      <c r="H263" s="6">
        <f>IF('Log_working_3-way'!$D263="","",'True_Odds_Calculator_3-way'!N264/'True_Odds_Calculator_3-way'!A264-1)</f>
        <v>9.9790283664233925E-3</v>
      </c>
      <c r="I263" s="6">
        <f>IF('Log_working_3-way'!$D263="","",'True_Odds_Calculator_3-way'!O264/'True_Odds_Calculator_3-way'!B264-1)</f>
        <v>5.6137952583538819E-2</v>
      </c>
      <c r="J263" s="6">
        <f>IF('Log_working_3-way'!$D263="","",'True_Odds_Calculator_3-way'!P264/'True_Odds_Calculator_3-way'!C264-1)</f>
        <v>6.9910262284092362E-2</v>
      </c>
      <c r="K263" s="6">
        <f>IF('Log_working_3-way'!$D263="","",1/'True_Odds_Calculator_3-way'!A264+1/'True_Odds_Calculator_3-way'!B264+1/'True_Odds_Calculator_3-way'!C264-1)</f>
        <v>2.4289049760527259E-2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1.0586061576291415</v>
      </c>
      <c r="F264" s="6">
        <f>IF('Log_working_3-way'!D264="","",1/'True_Odds_Calculator_3-way'!N265+1/'True_Odds_Calculator_3-way'!O265+1/'True_Odds_Calculator_3-way'!P265-1)</f>
        <v>2.0055068716828828E-12</v>
      </c>
      <c r="H264" s="6">
        <f>IF('Log_working_3-way'!$D264="","",'True_Odds_Calculator_3-way'!N265/'True_Odds_Calculator_3-way'!A265-1)</f>
        <v>3.6711481711785954E-2</v>
      </c>
      <c r="I264" s="6">
        <f>IF('Log_working_3-way'!$D264="","",'True_Odds_Calculator_3-way'!O265/'True_Odds_Calculator_3-way'!B265-1)</f>
        <v>7.4908585214497281E-2</v>
      </c>
      <c r="J264" s="6">
        <f>IF('Log_working_3-way'!$D264="","",'True_Odds_Calculator_3-way'!P265/'True_Odds_Calculator_3-way'!C265-1)</f>
        <v>9.1002433409500316E-2</v>
      </c>
      <c r="K264" s="6">
        <f>IF('Log_working_3-way'!$D264="","",1/'True_Odds_Calculator_3-way'!A265+1/'True_Odds_Calculator_3-way'!B265+1/'True_Odds_Calculator_3-way'!C265-1)</f>
        <v>5.8330073936316396E-2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1.0549439929647944</v>
      </c>
      <c r="F265" s="6">
        <f>IF('Log_working_3-way'!D265="","",1/'True_Odds_Calculator_3-way'!N266+1/'True_Odds_Calculator_3-way'!O266+1/'True_Odds_Calculator_3-way'!P266-1)</f>
        <v>1.0753620216519266E-12</v>
      </c>
      <c r="H265" s="6">
        <f>IF('Log_working_3-way'!$D265="","",'True_Odds_Calculator_3-way'!N266/'True_Odds_Calculator_3-way'!A266-1)</f>
        <v>3.8245291236592927E-2</v>
      </c>
      <c r="I265" s="6">
        <f>IF('Log_working_3-way'!$D265="","",'True_Odds_Calculator_3-way'!O266/'True_Odds_Calculator_3-way'!B266-1)</f>
        <v>7.0918759282357469E-2</v>
      </c>
      <c r="J265" s="6">
        <f>IF('Log_working_3-way'!$D265="","",'True_Odds_Calculator_3-way'!P266/'True_Odds_Calculator_3-way'!C266-1)</f>
        <v>7.5951632132639668E-2</v>
      </c>
      <c r="K265" s="6">
        <f>IF('Log_working_3-way'!$D265="","",1/'True_Odds_Calculator_3-way'!A266+1/'True_Odds_Calculator_3-way'!B266+1/'True_Odds_Calculator_3-way'!C266-1)</f>
        <v>5.6259069633648906E-2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1.0375646341949984</v>
      </c>
      <c r="F266" s="6">
        <f>IF('Log_working_3-way'!D266="","",1/'True_Odds_Calculator_3-way'!N267+1/'True_Odds_Calculator_3-way'!O267+1/'True_Odds_Calculator_3-way'!P267-1)</f>
        <v>4.75175454539567E-14</v>
      </c>
      <c r="H266" s="6">
        <f>IF('Log_working_3-way'!$D266="","",'True_Odds_Calculator_3-way'!N267/'True_Odds_Calculator_3-way'!A267-1)</f>
        <v>3.5636695912448779E-2</v>
      </c>
      <c r="I266" s="6">
        <f>IF('Log_working_3-way'!$D266="","",'True_Odds_Calculator_3-way'!O267/'True_Odds_Calculator_3-way'!B267-1)</f>
        <v>4.2262651099771009E-2</v>
      </c>
      <c r="J266" s="6">
        <f>IF('Log_working_3-way'!$D266="","",'True_Odds_Calculator_3-way'!P267/'True_Odds_Calculator_3-way'!C267-1)</f>
        <v>4.4415938837156776E-2</v>
      </c>
      <c r="K266" s="6">
        <f>IF('Log_working_3-way'!$D266="","",1/'True_Odds_Calculator_3-way'!A267+1/'True_Odds_Calculator_3-way'!B267+1/'True_Odds_Calculator_3-way'!C267-1)</f>
        <v>4.0392109827868561E-2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1.0363759463097266</v>
      </c>
      <c r="F267" s="6">
        <f>IF('Log_working_3-way'!D267="","",1/'True_Odds_Calculator_3-way'!N268+1/'True_Odds_Calculator_3-way'!O268+1/'True_Odds_Calculator_3-way'!P268-1)</f>
        <v>3.730349362740526E-14</v>
      </c>
      <c r="H267" s="6">
        <f>IF('Log_working_3-way'!$D267="","",'True_Odds_Calculator_3-way'!N268/'True_Odds_Calculator_3-way'!A268-1)</f>
        <v>3.4192358529321787E-2</v>
      </c>
      <c r="I267" s="6">
        <f>IF('Log_working_3-way'!$D267="","",'True_Odds_Calculator_3-way'!O268/'True_Odds_Calculator_3-way'!B268-1)</f>
        <v>4.0007754141842433E-2</v>
      </c>
      <c r="J267" s="6">
        <f>IF('Log_working_3-way'!$D267="","",'True_Odds_Calculator_3-way'!P268/'True_Odds_Calculator_3-way'!C268-1)</f>
        <v>4.4501902097078494E-2</v>
      </c>
      <c r="K267" s="6">
        <f>IF('Log_working_3-way'!$D267="","",1/'True_Odds_Calculator_3-way'!A268+1/'True_Odds_Calculator_3-way'!B268+1/'True_Odds_Calculator_3-way'!C268-1)</f>
        <v>3.9076254872543181E-2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1.0369491781667255</v>
      </c>
      <c r="F268" s="6">
        <f>IF('Log_working_3-way'!D268="","",1/'True_Odds_Calculator_3-way'!N269+1/'True_Odds_Calculator_3-way'!O269+1/'True_Odds_Calculator_3-way'!P269-1)</f>
        <v>4.2632564145606011E-14</v>
      </c>
      <c r="H268" s="6">
        <f>IF('Log_working_3-way'!$D268="","",'True_Odds_Calculator_3-way'!N269/'True_Odds_Calculator_3-way'!A269-1)</f>
        <v>3.3350930568691428E-2</v>
      </c>
      <c r="I268" s="6">
        <f>IF('Log_working_3-way'!$D268="","",'True_Odds_Calculator_3-way'!O269/'True_Odds_Calculator_3-way'!B269-1)</f>
        <v>4.4274359494295368E-2</v>
      </c>
      <c r="J268" s="6">
        <f>IF('Log_working_3-way'!$D268="","",'True_Odds_Calculator_3-way'!P269/'True_Odds_Calculator_3-way'!C269-1)</f>
        <v>4.3184539792946897E-2</v>
      </c>
      <c r="K268" s="6">
        <f>IF('Log_working_3-way'!$D268="","",1/'True_Odds_Calculator_3-way'!A269+1/'True_Odds_Calculator_3-way'!B269+1/'True_Odds_Calculator_3-way'!C269-1)</f>
        <v>3.9591494544287897E-2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1.0737823923144347</v>
      </c>
      <c r="F269" s="6">
        <f>IF('Log_working_3-way'!D269="","",1/'True_Odds_Calculator_3-way'!N270+1/'True_Odds_Calculator_3-way'!O270+1/'True_Odds_Calculator_3-way'!P270-1)</f>
        <v>2.2204460492503131E-16</v>
      </c>
      <c r="H269" s="6">
        <f>IF('Log_working_3-way'!$D269="","",'True_Odds_Calculator_3-way'!N270/'True_Odds_Calculator_3-way'!A270-1)</f>
        <v>0.22200367025932111</v>
      </c>
      <c r="I269" s="6">
        <f>IF('Log_working_3-way'!$D269="","",'True_Odds_Calculator_3-way'!O270/'True_Odds_Calculator_3-way'!B270-1)</f>
        <v>0.15439212418910286</v>
      </c>
      <c r="J269" s="6">
        <f>IF('Log_working_3-way'!$D269="","",'True_Odds_Calculator_3-way'!P270/'True_Odds_Calculator_3-way'!C270-1)</f>
        <v>1.3543007488540981E-2</v>
      </c>
      <c r="K269" s="6">
        <f>IF('Log_working_3-way'!$D269="","",1/'True_Odds_Calculator_3-way'!A270+1/'True_Odds_Calculator_3-way'!B270+1/'True_Odds_Calculator_3-way'!C270-1)</f>
        <v>4.2240674341070594E-2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1.0367876441787565</v>
      </c>
      <c r="F270" s="6">
        <f>IF('Log_working_3-way'!D270="","",1/'True_Odds_Calculator_3-way'!N271+1/'True_Odds_Calculator_3-way'!O271+1/'True_Odds_Calculator_3-way'!P271-1)</f>
        <v>4.2632564145606011E-14</v>
      </c>
      <c r="H270" s="6">
        <f>IF('Log_working_3-way'!$D270="","",'True_Odds_Calculator_3-way'!N271/'True_Odds_Calculator_3-way'!A271-1)</f>
        <v>3.1606711430585577E-2</v>
      </c>
      <c r="I270" s="6">
        <f>IF('Log_working_3-way'!$D270="","",'True_Odds_Calculator_3-way'!O271/'True_Odds_Calculator_3-way'!B271-1)</f>
        <v>4.2991744902576734E-2</v>
      </c>
      <c r="J270" s="6">
        <f>IF('Log_working_3-way'!$D270="","",'True_Odds_Calculator_3-way'!P271/'True_Odds_Calculator_3-way'!C271-1)</f>
        <v>4.6386696778921044E-2</v>
      </c>
      <c r="K270" s="6">
        <f>IF('Log_working_3-way'!$D270="","",1/'True_Odds_Calculator_3-way'!A271+1/'True_Odds_Calculator_3-way'!B271+1/'True_Odds_Calculator_3-way'!C271-1)</f>
        <v>3.9201076440213978E-2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1.0431990009082925</v>
      </c>
      <c r="F271" s="6">
        <f>IF('Log_working_3-way'!D271="","",1/'True_Odds_Calculator_3-way'!N272+1/'True_Odds_Calculator_3-way'!O272+1/'True_Odds_Calculator_3-way'!P272-1)</f>
        <v>2.8621549574836536E-13</v>
      </c>
      <c r="H271" s="6">
        <f>IF('Log_working_3-way'!$D271="","",'True_Odds_Calculator_3-way'!N272/'True_Odds_Calculator_3-way'!A272-1)</f>
        <v>8.0863997429988066E-2</v>
      </c>
      <c r="I271" s="6">
        <f>IF('Log_working_3-way'!$D271="","",'True_Odds_Calculator_3-way'!O272/'True_Odds_Calculator_3-way'!B272-1)</f>
        <v>5.8392819966696541E-2</v>
      </c>
      <c r="J271" s="6">
        <f>IF('Log_working_3-way'!$D271="","",'True_Odds_Calculator_3-way'!P272/'True_Odds_Calculator_3-way'!C272-1)</f>
        <v>2.1868681780612853E-2</v>
      </c>
      <c r="K271" s="6">
        <f>IF('Log_working_3-way'!$D271="","",1/'True_Odds_Calculator_3-way'!A272+1/'True_Odds_Calculator_3-way'!B272+1/'True_Odds_Calculator_3-way'!C272-1)</f>
        <v>4.0167066560028442E-2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1.0380972809455244</v>
      </c>
      <c r="F272" s="6">
        <f>IF('Log_working_3-way'!D272="","",1/'True_Odds_Calculator_3-way'!N273+1/'True_Odds_Calculator_3-way'!O273+1/'True_Odds_Calculator_3-way'!P273-1)</f>
        <v>6.3060667798708891E-14</v>
      </c>
      <c r="H272" s="6">
        <f>IF('Log_working_3-way'!$D272="","",'True_Odds_Calculator_3-way'!N273/'True_Odds_Calculator_3-way'!A273-1)</f>
        <v>2.8482018288565669E-2</v>
      </c>
      <c r="I272" s="6">
        <f>IF('Log_working_3-way'!$D272="","",'True_Odds_Calculator_3-way'!O273/'True_Odds_Calculator_3-way'!B273-1)</f>
        <v>4.3659059949062717E-2</v>
      </c>
      <c r="J272" s="6">
        <f>IF('Log_working_3-way'!$D272="","",'True_Odds_Calculator_3-way'!P273/'True_Odds_Calculator_3-way'!C273-1)</f>
        <v>5.6671294641437386E-2</v>
      </c>
      <c r="K272" s="6">
        <f>IF('Log_working_3-way'!$D272="","",1/'True_Odds_Calculator_3-way'!A273+1/'True_Odds_Calculator_3-way'!B273+1/'True_Odds_Calculator_3-way'!C273-1)</f>
        <v>3.9495916191391256E-2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1.0518457568588115</v>
      </c>
      <c r="F273" s="6">
        <f>IF('Log_working_3-way'!D273="","",1/'True_Odds_Calculator_3-way'!N274+1/'True_Odds_Calculator_3-way'!O274+1/'True_Odds_Calculator_3-way'!P274-1)</f>
        <v>2.2741808436421707E-12</v>
      </c>
      <c r="H273" s="6">
        <f>IF('Log_working_3-way'!$D273="","",'True_Odds_Calculator_3-way'!N274/'True_Odds_Calculator_3-way'!A274-1)</f>
        <v>1.8346334428174016E-2</v>
      </c>
      <c r="I273" s="6">
        <f>IF('Log_working_3-way'!$D273="","",'True_Odds_Calculator_3-way'!O274/'True_Odds_Calculator_3-way'!B274-1)</f>
        <v>8.221158715964294E-2</v>
      </c>
      <c r="J273" s="6">
        <f>IF('Log_working_3-way'!$D273="","",'True_Odds_Calculator_3-way'!P274/'True_Odds_Calculator_3-way'!C274-1)</f>
        <v>0.11638111807454421</v>
      </c>
      <c r="K273" s="6">
        <f>IF('Log_working_3-way'!$D273="","",1/'True_Odds_Calculator_3-way'!A274+1/'True_Odds_Calculator_3-way'!B274+1/'True_Odds_Calculator_3-way'!C274-1)</f>
        <v>4.1707500740335579E-2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1.0476247986779723</v>
      </c>
      <c r="F274" s="6">
        <f>IF('Log_working_3-way'!D274="","",1/'True_Odds_Calculator_3-way'!N275+1/'True_Odds_Calculator_3-way'!O275+1/'True_Odds_Calculator_3-way'!P275-1)</f>
        <v>7.9247719497743674E-13</v>
      </c>
      <c r="H274" s="6">
        <f>IF('Log_working_3-way'!$D274="","",'True_Odds_Calculator_3-way'!N275/'True_Odds_Calculator_3-way'!A275-1)</f>
        <v>2.0776437193085417E-2</v>
      </c>
      <c r="I274" s="6">
        <f>IF('Log_working_3-way'!$D274="","",'True_Odds_Calculator_3-way'!O275/'True_Odds_Calculator_3-way'!B275-1)</f>
        <v>7.0369818723540645E-2</v>
      </c>
      <c r="J274" s="6">
        <f>IF('Log_working_3-way'!$D274="","",'True_Odds_Calculator_3-way'!P275/'True_Odds_Calculator_3-way'!C275-1)</f>
        <v>9.3557758337109886E-2</v>
      </c>
      <c r="K274" s="6">
        <f>IF('Log_working_3-way'!$D274="","",1/'True_Odds_Calculator_3-way'!A275+1/'True_Odds_Calculator_3-way'!B275+1/'True_Odds_Calculator_3-way'!C275-1)</f>
        <v>4.2064001604626089E-2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1.0380330537122557</v>
      </c>
      <c r="F275" s="6">
        <f>IF('Log_working_3-way'!D275="","",1/'True_Odds_Calculator_3-way'!N276+1/'True_Odds_Calculator_3-way'!O276+1/'True_Odds_Calculator_3-way'!P276-1)</f>
        <v>6.283862319378386E-14</v>
      </c>
      <c r="H275" s="6">
        <f>IF('Log_working_3-way'!$D275="","",'True_Odds_Calculator_3-way'!N276/'True_Odds_Calculator_3-way'!A276-1)</f>
        <v>4.9477971988074687E-2</v>
      </c>
      <c r="I275" s="6">
        <f>IF('Log_working_3-way'!$D275="","",'True_Odds_Calculator_3-way'!O276/'True_Odds_Calculator_3-way'!B276-1)</f>
        <v>5.058429999032632E-2</v>
      </c>
      <c r="J275" s="6">
        <f>IF('Log_working_3-way'!$D275="","",'True_Odds_Calculator_3-way'!P276/'True_Odds_Calculator_3-way'!C276-1)</f>
        <v>2.7867960265635761E-2</v>
      </c>
      <c r="K275" s="6">
        <f>IF('Log_working_3-way'!$D275="","",1/'True_Odds_Calculator_3-way'!A276+1/'True_Odds_Calculator_3-way'!B276+1/'True_Odds_Calculator_3-way'!C276-1)</f>
        <v>3.9559813324224979E-2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1.035756856514167</v>
      </c>
      <c r="F276" s="6">
        <f>IF('Log_working_3-way'!D276="","",1/'True_Odds_Calculator_3-way'!N277+1/'True_Odds_Calculator_3-way'!O277+1/'True_Odds_Calculator_3-way'!P277-1)</f>
        <v>6.3060667798708891E-14</v>
      </c>
      <c r="H276" s="6">
        <f>IF('Log_working_3-way'!$D276="","",'True_Odds_Calculator_3-way'!N277/'True_Odds_Calculator_3-way'!A277-1)</f>
        <v>6.1086118255856414E-2</v>
      </c>
      <c r="I276" s="6">
        <f>IF('Log_working_3-way'!$D276="","",'True_Odds_Calculator_3-way'!O277/'True_Odds_Calculator_3-way'!B277-1)</f>
        <v>5.0535822778260631E-2</v>
      </c>
      <c r="J276" s="6">
        <f>IF('Log_working_3-way'!$D276="","",'True_Odds_Calculator_3-way'!P277/'True_Odds_Calculator_3-way'!C277-1)</f>
        <v>1.8939767138747232E-2</v>
      </c>
      <c r="K276" s="6">
        <f>IF('Log_working_3-way'!$D276="","",1/'True_Odds_Calculator_3-way'!A277+1/'True_Odds_Calculator_3-way'!B277+1/'True_Odds_Calculator_3-way'!C277-1)</f>
        <v>3.4081335573294513E-2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1.0303377091605415</v>
      </c>
      <c r="F277" s="6">
        <f>IF('Log_working_3-way'!D277="","",1/'True_Odds_Calculator_3-way'!N278+1/'True_Odds_Calculator_3-way'!O278+1/'True_Odds_Calculator_3-way'!P278-1)</f>
        <v>1.2212453270876722E-14</v>
      </c>
      <c r="H277" s="6">
        <f>IF('Log_working_3-way'!$D277="","",'True_Odds_Calculator_3-way'!N278/'True_Odds_Calculator_3-way'!A278-1)</f>
        <v>2.0307890308564058E-2</v>
      </c>
      <c r="I277" s="6">
        <f>IF('Log_working_3-way'!$D277="","",'True_Odds_Calculator_3-way'!O278/'True_Odds_Calculator_3-way'!B278-1)</f>
        <v>3.9537819222304593E-2</v>
      </c>
      <c r="J277" s="6">
        <f>IF('Log_working_3-way'!$D277="","",'True_Odds_Calculator_3-way'!P278/'True_Odds_Calculator_3-way'!C278-1)</f>
        <v>4.4649371400569127E-2</v>
      </c>
      <c r="K277" s="6">
        <f>IF('Log_working_3-way'!$D277="","",1/'True_Odds_Calculator_3-way'!A278+1/'True_Odds_Calculator_3-way'!B278+1/'True_Odds_Calculator_3-way'!C278-1)</f>
        <v>3.0982274203749327E-2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1.0308615588906505</v>
      </c>
      <c r="F278" s="6">
        <f>IF('Log_working_3-way'!D278="","",1/'True_Odds_Calculator_3-way'!N279+1/'True_Odds_Calculator_3-way'!O279+1/'True_Odds_Calculator_3-way'!P279-1)</f>
        <v>1.3100631690576847E-14</v>
      </c>
      <c r="H278" s="6">
        <f>IF('Log_working_3-way'!$D278="","",'True_Odds_Calculator_3-way'!N279/'True_Odds_Calculator_3-way'!A279-1)</f>
        <v>2.2091571768632967E-2</v>
      </c>
      <c r="I278" s="6">
        <f>IF('Log_working_3-way'!$D278="","",'True_Odds_Calculator_3-way'!O279/'True_Odds_Calculator_3-way'!B279-1)</f>
        <v>3.6348168318810936E-2</v>
      </c>
      <c r="J278" s="6">
        <f>IF('Log_working_3-way'!$D278="","",'True_Odds_Calculator_3-way'!P279/'True_Odds_Calculator_3-way'!C279-1)</f>
        <v>4.7151214254808727E-2</v>
      </c>
      <c r="K278" s="6">
        <f>IF('Log_working_3-way'!$D278="","",1/'True_Odds_Calculator_3-way'!A279+1/'True_Odds_Calculator_3-way'!B279+1/'True_Odds_Calculator_3-way'!C279-1)</f>
        <v>3.1795347367050475E-2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1.037789336469052</v>
      </c>
      <c r="F279" s="6">
        <f>IF('Log_working_3-way'!D279="","",1/'True_Odds_Calculator_3-way'!N280+1/'True_Odds_Calculator_3-way'!O280+1/'True_Odds_Calculator_3-way'!P280-1)</f>
        <v>1.4366285938649526E-13</v>
      </c>
      <c r="H279" s="6">
        <f>IF('Log_working_3-way'!$D279="","",'True_Odds_Calculator_3-way'!N280/'True_Odds_Calculator_3-way'!A280-1)</f>
        <v>1.6200411932130621E-2</v>
      </c>
      <c r="I279" s="6">
        <f>IF('Log_working_3-way'!$D279="","",'True_Odds_Calculator_3-way'!O280/'True_Odds_Calculator_3-way'!B280-1)</f>
        <v>5.8838452651616802E-2</v>
      </c>
      <c r="J279" s="6">
        <f>IF('Log_working_3-way'!$D279="","",'True_Odds_Calculator_3-way'!P280/'True_Odds_Calculator_3-way'!C280-1)</f>
        <v>7.1835683247888804E-2</v>
      </c>
      <c r="K279" s="6">
        <f>IF('Log_working_3-way'!$D279="","",1/'True_Odds_Calculator_3-way'!A280+1/'True_Odds_Calculator_3-way'!B280+1/'True_Odds_Calculator_3-way'!C280-1)</f>
        <v>3.3348721596290654E-2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1.0865389185772614</v>
      </c>
      <c r="F280" s="6">
        <f>IF('Log_working_3-way'!D280="","",1/'True_Odds_Calculator_3-way'!N281+1/'True_Odds_Calculator_3-way'!O281+1/'True_Odds_Calculator_3-way'!P281-1)</f>
        <v>2.2204460492503131E-16</v>
      </c>
      <c r="H280" s="6">
        <f>IF('Log_working_3-way'!$D280="","",'True_Odds_Calculator_3-way'!N281/'True_Odds_Calculator_3-way'!A281-1)</f>
        <v>1.2168285794561085E-2</v>
      </c>
      <c r="I280" s="6">
        <f>IF('Log_working_3-way'!$D280="","",'True_Odds_Calculator_3-way'!O281/'True_Odds_Calculator_3-way'!B281-1)</f>
        <v>0.20185386179446274</v>
      </c>
      <c r="J280" s="6">
        <f>IF('Log_working_3-way'!$D280="","",'True_Odds_Calculator_3-way'!P281/'True_Odds_Calculator_3-way'!C281-1)</f>
        <v>0.28849841875375959</v>
      </c>
      <c r="K280" s="6">
        <f>IF('Log_working_3-way'!$D280="","",1/'True_Odds_Calculator_3-way'!A281+1/'True_Odds_Calculator_3-way'!B281+1/'True_Odds_Calculator_3-way'!C281-1)</f>
        <v>4.2486884769963984E-2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1.0308416649984122</v>
      </c>
      <c r="F281" s="6">
        <f>IF('Log_working_3-way'!D281="","",1/'True_Odds_Calculator_3-way'!N282+1/'True_Odds_Calculator_3-way'!O282+1/'True_Odds_Calculator_3-way'!P282-1)</f>
        <v>1.0880185641326534E-14</v>
      </c>
      <c r="H281" s="6">
        <f>IF('Log_working_3-way'!$D281="","",'True_Odds_Calculator_3-way'!N282/'True_Odds_Calculator_3-way'!A282-1)</f>
        <v>3.8464595605972818E-2</v>
      </c>
      <c r="I281" s="6">
        <f>IF('Log_working_3-way'!$D281="","",'True_Odds_Calculator_3-way'!O282/'True_Odds_Calculator_3-way'!B282-1)</f>
        <v>3.5715678186516442E-2</v>
      </c>
      <c r="J281" s="6">
        <f>IF('Log_working_3-way'!$D281="","",'True_Odds_Calculator_3-way'!P282/'True_Odds_Calculator_3-way'!C282-1)</f>
        <v>2.7236449969894938E-2</v>
      </c>
      <c r="K281" s="6">
        <f>IF('Log_working_3-way'!$D281="","",1/'True_Odds_Calculator_3-way'!A282+1/'True_Odds_Calculator_3-way'!B282+1/'True_Odds_Calculator_3-way'!C282-1)</f>
        <v>3.3040509412648245E-2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1.0312909233189251</v>
      </c>
      <c r="F282" s="6">
        <f>IF('Log_working_3-way'!D282="","",1/'True_Odds_Calculator_3-way'!N283+1/'True_Odds_Calculator_3-way'!O283+1/'True_Odds_Calculator_3-way'!P283-1)</f>
        <v>1.1324274851176597E-14</v>
      </c>
      <c r="H282" s="6">
        <f>IF('Log_working_3-way'!$D282="","",'True_Odds_Calculator_3-way'!N283/'True_Odds_Calculator_3-way'!A283-1)</f>
        <v>3.4974297299521284E-2</v>
      </c>
      <c r="I282" s="6">
        <f>IF('Log_working_3-way'!$D282="","",'True_Odds_Calculator_3-way'!O283/'True_Odds_Calculator_3-way'!B283-1)</f>
        <v>3.4757695071085282E-2</v>
      </c>
      <c r="J282" s="6">
        <f>IF('Log_working_3-way'!$D282="","",'True_Odds_Calculator_3-way'!P283/'True_Odds_Calculator_3-way'!C283-1)</f>
        <v>3.204258835727769E-2</v>
      </c>
      <c r="K282" s="6">
        <f>IF('Log_working_3-way'!$D282="","",1/'True_Odds_Calculator_3-way'!A283+1/'True_Odds_Calculator_3-way'!B283+1/'True_Odds_Calculator_3-way'!C283-1)</f>
        <v>3.3867306781626194E-2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1.0321454933251617</v>
      </c>
      <c r="F283" s="6">
        <f>IF('Log_working_3-way'!D283="","",1/'True_Odds_Calculator_3-way'!N284+1/'True_Odds_Calculator_3-way'!O284+1/'True_Odds_Calculator_3-way'!P284-1)</f>
        <v>2.0872192862952943E-14</v>
      </c>
      <c r="H283" s="6">
        <f>IF('Log_working_3-way'!$D283="","",'True_Odds_Calculator_3-way'!N284/'True_Odds_Calculator_3-way'!A284-1)</f>
        <v>5.5454125745507232E-2</v>
      </c>
      <c r="I283" s="6">
        <f>IF('Log_working_3-way'!$D283="","",'True_Odds_Calculator_3-way'!O284/'True_Odds_Calculator_3-way'!B284-1)</f>
        <v>3.7993418991084438E-2</v>
      </c>
      <c r="J283" s="6">
        <f>IF('Log_working_3-way'!$D283="","",'True_Odds_Calculator_3-way'!P284/'True_Odds_Calculator_3-way'!C284-1)</f>
        <v>2.0499836129215465E-2</v>
      </c>
      <c r="K283" s="6">
        <f>IF('Log_working_3-way'!$D283="","",1/'True_Odds_Calculator_3-way'!A284+1/'True_Odds_Calculator_3-way'!B284+1/'True_Odds_Calculator_3-way'!C284-1)</f>
        <v>3.196168162057722E-2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1.0328481739312811</v>
      </c>
      <c r="F284" s="6">
        <f>IF('Log_working_3-way'!D284="","",1/'True_Odds_Calculator_3-way'!N285+1/'True_Odds_Calculator_3-way'!O285+1/'True_Odds_Calculator_3-way'!P285-1)</f>
        <v>2.3092638912203256E-14</v>
      </c>
      <c r="H284" s="6">
        <f>IF('Log_working_3-way'!$D284="","",'True_Odds_Calculator_3-way'!N285/'True_Odds_Calculator_3-way'!A285-1)</f>
        <v>4.9159263887076143E-2</v>
      </c>
      <c r="I284" s="6">
        <f>IF('Log_working_3-way'!$D284="","",'True_Odds_Calculator_3-way'!O285/'True_Odds_Calculator_3-way'!B285-1)</f>
        <v>4.2301586466049423E-2</v>
      </c>
      <c r="J284" s="6">
        <f>IF('Log_working_3-way'!$D284="","",'True_Odds_Calculator_3-way'!P285/'True_Odds_Calculator_3-way'!C285-1)</f>
        <v>2.1833263712368156E-2</v>
      </c>
      <c r="K284" s="6">
        <f>IF('Log_working_3-way'!$D284="","",1/'True_Odds_Calculator_3-way'!A285+1/'True_Odds_Calculator_3-way'!B285+1/'True_Odds_Calculator_3-way'!C285-1)</f>
        <v>3.3439395490995505E-2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1.0432422254192417</v>
      </c>
      <c r="F285" s="6">
        <f>IF('Log_working_3-way'!D285="","",1/'True_Odds_Calculator_3-way'!N286+1/'True_Odds_Calculator_3-way'!O286+1/'True_Odds_Calculator_3-way'!P286-1)</f>
        <v>6.872280522429719E-13</v>
      </c>
      <c r="H285" s="6">
        <f>IF('Log_working_3-way'!$D285="","",'True_Odds_Calculator_3-way'!N286/'True_Odds_Calculator_3-way'!A286-1)</f>
        <v>1.4341696159291262E-2</v>
      </c>
      <c r="I285" s="6">
        <f>IF('Log_working_3-way'!$D285="","",'True_Odds_Calculator_3-way'!O286/'True_Odds_Calculator_3-way'!B286-1)</f>
        <v>7.469154776538578E-2</v>
      </c>
      <c r="J285" s="6">
        <f>IF('Log_working_3-way'!$D285="","",'True_Odds_Calculator_3-way'!P286/'True_Odds_Calculator_3-way'!C286-1)</f>
        <v>9.3849281719497801E-2</v>
      </c>
      <c r="K285" s="6">
        <f>IF('Log_working_3-way'!$D285="","",1/'True_Odds_Calculator_3-way'!A286+1/'True_Odds_Calculator_3-way'!B286+1/'True_Odds_Calculator_3-way'!C286-1)</f>
        <v>3.4088517959368847E-2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1.0366470662659897</v>
      </c>
      <c r="F286" s="6">
        <f>IF('Log_working_3-way'!D286="","",1/'True_Odds_Calculator_3-way'!N287+1/'True_Odds_Calculator_3-way'!O287+1/'True_Odds_Calculator_3-way'!P287-1)</f>
        <v>3.9301895071730542E-14</v>
      </c>
      <c r="H286" s="6">
        <f>IF('Log_working_3-way'!$D286="","",'True_Odds_Calculator_3-way'!N287/'True_Odds_Calculator_3-way'!A287-1)</f>
        <v>3.4900281154092383E-2</v>
      </c>
      <c r="I286" s="6">
        <f>IF('Log_working_3-way'!$D286="","",'True_Odds_Calculator_3-way'!O287/'True_Odds_Calculator_3-way'!B287-1)</f>
        <v>3.9658129375965689E-2</v>
      </c>
      <c r="J286" s="6">
        <f>IF('Log_working_3-way'!$D286="","",'True_Odds_Calculator_3-way'!P287/'True_Odds_Calculator_3-way'!C287-1)</f>
        <v>4.4956428065964005E-2</v>
      </c>
      <c r="K286" s="6">
        <f>IF('Log_working_3-way'!$D286="","",1/'True_Odds_Calculator_3-way'!A287+1/'True_Odds_Calculator_3-way'!B287+1/'True_Odds_Calculator_3-way'!C287-1)</f>
        <v>3.9382443267881317E-2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1.0367104756234573</v>
      </c>
      <c r="F287" s="6">
        <f>IF('Log_working_3-way'!D287="","",1/'True_Odds_Calculator_3-way'!N288+1/'True_Odds_Calculator_3-way'!O288+1/'True_Odds_Calculator_3-way'!P288-1)</f>
        <v>4.0412118096355698E-14</v>
      </c>
      <c r="H287" s="6">
        <f>IF('Log_working_3-way'!$D287="","",'True_Odds_Calculator_3-way'!N288/'True_Odds_Calculator_3-way'!A288-1)</f>
        <v>3.4662588467310185E-2</v>
      </c>
      <c r="I287" s="6">
        <f>IF('Log_working_3-way'!$D287="","",'True_Odds_Calculator_3-way'!O288/'True_Odds_Calculator_3-way'!B288-1)</f>
        <v>3.9196250609814021E-2</v>
      </c>
      <c r="J287" s="6">
        <f>IF('Log_working_3-way'!$D287="","",'True_Odds_Calculator_3-way'!P288/'True_Odds_Calculator_3-way'!C288-1)</f>
        <v>4.6062579892897082E-2</v>
      </c>
      <c r="K287" s="6">
        <f>IF('Log_working_3-way'!$D287="","",1/'True_Odds_Calculator_3-way'!A288+1/'True_Odds_Calculator_3-way'!B288+1/'True_Odds_Calculator_3-way'!C288-1)</f>
        <v>3.9389241943312836E-2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1.0374517560063794</v>
      </c>
      <c r="F288" s="6">
        <f>IF('Log_working_3-way'!D288="","",1/'True_Odds_Calculator_3-way'!N289+1/'True_Odds_Calculator_3-way'!O289+1/'True_Odds_Calculator_3-way'!P289-1)</f>
        <v>5.7509552675583109E-14</v>
      </c>
      <c r="H288" s="6">
        <f>IF('Log_working_3-way'!$D288="","",'True_Odds_Calculator_3-way'!N289/'True_Odds_Calculator_3-way'!A289-1)</f>
        <v>5.6422371148044048E-2</v>
      </c>
      <c r="I288" s="6">
        <f>IF('Log_working_3-way'!$D288="","",'True_Odds_Calculator_3-way'!O289/'True_Odds_Calculator_3-way'!B289-1)</f>
        <v>4.3908912096990216E-2</v>
      </c>
      <c r="J288" s="6">
        <f>IF('Log_working_3-way'!$D288="","",'True_Odds_Calculator_3-way'!P289/'True_Odds_Calculator_3-way'!C289-1)</f>
        <v>2.7060893972584488E-2</v>
      </c>
      <c r="K288" s="6">
        <f>IF('Log_working_3-way'!$D288="","",1/'True_Odds_Calculator_3-way'!A289+1/'True_Odds_Calculator_3-way'!B289+1/'True_Odds_Calculator_3-way'!C289-1)</f>
        <v>3.8603278108779948E-2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1.0413302820374188</v>
      </c>
      <c r="F289" s="6">
        <f>IF('Log_working_3-way'!D289="","",1/'True_Odds_Calculator_3-way'!N290+1/'True_Odds_Calculator_3-way'!O290+1/'True_Odds_Calculator_3-way'!P290-1)</f>
        <v>1.9251267247000214E-13</v>
      </c>
      <c r="H289" s="6">
        <f>IF('Log_working_3-way'!$D289="","",'True_Odds_Calculator_3-way'!N290/'True_Odds_Calculator_3-way'!A290-1)</f>
        <v>2.167342305347586E-2</v>
      </c>
      <c r="I289" s="6">
        <f>IF('Log_working_3-way'!$D289="","",'True_Odds_Calculator_3-way'!O290/'True_Odds_Calculator_3-way'!B290-1)</f>
        <v>5.4849444332156105E-2</v>
      </c>
      <c r="J289" s="6">
        <f>IF('Log_working_3-way'!$D289="","",'True_Odds_Calculator_3-way'!P290/'True_Odds_Calculator_3-way'!C290-1)</f>
        <v>7.6267618604771048E-2</v>
      </c>
      <c r="K289" s="6">
        <f>IF('Log_working_3-way'!$D289="","",1/'True_Odds_Calculator_3-way'!A290+1/'True_Odds_Calculator_3-way'!B290+1/'True_Odds_Calculator_3-way'!C290-1)</f>
        <v>3.888228888228884E-2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1.0388671966248293</v>
      </c>
      <c r="F290" s="6">
        <f>IF('Log_working_3-way'!D290="","",1/'True_Odds_Calculator_3-way'!N291+1/'True_Odds_Calculator_3-way'!O291+1/'True_Odds_Calculator_3-way'!P291-1)</f>
        <v>8.8817841970012523E-14</v>
      </c>
      <c r="H290" s="6">
        <f>IF('Log_working_3-way'!$D290="","",'True_Odds_Calculator_3-way'!N291/'True_Odds_Calculator_3-way'!A291-1)</f>
        <v>2.4839243083497831E-2</v>
      </c>
      <c r="I290" s="6">
        <f>IF('Log_working_3-way'!$D290="","",'True_Odds_Calculator_3-way'!O291/'True_Odds_Calculator_3-way'!B291-1)</f>
        <v>4.7743985238553943E-2</v>
      </c>
      <c r="J290" s="6">
        <f>IF('Log_working_3-way'!$D290="","",'True_Odds_Calculator_3-way'!P291/'True_Odds_Calculator_3-way'!C291-1)</f>
        <v>6.337789187759868E-2</v>
      </c>
      <c r="K290" s="6">
        <f>IF('Log_working_3-way'!$D290="","",1/'True_Odds_Calculator_3-way'!A291+1/'True_Odds_Calculator_3-way'!B291+1/'True_Odds_Calculator_3-way'!C291-1)</f>
        <v>3.8881029766557607E-2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1.0383303505457295</v>
      </c>
      <c r="F291" s="6">
        <f>IF('Log_working_3-way'!D291="","",1/'True_Odds_Calculator_3-way'!N292+1/'True_Odds_Calculator_3-way'!O292+1/'True_Odds_Calculator_3-way'!P292-1)</f>
        <v>5.5733195836182858E-14</v>
      </c>
      <c r="H291" s="6">
        <f>IF('Log_working_3-way'!$D291="","",'True_Odds_Calculator_3-way'!N292/'True_Odds_Calculator_3-way'!A292-1)</f>
        <v>3.6687783999940882E-2</v>
      </c>
      <c r="I291" s="6">
        <f>IF('Log_working_3-way'!$D291="","",'True_Odds_Calculator_3-way'!O292/'True_Odds_Calculator_3-way'!B292-1)</f>
        <v>4.1239832437905077E-2</v>
      </c>
      <c r="J291" s="6">
        <f>IF('Log_working_3-way'!$D291="","",'True_Odds_Calculator_3-way'!P292/'True_Odds_Calculator_3-way'!C292-1)</f>
        <v>4.694818713243909E-2</v>
      </c>
      <c r="K291" s="6">
        <f>IF('Log_working_3-way'!$D291="","",1/'True_Odds_Calculator_3-way'!A292+1/'True_Odds_Calculator_3-way'!B292+1/'True_Odds_Calculator_3-way'!C292-1)</f>
        <v>4.1171859374506514E-2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1.0369508429802574</v>
      </c>
      <c r="F292" s="6">
        <f>IF('Log_working_3-way'!D292="","",1/'True_Odds_Calculator_3-way'!N293+1/'True_Odds_Calculator_3-way'!O293+1/'True_Odds_Calculator_3-way'!P293-1)</f>
        <v>4.4853010194856324E-14</v>
      </c>
      <c r="H292" s="6">
        <f>IF('Log_working_3-way'!$D292="","",'True_Odds_Calculator_3-way'!N293/'True_Odds_Calculator_3-way'!A293-1)</f>
        <v>3.1089167908161963E-2</v>
      </c>
      <c r="I292" s="6">
        <f>IF('Log_working_3-way'!$D292="","",'True_Odds_Calculator_3-way'!O293/'True_Odds_Calculator_3-way'!B293-1)</f>
        <v>4.1812852722917349E-2</v>
      </c>
      <c r="J292" s="6">
        <f>IF('Log_working_3-way'!$D292="","",'True_Odds_Calculator_3-way'!P293/'True_Odds_Calculator_3-way'!C293-1)</f>
        <v>4.9215957339806327E-2</v>
      </c>
      <c r="K292" s="6">
        <f>IF('Log_working_3-way'!$D292="","",1/'True_Odds_Calculator_3-way'!A293+1/'True_Odds_Calculator_3-way'!B293+1/'True_Odds_Calculator_3-way'!C293-1)</f>
        <v>3.9193790040451315E-2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1.0380676102247655</v>
      </c>
      <c r="F293" s="6">
        <f>IF('Log_working_3-way'!D293="","",1/'True_Odds_Calculator_3-way'!N294+1/'True_Odds_Calculator_3-way'!O294+1/'True_Odds_Calculator_3-way'!P294-1)</f>
        <v>6.283862319378386E-14</v>
      </c>
      <c r="H293" s="6">
        <f>IF('Log_working_3-way'!$D293="","",'True_Odds_Calculator_3-way'!N294/'True_Odds_Calculator_3-way'!A294-1)</f>
        <v>2.8459523381326068E-2</v>
      </c>
      <c r="I293" s="6">
        <f>IF('Log_working_3-way'!$D293="","",'True_Odds_Calculator_3-way'!O294/'True_Odds_Calculator_3-way'!B294-1)</f>
        <v>4.3364695917643026E-2</v>
      </c>
      <c r="J293" s="6">
        <f>IF('Log_working_3-way'!$D293="","",'True_Odds_Calculator_3-way'!P294/'True_Odds_Calculator_3-way'!C294-1)</f>
        <v>5.7002799824368289E-2</v>
      </c>
      <c r="K293" s="6">
        <f>IF('Log_working_3-way'!$D293="","",1/'True_Odds_Calculator_3-way'!A294+1/'True_Odds_Calculator_3-way'!B294+1/'True_Odds_Calculator_3-way'!C294-1)</f>
        <v>3.9437985080780669E-2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1.0414108388552907</v>
      </c>
      <c r="F294" s="6">
        <f>IF('Log_working_3-way'!D294="","",1/'True_Odds_Calculator_3-way'!N295+1/'True_Odds_Calculator_3-way'!O295+1/'True_Odds_Calculator_3-way'!P295-1)</f>
        <v>1.6231460620019789E-13</v>
      </c>
      <c r="H294" s="6">
        <f>IF('Log_working_3-way'!$D294="","",'True_Odds_Calculator_3-way'!N295/'True_Odds_Calculator_3-way'!A295-1)</f>
        <v>2.4403034143628322E-2</v>
      </c>
      <c r="I294" s="6">
        <f>IF('Log_working_3-way'!$D294="","",'True_Odds_Calculator_3-way'!O295/'True_Odds_Calculator_3-way'!B295-1)</f>
        <v>5.1338445129394339E-2</v>
      </c>
      <c r="J294" s="6">
        <f>IF('Log_working_3-way'!$D294="","",'True_Odds_Calculator_3-way'!P295/'True_Odds_Calculator_3-way'!C295-1)</f>
        <v>7.2822234345544468E-2</v>
      </c>
      <c r="K294" s="6">
        <f>IF('Log_working_3-way'!$D294="","",1/'True_Odds_Calculator_3-way'!A295+1/'True_Odds_Calculator_3-way'!B295+1/'True_Odds_Calculator_3-way'!C295-1)</f>
        <v>4.031686371384513E-2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1.0369597023436896</v>
      </c>
      <c r="F295" s="6">
        <f>IF('Log_working_3-way'!D295="","",1/'True_Odds_Calculator_3-way'!N296+1/'True_Odds_Calculator_3-way'!O296+1/'True_Odds_Calculator_3-way'!P296-1)</f>
        <v>4.1522341120980855E-14</v>
      </c>
      <c r="H295" s="6">
        <f>IF('Log_working_3-way'!$D295="","",'True_Odds_Calculator_3-way'!N296/'True_Odds_Calculator_3-way'!A296-1)</f>
        <v>4.3441933063226079E-2</v>
      </c>
      <c r="I295" s="6">
        <f>IF('Log_working_3-way'!$D295="","",'True_Odds_Calculator_3-way'!O296/'True_Odds_Calculator_3-way'!B296-1)</f>
        <v>4.0003131731276342E-2</v>
      </c>
      <c r="J295" s="6">
        <f>IF('Log_working_3-way'!$D295="","",'True_Odds_Calculator_3-way'!P296/'True_Odds_Calculator_3-way'!C296-1)</f>
        <v>3.6675993274632557E-2</v>
      </c>
      <c r="K295" s="6">
        <f>IF('Log_working_3-way'!$D295="","",1/'True_Odds_Calculator_3-way'!A296+1/'True_Odds_Calculator_3-way'!B296+1/'True_Odds_Calculator_3-way'!C296-1)</f>
        <v>3.9834948014243921E-2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1.037162391952636</v>
      </c>
      <c r="F296" s="6">
        <f>IF('Log_working_3-way'!D296="","",1/'True_Odds_Calculator_3-way'!N297+1/'True_Odds_Calculator_3-way'!O297+1/'True_Odds_Calculator_3-way'!P297-1)</f>
        <v>4.3076653355456074E-14</v>
      </c>
      <c r="H296" s="6">
        <f>IF('Log_working_3-way'!$D296="","",'True_Odds_Calculator_3-way'!N297/'True_Odds_Calculator_3-way'!A297-1)</f>
        <v>3.7743864814686168E-2</v>
      </c>
      <c r="I296" s="6">
        <f>IF('Log_working_3-way'!$D296="","",'True_Odds_Calculator_3-way'!O297/'True_Odds_Calculator_3-way'!B297-1)</f>
        <v>3.9279435426807119E-2</v>
      </c>
      <c r="J296" s="6">
        <f>IF('Log_working_3-way'!$D296="","",'True_Odds_Calculator_3-way'!P297/'True_Odds_Calculator_3-way'!C297-1)</f>
        <v>4.3685301483836092E-2</v>
      </c>
      <c r="K296" s="6">
        <f>IF('Log_working_3-way'!$D296="","",1/'True_Odds_Calculator_3-way'!A297+1/'True_Odds_Calculator_3-way'!B297+1/'True_Odds_Calculator_3-way'!C297-1)</f>
        <v>4.0069315317446064E-2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1.0475897808599779</v>
      </c>
      <c r="F297" s="6">
        <f>IF('Log_working_3-way'!D297="","",1/'True_Odds_Calculator_3-way'!N298+1/'True_Odds_Calculator_3-way'!O298+1/'True_Odds_Calculator_3-way'!P298-1)</f>
        <v>7.9070083813803649E-13</v>
      </c>
      <c r="H297" s="6">
        <f>IF('Log_working_3-way'!$D297="","",'True_Odds_Calculator_3-way'!N298/'True_Odds_Calculator_3-way'!A298-1)</f>
        <v>2.0761003090344232E-2</v>
      </c>
      <c r="I297" s="6">
        <f>IF('Log_working_3-way'!$D297="","",'True_Odds_Calculator_3-way'!O298/'True_Odds_Calculator_3-way'!B298-1)</f>
        <v>7.128467305665076E-2</v>
      </c>
      <c r="J297" s="6">
        <f>IF('Log_working_3-way'!$D297="","",'True_Odds_Calculator_3-way'!P298/'True_Odds_Calculator_3-way'!C298-1)</f>
        <v>9.1952697935582028E-2</v>
      </c>
      <c r="K297" s="6">
        <f>IF('Log_working_3-way'!$D297="","",1/'True_Odds_Calculator_3-way'!A298+1/'True_Odds_Calculator_3-way'!B298+1/'True_Odds_Calculator_3-way'!C298-1)</f>
        <v>4.2125081958338084E-2</v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15"/>
        <v>0.34182609454057278</v>
      </c>
      <c r="E126" s="9">
        <f t="shared" si="16"/>
        <v>0.30525571472109986</v>
      </c>
      <c r="F126" s="9">
        <f t="shared" si="17"/>
        <v>0.35291819073832742</v>
      </c>
      <c r="G126" s="9">
        <f t="shared" si="18"/>
        <v>1.081721457051412</v>
      </c>
      <c r="H126" s="9">
        <f t="shared" si="19"/>
        <v>2.9254641935515129</v>
      </c>
      <c r="I126" s="9">
        <f t="shared" si="20"/>
        <v>3.2759419456361716</v>
      </c>
      <c r="J126" s="9">
        <f t="shared" si="21"/>
        <v>2.8335178697021428</v>
      </c>
      <c r="K126" s="11">
        <f t="shared" si="22"/>
        <v>0.35971223021582738</v>
      </c>
      <c r="L126" s="11">
        <f t="shared" si="23"/>
        <v>0.32216494845360821</v>
      </c>
      <c r="M126" s="11">
        <f t="shared" si="24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25"/>
        <v>0</v>
      </c>
      <c r="S126" s="11">
        <f t="shared" si="26"/>
        <v>-0.87886247376015036</v>
      </c>
      <c r="T126" s="11">
        <f t="shared" si="27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15"/>
        <v>0.12402103298118421</v>
      </c>
      <c r="E127" s="9">
        <f t="shared" si="16"/>
        <v>0.20125515803057845</v>
      </c>
      <c r="F127" s="9">
        <f t="shared" si="17"/>
        <v>0.67472380898823703</v>
      </c>
      <c r="G127" s="9">
        <f t="shared" si="18"/>
        <v>1.1211346747956221</v>
      </c>
      <c r="H127" s="9">
        <f t="shared" si="19"/>
        <v>8.0631484512124203</v>
      </c>
      <c r="I127" s="9">
        <f t="shared" si="20"/>
        <v>4.9688167487765025</v>
      </c>
      <c r="J127" s="9">
        <f t="shared" si="21"/>
        <v>1.4820879101621176</v>
      </c>
      <c r="K127" s="11">
        <f t="shared" si="22"/>
        <v>0.13698630136986301</v>
      </c>
      <c r="L127" s="11">
        <f t="shared" si="23"/>
        <v>0.22026431718061673</v>
      </c>
      <c r="M127" s="11">
        <f t="shared" si="24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25"/>
        <v>0</v>
      </c>
      <c r="S127" s="11">
        <f t="shared" si="26"/>
        <v>-1.0709228289046981</v>
      </c>
      <c r="T127" s="11">
        <f t="shared" si="27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15"/>
        <v>0.53993302812868826</v>
      </c>
      <c r="E128" s="9">
        <f t="shared" si="16"/>
        <v>0.25180282608815791</v>
      </c>
      <c r="F128" s="9">
        <f t="shared" si="17"/>
        <v>0.20826414578315389</v>
      </c>
      <c r="G128" s="9">
        <f t="shared" si="18"/>
        <v>1.0924122444617073</v>
      </c>
      <c r="H128" s="9">
        <f t="shared" si="19"/>
        <v>1.8520815506801314</v>
      </c>
      <c r="I128" s="9">
        <f t="shared" si="20"/>
        <v>3.9713613049358432</v>
      </c>
      <c r="J128" s="9">
        <f t="shared" si="21"/>
        <v>4.8015946107267409</v>
      </c>
      <c r="K128" s="11">
        <f t="shared" si="22"/>
        <v>0.5617977528089888</v>
      </c>
      <c r="L128" s="11">
        <f t="shared" si="23"/>
        <v>0.26881720430107525</v>
      </c>
      <c r="M128" s="11">
        <f t="shared" si="24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25"/>
        <v>0</v>
      </c>
      <c r="S128" s="11">
        <f t="shared" si="26"/>
        <v>-0.94539363048490854</v>
      </c>
      <c r="T128" s="11">
        <f t="shared" si="27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15"/>
        <v>0.34521189159563193</v>
      </c>
      <c r="E129" s="9">
        <f t="shared" si="16"/>
        <v>0.3095762168087362</v>
      </c>
      <c r="F129" s="9">
        <f t="shared" si="17"/>
        <v>0.34521189159563193</v>
      </c>
      <c r="G129" s="9">
        <f t="shared" si="18"/>
        <v>1.0826321859004664</v>
      </c>
      <c r="H129" s="9">
        <f t="shared" si="19"/>
        <v>2.8967715896976167</v>
      </c>
      <c r="I129" s="9">
        <f t="shared" si="20"/>
        <v>3.2302223029549606</v>
      </c>
      <c r="J129" s="9">
        <f t="shared" si="21"/>
        <v>2.8967715896976167</v>
      </c>
      <c r="K129" s="11">
        <f t="shared" si="22"/>
        <v>0.36337209302325585</v>
      </c>
      <c r="L129" s="11">
        <f t="shared" si="23"/>
        <v>0.32679738562091504</v>
      </c>
      <c r="M129" s="11">
        <f t="shared" si="24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25"/>
        <v>0</v>
      </c>
      <c r="S129" s="11">
        <f t="shared" si="26"/>
        <v>-0.87993723865041706</v>
      </c>
      <c r="T129" s="11">
        <f t="shared" si="27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15"/>
        <v>0.40773647058421753</v>
      </c>
      <c r="E130" s="9">
        <f t="shared" si="16"/>
        <v>0.30420591023386512</v>
      </c>
      <c r="F130" s="9">
        <f t="shared" si="17"/>
        <v>0.28805761918191725</v>
      </c>
      <c r="G130" s="9">
        <f t="shared" si="18"/>
        <v>1.084003370819262</v>
      </c>
      <c r="H130" s="9">
        <f t="shared" si="19"/>
        <v>2.452564516897811</v>
      </c>
      <c r="I130" s="9">
        <f t="shared" si="20"/>
        <v>3.2872471124286426</v>
      </c>
      <c r="J130" s="9">
        <f t="shared" si="21"/>
        <v>3.4715276854679176</v>
      </c>
      <c r="K130" s="11">
        <f t="shared" si="22"/>
        <v>0.42735042735042739</v>
      </c>
      <c r="L130" s="11">
        <f t="shared" si="23"/>
        <v>0.32154340836012862</v>
      </c>
      <c r="M130" s="11">
        <f t="shared" si="24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25"/>
        <v>0</v>
      </c>
      <c r="S130" s="11">
        <f t="shared" si="26"/>
        <v>-0.88885827783010651</v>
      </c>
      <c r="T130" s="11">
        <f t="shared" si="27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15"/>
        <v>0.35838878016790265</v>
      </c>
      <c r="E131" s="9">
        <f t="shared" si="16"/>
        <v>0.30278283684201857</v>
      </c>
      <c r="F131" s="9">
        <f t="shared" si="17"/>
        <v>0.33882838299007889</v>
      </c>
      <c r="G131" s="9">
        <f t="shared" si="18"/>
        <v>1.0810784550955597</v>
      </c>
      <c r="H131" s="9">
        <f t="shared" si="19"/>
        <v>2.7902659216382468</v>
      </c>
      <c r="I131" s="9">
        <f t="shared" si="20"/>
        <v>3.3026971093535424</v>
      </c>
      <c r="J131" s="9">
        <f t="shared" si="21"/>
        <v>2.9513466114474851</v>
      </c>
      <c r="K131" s="11">
        <f t="shared" si="22"/>
        <v>0.37650602409638551</v>
      </c>
      <c r="L131" s="11">
        <f t="shared" si="23"/>
        <v>0.31948881789137379</v>
      </c>
      <c r="M131" s="11">
        <f t="shared" si="24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25"/>
        <v>0</v>
      </c>
      <c r="S131" s="11">
        <f t="shared" si="26"/>
        <v>-0.87815736919318954</v>
      </c>
      <c r="T131" s="11">
        <f t="shared" si="27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28">(K132/(AR132+K132-(AR132*K132)))</f>
        <v>0.38029420501096939</v>
      </c>
      <c r="E132" s="9">
        <f t="shared" ref="E132:E195" si="29">(L132/(AR132+L132-(AR132*L132)))</f>
        <v>0.30107584757794165</v>
      </c>
      <c r="F132" s="9">
        <f t="shared" ref="F132:F195" si="30">(M132/(AR132+M132-(AR132*M132)))</f>
        <v>0.31862994741108908</v>
      </c>
      <c r="G132" s="9">
        <f t="shared" ref="G132:G195" si="31">AR132</f>
        <v>1.0827528855491388</v>
      </c>
      <c r="H132" s="9">
        <f t="shared" ref="H132:H195" si="32">IF(A132="","",1/D132)</f>
        <v>2.629543092751454</v>
      </c>
      <c r="I132" s="9">
        <f t="shared" ref="I132:I195" si="33">IF(B132="","",1/E132)</f>
        <v>3.3214221866173537</v>
      </c>
      <c r="J132" s="9">
        <f t="shared" ref="J132:J195" si="34">IF(C132="","",1/F132)</f>
        <v>3.1384369489595492</v>
      </c>
      <c r="K132" s="11">
        <f t="shared" ref="K132:K195" si="35">1/A132</f>
        <v>0.39920159680638723</v>
      </c>
      <c r="L132" s="11">
        <f t="shared" ref="L132:L195" si="36">1/B132</f>
        <v>0.31806615776081426</v>
      </c>
      <c r="M132" s="11">
        <f t="shared" ref="M132:M195" si="37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38">O132/N132</f>
        <v>0</v>
      </c>
      <c r="S132" s="11">
        <f t="shared" ref="S132:S195" si="39">P132/N132</f>
        <v>-0.88250450510390099</v>
      </c>
      <c r="T132" s="11">
        <f t="shared" ref="T132:T195" si="40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28"/>
        <v>0.48167958309001557</v>
      </c>
      <c r="E133" s="9">
        <f t="shared" si="29"/>
        <v>0.25989023403577527</v>
      </c>
      <c r="F133" s="9">
        <f t="shared" si="30"/>
        <v>0.25843018287420938</v>
      </c>
      <c r="G133" s="9">
        <f t="shared" si="31"/>
        <v>1.0869382781767407</v>
      </c>
      <c r="H133" s="9">
        <f t="shared" si="32"/>
        <v>2.0760688953949735</v>
      </c>
      <c r="I133" s="9">
        <f t="shared" si="33"/>
        <v>3.8477782888230601</v>
      </c>
      <c r="J133" s="9">
        <f t="shared" si="34"/>
        <v>3.8695170543865958</v>
      </c>
      <c r="K133" s="11">
        <f t="shared" si="35"/>
        <v>0.50251256281407031</v>
      </c>
      <c r="L133" s="11">
        <f t="shared" si="36"/>
        <v>0.27624309392265195</v>
      </c>
      <c r="M133" s="11">
        <f t="shared" si="37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38"/>
        <v>0</v>
      </c>
      <c r="S133" s="11">
        <f t="shared" si="39"/>
        <v>-0.91272428191234456</v>
      </c>
      <c r="T133" s="11">
        <f t="shared" si="40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28"/>
        <v>0.62164779128779024</v>
      </c>
      <c r="E134" s="9">
        <f t="shared" si="29"/>
        <v>0.23268493729101536</v>
      </c>
      <c r="F134" s="9">
        <f t="shared" si="30"/>
        <v>0.14566727142119471</v>
      </c>
      <c r="G134" s="9">
        <f t="shared" si="31"/>
        <v>1.1065962372751441</v>
      </c>
      <c r="H134" s="9">
        <f t="shared" si="32"/>
        <v>1.6086279305013289</v>
      </c>
      <c r="I134" s="9">
        <f t="shared" si="33"/>
        <v>4.29765678707993</v>
      </c>
      <c r="J134" s="9">
        <f t="shared" si="34"/>
        <v>6.8649600575582639</v>
      </c>
      <c r="K134" s="11">
        <f t="shared" si="35"/>
        <v>0.64516129032258063</v>
      </c>
      <c r="L134" s="11">
        <f t="shared" si="36"/>
        <v>0.25125628140703515</v>
      </c>
      <c r="M134" s="11">
        <f t="shared" si="37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38"/>
        <v>0</v>
      </c>
      <c r="S134" s="11">
        <f t="shared" si="39"/>
        <v>-1.0164964831293812</v>
      </c>
      <c r="T134" s="11">
        <f t="shared" si="40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28"/>
        <v>0.44786374134317897</v>
      </c>
      <c r="E135" s="9">
        <f t="shared" si="29"/>
        <v>0.3159522665697152</v>
      </c>
      <c r="F135" s="9">
        <f t="shared" si="30"/>
        <v>0.23618399208710589</v>
      </c>
      <c r="G135" s="9">
        <f t="shared" si="31"/>
        <v>1.0852306049621481</v>
      </c>
      <c r="H135" s="9">
        <f t="shared" si="32"/>
        <v>2.2328219672370007</v>
      </c>
      <c r="I135" s="9">
        <f t="shared" si="33"/>
        <v>3.1650350568994856</v>
      </c>
      <c r="J135" s="9">
        <f t="shared" si="34"/>
        <v>4.2339872027872012</v>
      </c>
      <c r="K135" s="11">
        <f t="shared" si="35"/>
        <v>0.46816479400749061</v>
      </c>
      <c r="L135" s="11">
        <f t="shared" si="36"/>
        <v>0.333889816360601</v>
      </c>
      <c r="M135" s="11">
        <f t="shared" si="37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38"/>
        <v>0</v>
      </c>
      <c r="S135" s="11">
        <f t="shared" si="39"/>
        <v>-0.90484624454604656</v>
      </c>
      <c r="T135" s="11">
        <f t="shared" si="40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28"/>
        <v>0.31360592954190325</v>
      </c>
      <c r="E136" s="9">
        <f t="shared" si="29"/>
        <v>0.34319703522904832</v>
      </c>
      <c r="F136" s="9">
        <f t="shared" si="30"/>
        <v>0.34319703522904832</v>
      </c>
      <c r="G136" s="9">
        <f t="shared" si="31"/>
        <v>1.0781848364762885</v>
      </c>
      <c r="H136" s="9">
        <f t="shared" si="32"/>
        <v>3.1887152180468656</v>
      </c>
      <c r="I136" s="9">
        <f t="shared" si="33"/>
        <v>2.9137780847454118</v>
      </c>
      <c r="J136" s="9">
        <f t="shared" si="34"/>
        <v>2.9137780847454118</v>
      </c>
      <c r="K136" s="11">
        <f t="shared" si="35"/>
        <v>0.33003300330033003</v>
      </c>
      <c r="L136" s="11">
        <f t="shared" si="36"/>
        <v>0.3603603603603604</v>
      </c>
      <c r="M136" s="11">
        <f t="shared" si="37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38"/>
        <v>0</v>
      </c>
      <c r="S136" s="11">
        <f t="shared" si="39"/>
        <v>-0.87245180651661369</v>
      </c>
      <c r="T136" s="11">
        <f t="shared" si="40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28"/>
        <v>0.50332362617571491</v>
      </c>
      <c r="E137" s="9">
        <f t="shared" si="29"/>
        <v>0.29804310894380776</v>
      </c>
      <c r="F137" s="9">
        <f t="shared" si="30"/>
        <v>0.19863326488047689</v>
      </c>
      <c r="G137" s="9">
        <f t="shared" si="31"/>
        <v>1.0903793189760189</v>
      </c>
      <c r="H137" s="9">
        <f t="shared" si="32"/>
        <v>1.9867932836732978</v>
      </c>
      <c r="I137" s="9">
        <f t="shared" si="33"/>
        <v>3.3552193289882011</v>
      </c>
      <c r="J137" s="9">
        <f t="shared" si="34"/>
        <v>5.0344034802112709</v>
      </c>
      <c r="K137" s="11">
        <f t="shared" si="35"/>
        <v>0.52493438320209973</v>
      </c>
      <c r="L137" s="11">
        <f t="shared" si="36"/>
        <v>0.31645569620253161</v>
      </c>
      <c r="M137" s="11">
        <f t="shared" si="37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38"/>
        <v>0</v>
      </c>
      <c r="S137" s="11">
        <f t="shared" si="39"/>
        <v>-0.93532759278615696</v>
      </c>
      <c r="T137" s="11">
        <f t="shared" si="40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28"/>
        <v>0.51709191045768099</v>
      </c>
      <c r="E138" s="9">
        <f t="shared" si="29"/>
        <v>0.2964794297424187</v>
      </c>
      <c r="F138" s="9">
        <f t="shared" si="30"/>
        <v>0.18642865979990017</v>
      </c>
      <c r="G138" s="9">
        <f t="shared" si="31"/>
        <v>1.0909955329203835</v>
      </c>
      <c r="H138" s="9">
        <f t="shared" si="32"/>
        <v>1.9338921761798484</v>
      </c>
      <c r="I138" s="9">
        <f t="shared" si="33"/>
        <v>3.3729152841018344</v>
      </c>
      <c r="J138" s="9">
        <f t="shared" si="34"/>
        <v>5.3639821316815341</v>
      </c>
      <c r="K138" s="11">
        <f t="shared" si="35"/>
        <v>0.5387931034482758</v>
      </c>
      <c r="L138" s="11">
        <f t="shared" si="36"/>
        <v>0.31496062992125984</v>
      </c>
      <c r="M138" s="11">
        <f t="shared" si="37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38"/>
        <v>0</v>
      </c>
      <c r="S138" s="11">
        <f t="shared" si="39"/>
        <v>-0.94411322376195128</v>
      </c>
      <c r="T138" s="11">
        <f t="shared" si="40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28"/>
        <v>0.3832622092915956</v>
      </c>
      <c r="E139" s="9">
        <f t="shared" si="29"/>
        <v>0.32122689824399409</v>
      </c>
      <c r="F139" s="9">
        <f t="shared" si="30"/>
        <v>0.29551089246441037</v>
      </c>
      <c r="G139" s="9">
        <f t="shared" si="31"/>
        <v>1.0836227353130543</v>
      </c>
      <c r="H139" s="9">
        <f t="shared" si="32"/>
        <v>2.6091797619398855</v>
      </c>
      <c r="I139" s="9">
        <f t="shared" si="33"/>
        <v>3.1130643338604562</v>
      </c>
      <c r="J139" s="9">
        <f t="shared" si="34"/>
        <v>3.3839700176887195</v>
      </c>
      <c r="K139" s="11">
        <f t="shared" si="35"/>
        <v>0.4024144869215292</v>
      </c>
      <c r="L139" s="11">
        <f t="shared" si="36"/>
        <v>0.33898305084745761</v>
      </c>
      <c r="M139" s="11">
        <f t="shared" si="37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38"/>
        <v>0</v>
      </c>
      <c r="S139" s="11">
        <f t="shared" si="39"/>
        <v>-0.88452512694936913</v>
      </c>
      <c r="T139" s="11">
        <f t="shared" si="40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28"/>
        <v>0.45816850185304175</v>
      </c>
      <c r="E140" s="9">
        <f t="shared" si="29"/>
        <v>0.31929086973637466</v>
      </c>
      <c r="F140" s="9">
        <f t="shared" si="30"/>
        <v>0.2225406284105835</v>
      </c>
      <c r="G140" s="9">
        <f t="shared" si="31"/>
        <v>1.084956987561446</v>
      </c>
      <c r="H140" s="9">
        <f t="shared" si="32"/>
        <v>2.1826031164419755</v>
      </c>
      <c r="I140" s="9">
        <f t="shared" si="33"/>
        <v>3.1319404805582409</v>
      </c>
      <c r="J140" s="9">
        <f t="shared" si="34"/>
        <v>4.4935614999478561</v>
      </c>
      <c r="K140" s="11">
        <f t="shared" si="35"/>
        <v>0.47846889952153115</v>
      </c>
      <c r="L140" s="11">
        <f t="shared" si="36"/>
        <v>0.33726812816188873</v>
      </c>
      <c r="M140" s="11">
        <f t="shared" si="37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38"/>
        <v>0</v>
      </c>
      <c r="S140" s="11">
        <f t="shared" si="39"/>
        <v>-0.90984791837671009</v>
      </c>
      <c r="T140" s="11">
        <f t="shared" si="40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28"/>
        <v>0.30979616654853204</v>
      </c>
      <c r="E141" s="9">
        <f t="shared" si="29"/>
        <v>0.33737755740255931</v>
      </c>
      <c r="F141" s="9">
        <f t="shared" si="30"/>
        <v>0.35282627604890865</v>
      </c>
      <c r="G141" s="9">
        <f t="shared" si="31"/>
        <v>1.0815188848878252</v>
      </c>
      <c r="H141" s="9">
        <f t="shared" si="32"/>
        <v>3.2279289028689191</v>
      </c>
      <c r="I141" s="9">
        <f t="shared" si="33"/>
        <v>2.9640382949562909</v>
      </c>
      <c r="J141" s="9">
        <f t="shared" si="34"/>
        <v>2.8342560287697518</v>
      </c>
      <c r="K141" s="11">
        <f t="shared" si="35"/>
        <v>0.32679738562091504</v>
      </c>
      <c r="L141" s="11">
        <f t="shared" si="36"/>
        <v>0.35511363636363641</v>
      </c>
      <c r="M141" s="11">
        <f t="shared" si="37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38"/>
        <v>0</v>
      </c>
      <c r="S141" s="11">
        <f t="shared" si="39"/>
        <v>-0.87821771911235791</v>
      </c>
      <c r="T141" s="11">
        <f t="shared" si="40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28"/>
        <v>0.30046938488486197</v>
      </c>
      <c r="E142" s="9">
        <f t="shared" si="29"/>
        <v>0.3074721917689196</v>
      </c>
      <c r="F142" s="9">
        <f t="shared" si="30"/>
        <v>0.39205842334621827</v>
      </c>
      <c r="G142" s="9">
        <f t="shared" si="31"/>
        <v>1.0828493456077588</v>
      </c>
      <c r="H142" s="9">
        <f t="shared" si="32"/>
        <v>3.3281260930566816</v>
      </c>
      <c r="I142" s="9">
        <f t="shared" si="33"/>
        <v>3.2523266388641381</v>
      </c>
      <c r="J142" s="9">
        <f t="shared" si="34"/>
        <v>2.5506402629103104</v>
      </c>
      <c r="K142" s="11">
        <f t="shared" si="35"/>
        <v>0.31746031746031744</v>
      </c>
      <c r="L142" s="11">
        <f t="shared" si="36"/>
        <v>0.32467532467532467</v>
      </c>
      <c r="M142" s="11">
        <f t="shared" si="37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38"/>
        <v>0</v>
      </c>
      <c r="S142" s="11">
        <f t="shared" si="39"/>
        <v>-0.8841481696165342</v>
      </c>
      <c r="T142" s="11">
        <f t="shared" si="40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28"/>
        <v>0.39247252901329871</v>
      </c>
      <c r="E143" s="9">
        <f t="shared" si="29"/>
        <v>0.27627315942635911</v>
      </c>
      <c r="F143" s="9">
        <f t="shared" si="30"/>
        <v>0.33125431156034235</v>
      </c>
      <c r="G143" s="9">
        <f t="shared" si="31"/>
        <v>1.0824818398716256</v>
      </c>
      <c r="H143" s="9">
        <f t="shared" si="32"/>
        <v>2.5479490310164246</v>
      </c>
      <c r="I143" s="9">
        <f t="shared" si="33"/>
        <v>3.6196060524893334</v>
      </c>
      <c r="J143" s="9">
        <f t="shared" si="34"/>
        <v>3.0188286313605817</v>
      </c>
      <c r="K143" s="11">
        <f t="shared" si="35"/>
        <v>0.41152263374485593</v>
      </c>
      <c r="L143" s="11">
        <f t="shared" si="36"/>
        <v>0.29239766081871343</v>
      </c>
      <c r="M143" s="11">
        <f t="shared" si="37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38"/>
        <v>0</v>
      </c>
      <c r="S143" s="11">
        <f t="shared" si="39"/>
        <v>-0.88549475915704623</v>
      </c>
      <c r="T143" s="11">
        <f t="shared" si="40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28"/>
        <v>0.27747692846128907</v>
      </c>
      <c r="E144" s="9">
        <f t="shared" si="29"/>
        <v>0.26321358677237661</v>
      </c>
      <c r="F144" s="9">
        <f t="shared" si="30"/>
        <v>0.45930948476633432</v>
      </c>
      <c r="G144" s="9">
        <f t="shared" si="31"/>
        <v>1.0849596810705509</v>
      </c>
      <c r="H144" s="9">
        <f t="shared" si="32"/>
        <v>3.6039032345693216</v>
      </c>
      <c r="I144" s="9">
        <f t="shared" si="33"/>
        <v>3.7991959771620221</v>
      </c>
      <c r="J144" s="9">
        <f t="shared" si="34"/>
        <v>2.1771812539615474</v>
      </c>
      <c r="K144" s="11">
        <f t="shared" si="35"/>
        <v>0.29411764705882354</v>
      </c>
      <c r="L144" s="11">
        <f t="shared" si="36"/>
        <v>0.27932960893854747</v>
      </c>
      <c r="M144" s="11">
        <f t="shared" si="37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38"/>
        <v>0</v>
      </c>
      <c r="S144" s="11">
        <f t="shared" si="39"/>
        <v>-0.90275545076745378</v>
      </c>
      <c r="T144" s="11">
        <f t="shared" si="40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28"/>
        <v>0.26778638543473809</v>
      </c>
      <c r="E145" s="9">
        <f t="shared" si="29"/>
        <v>0.28430815544664023</v>
      </c>
      <c r="F145" s="9">
        <f t="shared" si="30"/>
        <v>0.44790545911862167</v>
      </c>
      <c r="G145" s="9">
        <f t="shared" si="31"/>
        <v>1.0850475377570326</v>
      </c>
      <c r="H145" s="9">
        <f t="shared" si="32"/>
        <v>3.7343197951477216</v>
      </c>
      <c r="I145" s="9">
        <f t="shared" si="33"/>
        <v>3.5173102875963149</v>
      </c>
      <c r="J145" s="9">
        <f t="shared" si="34"/>
        <v>2.2326140028919887</v>
      </c>
      <c r="K145" s="11">
        <f t="shared" si="35"/>
        <v>0.28409090909090912</v>
      </c>
      <c r="L145" s="11">
        <f t="shared" si="36"/>
        <v>0.30120481927710846</v>
      </c>
      <c r="M145" s="11">
        <f t="shared" si="37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38"/>
        <v>0</v>
      </c>
      <c r="S145" s="11">
        <f t="shared" si="39"/>
        <v>-0.89979532366613491</v>
      </c>
      <c r="T145" s="11">
        <f t="shared" si="40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28"/>
        <v>0.41241083638079251</v>
      </c>
      <c r="E146" s="9">
        <f t="shared" si="29"/>
        <v>0.27609026522503721</v>
      </c>
      <c r="F146" s="9">
        <f t="shared" si="30"/>
        <v>0.31149889839417044</v>
      </c>
      <c r="G146" s="9">
        <f t="shared" si="31"/>
        <v>1.0834726599122182</v>
      </c>
      <c r="H146" s="9">
        <f t="shared" si="32"/>
        <v>2.4247665477845666</v>
      </c>
      <c r="I146" s="9">
        <f t="shared" si="33"/>
        <v>3.6220038369875676</v>
      </c>
      <c r="J146" s="9">
        <f t="shared" si="34"/>
        <v>3.2102842262209248</v>
      </c>
      <c r="K146" s="11">
        <f t="shared" si="35"/>
        <v>0.43196544276457882</v>
      </c>
      <c r="L146" s="11">
        <f t="shared" si="36"/>
        <v>0.29239766081871343</v>
      </c>
      <c r="M146" s="11">
        <f t="shared" si="37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38"/>
        <v>0</v>
      </c>
      <c r="S146" s="11">
        <f t="shared" si="39"/>
        <v>-0.88957117586059664</v>
      </c>
      <c r="T146" s="11">
        <f t="shared" si="40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28"/>
        <v>0.45220071153543412</v>
      </c>
      <c r="E147" s="9">
        <f t="shared" si="29"/>
        <v>0.27389964423228297</v>
      </c>
      <c r="F147" s="9">
        <f t="shared" si="30"/>
        <v>0.27389964423228297</v>
      </c>
      <c r="G147" s="9">
        <f t="shared" si="31"/>
        <v>1.0864640363212339</v>
      </c>
      <c r="H147" s="9">
        <f t="shared" si="32"/>
        <v>2.2114074004981763</v>
      </c>
      <c r="I147" s="9">
        <f t="shared" si="33"/>
        <v>3.6509722486238112</v>
      </c>
      <c r="J147" s="9">
        <f t="shared" si="34"/>
        <v>3.6509722486238112</v>
      </c>
      <c r="K147" s="11">
        <f t="shared" si="35"/>
        <v>0.47281323877068554</v>
      </c>
      <c r="L147" s="11">
        <f t="shared" si="36"/>
        <v>0.29069767441860467</v>
      </c>
      <c r="M147" s="11">
        <f t="shared" si="37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38"/>
        <v>0</v>
      </c>
      <c r="S147" s="11">
        <f t="shared" si="39"/>
        <v>-0.90309755683112281</v>
      </c>
      <c r="T147" s="11">
        <f t="shared" si="40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28"/>
        <v>0.61721533783721494</v>
      </c>
      <c r="E148" s="9">
        <f t="shared" si="29"/>
        <v>0.22445232776187604</v>
      </c>
      <c r="F148" s="9">
        <f t="shared" si="30"/>
        <v>0.15833233440090894</v>
      </c>
      <c r="G148" s="9">
        <f t="shared" si="31"/>
        <v>1.1074644417807393</v>
      </c>
      <c r="H148" s="9">
        <f t="shared" si="32"/>
        <v>1.6201800873972143</v>
      </c>
      <c r="I148" s="9">
        <f t="shared" si="33"/>
        <v>4.4552890583559064</v>
      </c>
      <c r="J148" s="9">
        <f t="shared" si="34"/>
        <v>6.3158293205475493</v>
      </c>
      <c r="K148" s="11">
        <f t="shared" si="35"/>
        <v>0.64102564102564097</v>
      </c>
      <c r="L148" s="11">
        <f t="shared" si="36"/>
        <v>0.24271844660194175</v>
      </c>
      <c r="M148" s="11">
        <f t="shared" si="37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38"/>
        <v>0</v>
      </c>
      <c r="S148" s="11">
        <f t="shared" si="39"/>
        <v>-1.0111416361416361</v>
      </c>
      <c r="T148" s="11">
        <f t="shared" si="40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28"/>
        <v>0.32695957958124428</v>
      </c>
      <c r="E149" s="9">
        <f t="shared" si="29"/>
        <v>0.29367077126814717</v>
      </c>
      <c r="F149" s="9">
        <f t="shared" si="30"/>
        <v>0.37936964915060856</v>
      </c>
      <c r="G149" s="9">
        <f t="shared" si="31"/>
        <v>1.0834115968526832</v>
      </c>
      <c r="H149" s="9">
        <f t="shared" si="32"/>
        <v>3.0584820340200976</v>
      </c>
      <c r="I149" s="9">
        <f t="shared" si="33"/>
        <v>3.4051737450129562</v>
      </c>
      <c r="J149" s="9">
        <f t="shared" si="34"/>
        <v>2.6359515112475513</v>
      </c>
      <c r="K149" s="11">
        <f t="shared" si="35"/>
        <v>0.34482758620689657</v>
      </c>
      <c r="L149" s="11">
        <f t="shared" si="36"/>
        <v>0.3105590062111801</v>
      </c>
      <c r="M149" s="11">
        <f t="shared" si="37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38"/>
        <v>0</v>
      </c>
      <c r="S149" s="11">
        <f t="shared" si="39"/>
        <v>-0.88394424400001281</v>
      </c>
      <c r="T149" s="11">
        <f t="shared" si="40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28"/>
        <v>0.69821274674405143</v>
      </c>
      <c r="E150" s="9">
        <f t="shared" si="29"/>
        <v>0.19194879326922115</v>
      </c>
      <c r="F150" s="9">
        <f t="shared" si="30"/>
        <v>0.10983845998672692</v>
      </c>
      <c r="G150" s="9">
        <f t="shared" si="31"/>
        <v>1.1255943249660074</v>
      </c>
      <c r="H150" s="9">
        <f t="shared" si="32"/>
        <v>1.432228220786947</v>
      </c>
      <c r="I150" s="9">
        <f t="shared" si="33"/>
        <v>5.2097227753728692</v>
      </c>
      <c r="J150" s="9">
        <f t="shared" si="34"/>
        <v>9.1042791397552527</v>
      </c>
      <c r="K150" s="11">
        <f t="shared" si="35"/>
        <v>0.7225433526011561</v>
      </c>
      <c r="L150" s="11">
        <f t="shared" si="36"/>
        <v>0.21097046413502107</v>
      </c>
      <c r="M150" s="11">
        <f t="shared" si="37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38"/>
        <v>0</v>
      </c>
      <c r="S150" s="11">
        <f t="shared" si="39"/>
        <v>-1.0951271291344837</v>
      </c>
      <c r="T150" s="11">
        <f t="shared" si="40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28"/>
        <v>0.46279249975004944</v>
      </c>
      <c r="E151" s="9">
        <f t="shared" si="29"/>
        <v>0.26782105535144995</v>
      </c>
      <c r="F151" s="9">
        <f t="shared" si="30"/>
        <v>0.26938644489850078</v>
      </c>
      <c r="G151" s="9">
        <f t="shared" si="31"/>
        <v>1.084855706643709</v>
      </c>
      <c r="H151" s="9">
        <f t="shared" si="32"/>
        <v>2.1607956061087683</v>
      </c>
      <c r="I151" s="9">
        <f t="shared" si="33"/>
        <v>3.7338363807421464</v>
      </c>
      <c r="J151" s="9">
        <f t="shared" si="34"/>
        <v>3.712139266609273</v>
      </c>
      <c r="K151" s="11">
        <f t="shared" si="35"/>
        <v>0.48309178743961356</v>
      </c>
      <c r="L151" s="11">
        <f t="shared" si="36"/>
        <v>0.28409090909090912</v>
      </c>
      <c r="M151" s="11">
        <f t="shared" si="37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38"/>
        <v>0</v>
      </c>
      <c r="S151" s="11">
        <f t="shared" si="39"/>
        <v>-0.90342679127725811</v>
      </c>
      <c r="T151" s="11">
        <f t="shared" si="40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28"/>
        <v>0.60828089393738038</v>
      </c>
      <c r="E152" s="9">
        <f t="shared" si="29"/>
        <v>0.24074778594807472</v>
      </c>
      <c r="F152" s="9">
        <f t="shared" si="30"/>
        <v>0.150971320114545</v>
      </c>
      <c r="G152" s="9">
        <f t="shared" si="31"/>
        <v>1.1027009078011454</v>
      </c>
      <c r="H152" s="9">
        <f t="shared" si="32"/>
        <v>1.6439773301558691</v>
      </c>
      <c r="I152" s="9">
        <f t="shared" si="33"/>
        <v>4.1537245963112754</v>
      </c>
      <c r="J152" s="9">
        <f t="shared" si="34"/>
        <v>6.6237746297858404</v>
      </c>
      <c r="K152" s="11">
        <f t="shared" si="35"/>
        <v>0.63131313131313127</v>
      </c>
      <c r="L152" s="11">
        <f t="shared" si="36"/>
        <v>0.2590673575129534</v>
      </c>
      <c r="M152" s="11">
        <f t="shared" si="37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38"/>
        <v>0</v>
      </c>
      <c r="S152" s="11">
        <f t="shared" si="39"/>
        <v>-1.0030259828809378</v>
      </c>
      <c r="T152" s="11">
        <f t="shared" si="40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28"/>
        <v>0.55380479487292367</v>
      </c>
      <c r="E153" s="9">
        <f t="shared" si="29"/>
        <v>0.24732684507716843</v>
      </c>
      <c r="F153" s="9">
        <f t="shared" si="30"/>
        <v>0.19886836004990788</v>
      </c>
      <c r="G153" s="9">
        <f t="shared" si="31"/>
        <v>1.0946880396117102</v>
      </c>
      <c r="H153" s="9">
        <f t="shared" si="32"/>
        <v>1.8056903971542184</v>
      </c>
      <c r="I153" s="9">
        <f t="shared" si="33"/>
        <v>4.0432327501205547</v>
      </c>
      <c r="J153" s="9">
        <f t="shared" si="34"/>
        <v>5.0284519857710928</v>
      </c>
      <c r="K153" s="11">
        <f t="shared" si="35"/>
        <v>0.57603686635944706</v>
      </c>
      <c r="L153" s="11">
        <f t="shared" si="36"/>
        <v>0.26455026455026459</v>
      </c>
      <c r="M153" s="11">
        <f t="shared" si="37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38"/>
        <v>0</v>
      </c>
      <c r="S153" s="11">
        <f t="shared" si="39"/>
        <v>-0.95569810692089108</v>
      </c>
      <c r="T153" s="11">
        <f t="shared" si="40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28"/>
        <v>0.43969439148825579</v>
      </c>
      <c r="E154" s="9">
        <f t="shared" si="29"/>
        <v>0.27589783979920596</v>
      </c>
      <c r="F154" s="9">
        <f t="shared" si="30"/>
        <v>0.28440776871253814</v>
      </c>
      <c r="G154" s="9">
        <f t="shared" si="31"/>
        <v>1.0845165329883644</v>
      </c>
      <c r="H154" s="9">
        <f t="shared" si="32"/>
        <v>2.2743069262613278</v>
      </c>
      <c r="I154" s="9">
        <f t="shared" si="33"/>
        <v>3.624530009831842</v>
      </c>
      <c r="J154" s="9">
        <f t="shared" si="34"/>
        <v>3.5160783565330047</v>
      </c>
      <c r="K154" s="11">
        <f t="shared" si="35"/>
        <v>0.45977011494252878</v>
      </c>
      <c r="L154" s="11">
        <f t="shared" si="36"/>
        <v>0.29239766081871343</v>
      </c>
      <c r="M154" s="11">
        <f t="shared" si="37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38"/>
        <v>0</v>
      </c>
      <c r="S154" s="11">
        <f t="shared" si="39"/>
        <v>-0.89663054880156234</v>
      </c>
      <c r="T154" s="11">
        <f t="shared" si="40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28"/>
        <v>0.55924450524204339</v>
      </c>
      <c r="E155" s="9">
        <f t="shared" si="29"/>
        <v>0.25853787156910935</v>
      </c>
      <c r="F155" s="9">
        <f t="shared" si="30"/>
        <v>0.18221762318884729</v>
      </c>
      <c r="G155" s="9">
        <f t="shared" si="31"/>
        <v>1.0946203380596566</v>
      </c>
      <c r="H155" s="9">
        <f t="shared" si="32"/>
        <v>1.7881266434029526</v>
      </c>
      <c r="I155" s="9">
        <f t="shared" si="33"/>
        <v>3.8679052857163003</v>
      </c>
      <c r="J155" s="9">
        <f t="shared" si="34"/>
        <v>5.4879433860445914</v>
      </c>
      <c r="K155" s="11">
        <f t="shared" si="35"/>
        <v>0.58139534883720934</v>
      </c>
      <c r="L155" s="11">
        <f t="shared" si="36"/>
        <v>0.27624309392265195</v>
      </c>
      <c r="M155" s="11">
        <f t="shared" si="37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38"/>
        <v>0</v>
      </c>
      <c r="S155" s="11">
        <f t="shared" si="39"/>
        <v>-0.96195618444734099</v>
      </c>
      <c r="T155" s="11">
        <f t="shared" si="40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28"/>
        <v>0.39263937729980852</v>
      </c>
      <c r="E156" s="9">
        <f t="shared" si="29"/>
        <v>0.3006878462364751</v>
      </c>
      <c r="F156" s="9">
        <f t="shared" si="30"/>
        <v>0.30667277646371643</v>
      </c>
      <c r="G156" s="9">
        <f t="shared" si="31"/>
        <v>1.0817246887024319</v>
      </c>
      <c r="H156" s="9">
        <f t="shared" si="32"/>
        <v>2.5468663048444777</v>
      </c>
      <c r="I156" s="9">
        <f t="shared" si="33"/>
        <v>3.3257080807102288</v>
      </c>
      <c r="J156" s="9">
        <f t="shared" si="34"/>
        <v>3.260804599388083</v>
      </c>
      <c r="K156" s="11">
        <f t="shared" si="35"/>
        <v>0.41152263374485593</v>
      </c>
      <c r="L156" s="11">
        <f t="shared" si="36"/>
        <v>0.31746031746031744</v>
      </c>
      <c r="M156" s="11">
        <f t="shared" si="37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38"/>
        <v>0</v>
      </c>
      <c r="S156" s="11">
        <f t="shared" si="39"/>
        <v>-0.88239344943473064</v>
      </c>
      <c r="T156" s="11">
        <f t="shared" si="40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28"/>
        <v>0.49954228748855695</v>
      </c>
      <c r="E157" s="9">
        <f t="shared" si="29"/>
        <v>0.29261451666660626</v>
      </c>
      <c r="F157" s="9">
        <f t="shared" si="30"/>
        <v>0.20784319584483651</v>
      </c>
      <c r="G157" s="9">
        <f t="shared" si="31"/>
        <v>1.0889483995515006</v>
      </c>
      <c r="H157" s="9">
        <f t="shared" si="32"/>
        <v>2.0018325275873807</v>
      </c>
      <c r="I157" s="9">
        <f t="shared" si="33"/>
        <v>3.4174654470043317</v>
      </c>
      <c r="J157" s="9">
        <f t="shared" si="34"/>
        <v>4.8113193984302525</v>
      </c>
      <c r="K157" s="11">
        <f t="shared" si="35"/>
        <v>0.52083333333333337</v>
      </c>
      <c r="L157" s="11">
        <f t="shared" si="36"/>
        <v>0.3105590062111801</v>
      </c>
      <c r="M157" s="11">
        <f t="shared" si="37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38"/>
        <v>0</v>
      </c>
      <c r="S157" s="11">
        <f t="shared" si="39"/>
        <v>-0.92887918974875594</v>
      </c>
      <c r="T157" s="11">
        <f t="shared" si="40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28"/>
        <v>0.46228221805909264</v>
      </c>
      <c r="E158" s="9">
        <f t="shared" si="29"/>
        <v>0.28218468059019414</v>
      </c>
      <c r="F158" s="9">
        <f t="shared" si="30"/>
        <v>0.25553310135071305</v>
      </c>
      <c r="G158" s="9">
        <f t="shared" si="31"/>
        <v>1.0870848228432279</v>
      </c>
      <c r="H158" s="9">
        <f t="shared" si="32"/>
        <v>2.1631807604422542</v>
      </c>
      <c r="I158" s="9">
        <f t="shared" si="33"/>
        <v>3.5437784854531533</v>
      </c>
      <c r="J158" s="9">
        <f t="shared" si="34"/>
        <v>3.9133873252198508</v>
      </c>
      <c r="K158" s="11">
        <f t="shared" si="35"/>
        <v>0.48309178743961356</v>
      </c>
      <c r="L158" s="11">
        <f t="shared" si="36"/>
        <v>0.29940119760479045</v>
      </c>
      <c r="M158" s="11">
        <f t="shared" si="37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38"/>
        <v>0</v>
      </c>
      <c r="S158" s="11">
        <f t="shared" si="39"/>
        <v>-0.90757570880321659</v>
      </c>
      <c r="T158" s="11">
        <f t="shared" si="40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28"/>
        <v>0.38115669272146763</v>
      </c>
      <c r="E159" s="9">
        <f t="shared" si="29"/>
        <v>0.29669666875583178</v>
      </c>
      <c r="F159" s="9">
        <f t="shared" si="30"/>
        <v>0.32214663852270076</v>
      </c>
      <c r="G159" s="9">
        <f t="shared" si="31"/>
        <v>1.0823952792397566</v>
      </c>
      <c r="H159" s="9">
        <f t="shared" si="32"/>
        <v>2.6235929188596345</v>
      </c>
      <c r="I159" s="9">
        <f t="shared" si="33"/>
        <v>3.3704456615350669</v>
      </c>
      <c r="J159" s="9">
        <f t="shared" si="34"/>
        <v>3.1041764228420865</v>
      </c>
      <c r="K159" s="11">
        <f t="shared" si="35"/>
        <v>0.4</v>
      </c>
      <c r="L159" s="11">
        <f t="shared" si="36"/>
        <v>0.31347962382445144</v>
      </c>
      <c r="M159" s="11">
        <f t="shared" si="37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38"/>
        <v>0</v>
      </c>
      <c r="S159" s="11">
        <f t="shared" si="39"/>
        <v>-0.88223687919273897</v>
      </c>
      <c r="T159" s="11">
        <f t="shared" si="40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28"/>
        <v>0.48669188154143495</v>
      </c>
      <c r="E160" s="9">
        <f t="shared" si="29"/>
        <v>0.24592946540776287</v>
      </c>
      <c r="F160" s="9">
        <f t="shared" si="30"/>
        <v>0.26737865305080227</v>
      </c>
      <c r="G160" s="9">
        <f t="shared" si="31"/>
        <v>1.0873072827943164</v>
      </c>
      <c r="H160" s="9">
        <f t="shared" si="32"/>
        <v>2.0546880643104872</v>
      </c>
      <c r="I160" s="9">
        <f t="shared" si="33"/>
        <v>4.0662065374799718</v>
      </c>
      <c r="J160" s="9">
        <f t="shared" si="34"/>
        <v>3.7400143526416776</v>
      </c>
      <c r="K160" s="11">
        <f t="shared" si="35"/>
        <v>0.50761421319796951</v>
      </c>
      <c r="L160" s="11">
        <f t="shared" si="36"/>
        <v>0.26178010471204188</v>
      </c>
      <c r="M160" s="11">
        <f t="shared" si="37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38"/>
        <v>0</v>
      </c>
      <c r="S160" s="11">
        <f t="shared" si="39"/>
        <v>-0.91539381953946508</v>
      </c>
      <c r="T160" s="11">
        <f t="shared" si="40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28"/>
        <v>0.55303089381197923</v>
      </c>
      <c r="E161" s="9">
        <f t="shared" si="29"/>
        <v>0.24510026072616198</v>
      </c>
      <c r="F161" s="9">
        <f t="shared" si="30"/>
        <v>0.20186884546185899</v>
      </c>
      <c r="G161" s="9">
        <f t="shared" si="31"/>
        <v>1.0921854681500687</v>
      </c>
      <c r="H161" s="9">
        <f t="shared" si="32"/>
        <v>1.8082172464310509</v>
      </c>
      <c r="I161" s="9">
        <f t="shared" si="33"/>
        <v>4.0799630201831931</v>
      </c>
      <c r="J161" s="9">
        <f t="shared" si="34"/>
        <v>4.9537113947032481</v>
      </c>
      <c r="K161" s="11">
        <f t="shared" si="35"/>
        <v>0.57471264367816088</v>
      </c>
      <c r="L161" s="11">
        <f t="shared" si="36"/>
        <v>0.26178010471204188</v>
      </c>
      <c r="M161" s="11">
        <f t="shared" si="37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38"/>
        <v>0</v>
      </c>
      <c r="S161" s="11">
        <f t="shared" si="39"/>
        <v>-0.95046262908023726</v>
      </c>
      <c r="T161" s="11">
        <f t="shared" si="40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28"/>
        <v>0.14442117188406128</v>
      </c>
      <c r="E162" s="9">
        <f t="shared" si="29"/>
        <v>0.23621725105891414</v>
      </c>
      <c r="F162" s="9">
        <f t="shared" si="30"/>
        <v>0.61936157705702466</v>
      </c>
      <c r="G162" s="9">
        <f t="shared" si="31"/>
        <v>1.1073257071458675</v>
      </c>
      <c r="H162" s="9">
        <f t="shared" si="32"/>
        <v>6.9241925332303911</v>
      </c>
      <c r="I162" s="9">
        <f t="shared" si="33"/>
        <v>4.2333910648659332</v>
      </c>
      <c r="J162" s="9">
        <f t="shared" si="34"/>
        <v>1.6145657674659561</v>
      </c>
      <c r="K162" s="11">
        <f t="shared" si="35"/>
        <v>0.15748031496062992</v>
      </c>
      <c r="L162" s="11">
        <f t="shared" si="36"/>
        <v>0.25510204081632654</v>
      </c>
      <c r="M162" s="11">
        <f t="shared" si="37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38"/>
        <v>0</v>
      </c>
      <c r="S162" s="11">
        <f t="shared" si="39"/>
        <v>-1.0178530854500645</v>
      </c>
      <c r="T162" s="11">
        <f t="shared" si="40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28"/>
        <v>0.65449878207503243</v>
      </c>
      <c r="E163" s="9">
        <f t="shared" si="29"/>
        <v>0.20266934705369793</v>
      </c>
      <c r="F163" s="9">
        <f t="shared" si="30"/>
        <v>0.14283187087126964</v>
      </c>
      <c r="G163" s="9">
        <f t="shared" si="31"/>
        <v>1.1113404715576816</v>
      </c>
      <c r="H163" s="9">
        <f t="shared" si="32"/>
        <v>1.5278867239898988</v>
      </c>
      <c r="I163" s="9">
        <f t="shared" si="33"/>
        <v>4.9341452693141932</v>
      </c>
      <c r="J163" s="9">
        <f t="shared" si="34"/>
        <v>7.0012385464114795</v>
      </c>
      <c r="K163" s="11">
        <f t="shared" si="35"/>
        <v>0.67796610169491522</v>
      </c>
      <c r="L163" s="11">
        <f t="shared" si="36"/>
        <v>0.22026431718061673</v>
      </c>
      <c r="M163" s="11">
        <f t="shared" si="37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38"/>
        <v>0</v>
      </c>
      <c r="S163" s="11">
        <f t="shared" si="39"/>
        <v>-1.0368828537130645</v>
      </c>
      <c r="T163" s="11">
        <f t="shared" si="40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28"/>
        <v>0.48274358229221631</v>
      </c>
      <c r="E164" s="9">
        <f t="shared" si="29"/>
        <v>0.27674782952295884</v>
      </c>
      <c r="F164" s="9">
        <f t="shared" si="30"/>
        <v>0.24050858818482485</v>
      </c>
      <c r="G164" s="9">
        <f t="shared" si="31"/>
        <v>1.0889157524796422</v>
      </c>
      <c r="H164" s="9">
        <f t="shared" si="32"/>
        <v>2.0714931004399681</v>
      </c>
      <c r="I164" s="9">
        <f t="shared" si="33"/>
        <v>3.6133978059511414</v>
      </c>
      <c r="J164" s="9">
        <f t="shared" si="34"/>
        <v>4.157855682190962</v>
      </c>
      <c r="K164" s="11">
        <f t="shared" si="35"/>
        <v>0.50403225806451613</v>
      </c>
      <c r="L164" s="11">
        <f t="shared" si="36"/>
        <v>0.29411764705882354</v>
      </c>
      <c r="M164" s="11">
        <f t="shared" si="37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38"/>
        <v>0</v>
      </c>
      <c r="S164" s="11">
        <f t="shared" si="39"/>
        <v>-0.91755443416503146</v>
      </c>
      <c r="T164" s="11">
        <f t="shared" si="40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28"/>
        <v>0.3349143552670662</v>
      </c>
      <c r="E165" s="9">
        <f t="shared" si="29"/>
        <v>0.32895299518827542</v>
      </c>
      <c r="F165" s="9">
        <f t="shared" si="30"/>
        <v>0.33613264954465855</v>
      </c>
      <c r="G165" s="9">
        <f t="shared" si="31"/>
        <v>1.0822005307997369</v>
      </c>
      <c r="H165" s="9">
        <f t="shared" si="32"/>
        <v>2.9858379740175174</v>
      </c>
      <c r="I165" s="9">
        <f t="shared" si="33"/>
        <v>3.0399480005575037</v>
      </c>
      <c r="J165" s="9">
        <f t="shared" si="34"/>
        <v>2.9750159687095201</v>
      </c>
      <c r="K165" s="11">
        <f t="shared" si="35"/>
        <v>0.35273368606701938</v>
      </c>
      <c r="L165" s="11">
        <f t="shared" si="36"/>
        <v>0.34662045060658581</v>
      </c>
      <c r="M165" s="11">
        <f t="shared" si="37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38"/>
        <v>0</v>
      </c>
      <c r="S165" s="11">
        <f t="shared" si="39"/>
        <v>-0.8783978387769672</v>
      </c>
      <c r="T165" s="11">
        <f t="shared" si="40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28"/>
        <v>0.27024072661131732</v>
      </c>
      <c r="E166" s="9">
        <f t="shared" si="29"/>
        <v>0.28359261978233341</v>
      </c>
      <c r="F166" s="9">
        <f t="shared" si="30"/>
        <v>0.44616665360634944</v>
      </c>
      <c r="G166" s="9">
        <f t="shared" si="31"/>
        <v>1.0888727810109859</v>
      </c>
      <c r="H166" s="9">
        <f t="shared" si="32"/>
        <v>3.7004044969072449</v>
      </c>
      <c r="I166" s="9">
        <f t="shared" si="33"/>
        <v>3.5261848519454864</v>
      </c>
      <c r="J166" s="9">
        <f t="shared" si="34"/>
        <v>2.2413149703525241</v>
      </c>
      <c r="K166" s="11">
        <f t="shared" si="35"/>
        <v>0.28735632183908044</v>
      </c>
      <c r="L166" s="11">
        <f t="shared" si="36"/>
        <v>0.30120481927710846</v>
      </c>
      <c r="M166" s="11">
        <f t="shared" si="37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38"/>
        <v>0</v>
      </c>
      <c r="S166" s="11">
        <f t="shared" si="39"/>
        <v>-0.9056114981558453</v>
      </c>
      <c r="T166" s="11">
        <f t="shared" si="40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28"/>
        <v>0.53872162639598453</v>
      </c>
      <c r="E167" s="9">
        <f t="shared" si="29"/>
        <v>0.24510612855420469</v>
      </c>
      <c r="F167" s="9">
        <f t="shared" si="30"/>
        <v>0.21617224504981089</v>
      </c>
      <c r="G167" s="9">
        <f t="shared" si="31"/>
        <v>1.0921508319430755</v>
      </c>
      <c r="H167" s="9">
        <f t="shared" si="32"/>
        <v>1.8562462522433714</v>
      </c>
      <c r="I167" s="9">
        <f t="shared" si="33"/>
        <v>4.0798653460794725</v>
      </c>
      <c r="J167" s="9">
        <f t="shared" si="34"/>
        <v>4.6259407620510107</v>
      </c>
      <c r="K167" s="11">
        <f t="shared" si="35"/>
        <v>0.5605381165919282</v>
      </c>
      <c r="L167" s="11">
        <f t="shared" si="36"/>
        <v>0.26178010471204188</v>
      </c>
      <c r="M167" s="11">
        <f t="shared" si="37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38"/>
        <v>0</v>
      </c>
      <c r="S167" s="11">
        <f t="shared" si="39"/>
        <v>-0.94330862311599817</v>
      </c>
      <c r="T167" s="11">
        <f t="shared" si="40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9">
        <f t="shared" si="28"/>
        <v>0.35361814773381633</v>
      </c>
      <c r="E168" s="9">
        <f t="shared" si="29"/>
        <v>0.29099456554860847</v>
      </c>
      <c r="F168" s="9">
        <f t="shared" si="30"/>
        <v>0.35538728671757525</v>
      </c>
      <c r="G168" s="9">
        <f t="shared" si="31"/>
        <v>1.0828845749361711</v>
      </c>
      <c r="H168" s="9">
        <f t="shared" si="32"/>
        <v>2.8279091624922579</v>
      </c>
      <c r="I168" s="9">
        <f t="shared" si="33"/>
        <v>3.436490293606385</v>
      </c>
      <c r="J168" s="9">
        <f t="shared" si="34"/>
        <v>2.8138316630180857</v>
      </c>
      <c r="K168" s="11">
        <f t="shared" si="35"/>
        <v>0.37202380952380948</v>
      </c>
      <c r="L168" s="11">
        <f t="shared" si="36"/>
        <v>0.30769230769230771</v>
      </c>
      <c r="M168" s="11">
        <f t="shared" si="37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-0.27222835575639326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0.24019205093971455</v>
      </c>
      <c r="Q168" s="11">
        <f>2*'OddsRatio_working_3-way'!K168*'OddsRatio_working_3-way'!L168*'OddsRatio_working_3-way'!M168</f>
        <v>8.5584197733730452E-2</v>
      </c>
      <c r="R168" s="11">
        <f t="shared" si="38"/>
        <v>0</v>
      </c>
      <c r="S168" s="11">
        <f t="shared" si="39"/>
        <v>-0.8823182664874677</v>
      </c>
      <c r="T168" s="11">
        <f t="shared" si="40"/>
        <v>-0.31438384695794319</v>
      </c>
      <c r="U168" s="11">
        <f>'OddsRatio_working_3-way'!S168-'OddsRatio_working_3-way'!R168^2/3</f>
        <v>-0.8823182664874677</v>
      </c>
      <c r="V168" s="11">
        <f>'OddsRatio_working_3-way'!S168*'OddsRatio_working_3-way'!R168/3-2*'OddsRatio_working_3-way'!R168^3/27-'OddsRatio_working_3-way'!T168</f>
        <v>0.31438384695794319</v>
      </c>
      <c r="W168" s="11">
        <f>'OddsRatio_working_3-way'!V168^2+4*'OddsRatio_working_3-way'!U168^3/27</f>
        <v>-2.9216112122179838E-3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0.15949828716971651</v>
      </c>
      <c r="Y168" s="11">
        <f>IF('OddsRatio_working_3-way'!W168&gt;=0,IF('OddsRatio_working_3-way'!V168+SQRT('OddsRatio_working_3-way'!W168)&gt;0,0,PI()),ACOS('OddsRatio_working_3-way'!V168/(2*'OddsRatio_working_3-way'!X168)))</f>
        <v>0.17026508680362862</v>
      </c>
      <c r="Z168" s="11">
        <f>'OddsRatio_working_3-way'!X168^(1/3)*COS('OddsRatio_working_3-way'!Y168/3)</f>
        <v>0.54144228746808554</v>
      </c>
      <c r="AA168" s="11">
        <f>'OddsRatio_working_3-way'!X168^(1/3)*COS(('OddsRatio_working_3-way'!Y168+2*PI())/3)</f>
        <v>-0.29736234543107937</v>
      </c>
      <c r="AB168" s="11">
        <f>'OddsRatio_working_3-way'!X168^(1/3)*COS(('OddsRatio_working_3-way'!Y168+4*PI())/3)</f>
        <v>-0.24407994203700661</v>
      </c>
      <c r="AC168" s="11">
        <f>'OddsRatio_working_3-way'!X168^(1/3)*SIN('OddsRatio_working_3-way'!Y168/3)</f>
        <v>3.0762609942638307E-2</v>
      </c>
      <c r="AD168" s="11">
        <f>'OddsRatio_working_3-way'!X168^(1/3)*SIN(('OddsRatio_working_3-way'!Y168+2*PI())/3)</f>
        <v>0.45352147065919973</v>
      </c>
      <c r="AE168" s="11">
        <f>'OddsRatio_working_3-way'!X168^(1/3)*SIN(('OddsRatio_working_3-way'!Y168+4*PI())/3)</f>
        <v>-0.48428408060183797</v>
      </c>
      <c r="AF168" s="11">
        <f>-'OddsRatio_working_3-way'!U168/(3*'OddsRatio_working_3-way'!X168^(1/3))*COS(('OddsRatio_working_3-way'!Y168)/3)</f>
        <v>0.54144228746808543</v>
      </c>
      <c r="AG168" s="11">
        <f>-'OddsRatio_working_3-way'!U168/(3*'OddsRatio_working_3-way'!X168^(1/3))*COS(('OddsRatio_working_3-way'!Y168+2*PI())/3)</f>
        <v>-0.29736234543107926</v>
      </c>
      <c r="AH168" s="11">
        <f>-'OddsRatio_working_3-way'!U168/(3*'OddsRatio_working_3-way'!X168^(1/3))*COS(('OddsRatio_working_3-way'!Y168+4*PI())/3)</f>
        <v>-0.24407994203700656</v>
      </c>
      <c r="AI168" s="11">
        <f>'OddsRatio_working_3-way'!U168/(3*'OddsRatio_working_3-way'!X168^(1/3))*SIN(('OddsRatio_working_3-way'!Y168)/3)</f>
        <v>-3.0762609942638301E-2</v>
      </c>
      <c r="AJ168" s="11">
        <f>'OddsRatio_working_3-way'!U168/(3*'OddsRatio_working_3-way'!X168^(1/3))*SIN(('OddsRatio_working_3-way'!Y168+2*PI())/3)</f>
        <v>-0.45352147065919968</v>
      </c>
      <c r="AK168" s="11">
        <f>'OddsRatio_working_3-way'!U168/(3*'OddsRatio_working_3-way'!X168^(1/3))*SIN(('OddsRatio_working_3-way'!Y168+4*PI())/3)</f>
        <v>0.48428408060183786</v>
      </c>
      <c r="AL168" s="11">
        <f>'OddsRatio_working_3-way'!Z168+'OddsRatio_working_3-way'!AF168</f>
        <v>1.0828845749361711</v>
      </c>
      <c r="AM168" s="11">
        <f>'OddsRatio_working_3-way'!AA168+'OddsRatio_working_3-way'!AG168</f>
        <v>-0.59472469086215862</v>
      </c>
      <c r="AN168" s="11">
        <f>'OddsRatio_working_3-way'!AB168+'OddsRatio_working_3-way'!AH168</f>
        <v>-0.48815988407401317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1.0828845749361711</v>
      </c>
      <c r="AS168" s="11">
        <f>IF(('OddsRatio_working_3-way'!X168=0),IF(Q168&gt;0,-Q168^(1/3),(-Q168)^(1/3)),'OddsRatio_working_3-way'!AM168-'OddsRatio_working_3-way'!R168/3)</f>
        <v>-0.59472469086215862</v>
      </c>
      <c r="AT168" s="11">
        <f>IF(('OddsRatio_working_3-way'!X168=0),IF(Q168&gt;0,-Q168^(1/3),(-Q168)^(1/3)),'OddsRatio_working_3-way'!AN168-'OddsRatio_working_3-way'!R168/3)</f>
        <v>-0.48815988407401317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28"/>
        <v>0.36170732303265352</v>
      </c>
      <c r="E169" s="9">
        <f t="shared" si="29"/>
        <v>0.27729434652152696</v>
      </c>
      <c r="F169" s="9">
        <f t="shared" si="30"/>
        <v>0.36099833044581975</v>
      </c>
      <c r="G169" s="9">
        <f t="shared" si="31"/>
        <v>1.0859484132780663</v>
      </c>
      <c r="H169" s="9">
        <f t="shared" si="32"/>
        <v>2.7646661715768577</v>
      </c>
      <c r="I169" s="9">
        <f t="shared" si="33"/>
        <v>3.6062761918673587</v>
      </c>
      <c r="J169" s="9">
        <f t="shared" si="34"/>
        <v>2.7700959136432473</v>
      </c>
      <c r="K169" s="11">
        <f t="shared" si="35"/>
        <v>0.38095238095238093</v>
      </c>
      <c r="L169" s="11">
        <f t="shared" si="36"/>
        <v>0.29411764705882354</v>
      </c>
      <c r="M169" s="11">
        <f t="shared" si="37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38"/>
        <v>0</v>
      </c>
      <c r="S169" s="11">
        <f t="shared" si="39"/>
        <v>-0.88957055214723868</v>
      </c>
      <c r="T169" s="11">
        <f t="shared" si="40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28"/>
        <v>0.43326293914312752</v>
      </c>
      <c r="E170" s="9">
        <f t="shared" si="29"/>
        <v>0.32515390248958259</v>
      </c>
      <c r="F170" s="9">
        <f t="shared" si="30"/>
        <v>0.24158315836729</v>
      </c>
      <c r="G170" s="9">
        <f t="shared" si="31"/>
        <v>1.0900560407530648</v>
      </c>
      <c r="H170" s="9">
        <f t="shared" si="32"/>
        <v>2.308067248903678</v>
      </c>
      <c r="I170" s="9">
        <f t="shared" si="33"/>
        <v>3.0754667015938351</v>
      </c>
      <c r="J170" s="9">
        <f t="shared" si="34"/>
        <v>4.1393613973688268</v>
      </c>
      <c r="K170" s="11">
        <f t="shared" si="35"/>
        <v>0.45454545454545453</v>
      </c>
      <c r="L170" s="11">
        <f t="shared" si="36"/>
        <v>0.34435261707988984</v>
      </c>
      <c r="M170" s="11">
        <f t="shared" si="37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38"/>
        <v>0</v>
      </c>
      <c r="S170" s="11">
        <f t="shared" si="39"/>
        <v>-0.90939153439153431</v>
      </c>
      <c r="T170" s="11">
        <f t="shared" si="40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28"/>
        <v>0.49137247381904092</v>
      </c>
      <c r="E171" s="9">
        <f t="shared" si="29"/>
        <v>0.2416605379505006</v>
      </c>
      <c r="F171" s="9">
        <f t="shared" si="30"/>
        <v>0.26696698823045822</v>
      </c>
      <c r="G171" s="9">
        <f t="shared" si="31"/>
        <v>1.0895958249731534</v>
      </c>
      <c r="H171" s="9">
        <f t="shared" si="32"/>
        <v>2.0351160337244956</v>
      </c>
      <c r="I171" s="9">
        <f t="shared" si="33"/>
        <v>4.1380359759226817</v>
      </c>
      <c r="J171" s="9">
        <f t="shared" si="34"/>
        <v>3.7457814789323458</v>
      </c>
      <c r="K171" s="11">
        <f t="shared" si="35"/>
        <v>0.51282051282051289</v>
      </c>
      <c r="L171" s="11">
        <f t="shared" si="36"/>
        <v>0.25773195876288663</v>
      </c>
      <c r="M171" s="11">
        <f t="shared" si="37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38"/>
        <v>0</v>
      </c>
      <c r="S171" s="11">
        <f t="shared" si="39"/>
        <v>-0.92099461617005562</v>
      </c>
      <c r="T171" s="11">
        <f t="shared" si="40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9">
        <f t="shared" si="28"/>
        <v>0.50850888199116073</v>
      </c>
      <c r="E172" s="9">
        <f t="shared" si="29"/>
        <v>0.28543618068375415</v>
      </c>
      <c r="F172" s="9">
        <f t="shared" si="30"/>
        <v>0.20605493732508523</v>
      </c>
      <c r="G172" s="9">
        <f t="shared" si="31"/>
        <v>1.0884391764828876</v>
      </c>
      <c r="H172" s="9">
        <f t="shared" si="32"/>
        <v>1.9665339887168043</v>
      </c>
      <c r="I172" s="9">
        <f t="shared" si="33"/>
        <v>3.5034101059106413</v>
      </c>
      <c r="J172" s="9">
        <f t="shared" si="34"/>
        <v>4.8530746847494228</v>
      </c>
      <c r="K172" s="11">
        <f t="shared" si="35"/>
        <v>0.52966101694915257</v>
      </c>
      <c r="L172" s="11">
        <f t="shared" si="36"/>
        <v>0.30303030303030304</v>
      </c>
      <c r="M172" s="11">
        <f t="shared" si="37"/>
        <v>0.22026431718061673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-0.25560672807368845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0.23785604872739946</v>
      </c>
      <c r="Q172" s="11">
        <f>2*'OddsRatio_working_3-way'!K172*'OddsRatio_working_3-way'!L172*'OddsRatio_working_3-way'!M172</f>
        <v>7.0706316506361305E-2</v>
      </c>
      <c r="R172" s="11">
        <f t="shared" si="38"/>
        <v>0</v>
      </c>
      <c r="S172" s="11">
        <f t="shared" si="39"/>
        <v>-0.93055472569105591</v>
      </c>
      <c r="T172" s="11">
        <f t="shared" si="40"/>
        <v>-0.27662149990816165</v>
      </c>
      <c r="U172" s="11">
        <f>'OddsRatio_working_3-way'!S172-'OddsRatio_working_3-way'!R172^2/3</f>
        <v>-0.93055472569105591</v>
      </c>
      <c r="V172" s="11">
        <f>'OddsRatio_working_3-way'!S172*'OddsRatio_working_3-way'!R172/3-2*'OddsRatio_working_3-way'!R172^3/27-'OddsRatio_working_3-way'!T172</f>
        <v>0.27662149990816165</v>
      </c>
      <c r="W172" s="11">
        <f>'OddsRatio_working_3-way'!V172^2+4*'OddsRatio_working_3-way'!U172^3/27</f>
        <v>-4.2857909560667942E-2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0.17275514737056968</v>
      </c>
      <c r="Y172" s="11">
        <f>IF('OddsRatio_working_3-way'!W172&gt;=0,IF('OddsRatio_working_3-way'!V172+SQRT('OddsRatio_working_3-way'!W172)&gt;0,0,PI()),ACOS('OddsRatio_working_3-way'!V172/(2*'OddsRatio_working_3-way'!X172)))</f>
        <v>0.64247166230314134</v>
      </c>
      <c r="Z172" s="11">
        <f>'OddsRatio_working_3-way'!X172^(1/3)*COS('OddsRatio_working_3-way'!Y172/3)</f>
        <v>0.5442195882414439</v>
      </c>
      <c r="AA172" s="11">
        <f>'OddsRatio_working_3-way'!X172^(1/3)*COS(('OddsRatio_working_3-way'!Y172+2*PI())/3)</f>
        <v>-0.37461570250408749</v>
      </c>
      <c r="AB172" s="11">
        <f>'OddsRatio_working_3-way'!X172^(1/3)*COS(('OddsRatio_working_3-way'!Y172+4*PI())/3)</f>
        <v>-0.16960388573735682</v>
      </c>
      <c r="AC172" s="11">
        <f>'OddsRatio_working_3-way'!X172^(1/3)*SIN('OddsRatio_working_3-way'!Y172/3)</f>
        <v>0.11836362759732637</v>
      </c>
      <c r="AD172" s="11">
        <f>'OddsRatio_working_3-way'!X172^(1/3)*SIN(('OddsRatio_working_3-way'!Y172+2*PI())/3)</f>
        <v>0.41212617485553421</v>
      </c>
      <c r="AE172" s="11">
        <f>'OddsRatio_working_3-way'!X172^(1/3)*SIN(('OddsRatio_working_3-way'!Y172+4*PI())/3)</f>
        <v>-0.53048980245286048</v>
      </c>
      <c r="AF172" s="11">
        <f>-'OddsRatio_working_3-way'!U172/(3*'OddsRatio_working_3-way'!X172^(1/3))*COS(('OddsRatio_working_3-way'!Y172)/3)</f>
        <v>0.54421958824144379</v>
      </c>
      <c r="AG172" s="11">
        <f>-'OddsRatio_working_3-way'!U172/(3*'OddsRatio_working_3-way'!X172^(1/3))*COS(('OddsRatio_working_3-way'!Y172+2*PI())/3)</f>
        <v>-0.37461570250408738</v>
      </c>
      <c r="AH172" s="11">
        <f>-'OddsRatio_working_3-way'!U172/(3*'OddsRatio_working_3-way'!X172^(1/3))*COS(('OddsRatio_working_3-way'!Y172+4*PI())/3)</f>
        <v>-0.16960388573735677</v>
      </c>
      <c r="AI172" s="11">
        <f>'OddsRatio_working_3-way'!U172/(3*'OddsRatio_working_3-way'!X172^(1/3))*SIN(('OddsRatio_working_3-way'!Y172)/3)</f>
        <v>-0.11836362759732634</v>
      </c>
      <c r="AJ172" s="11">
        <f>'OddsRatio_working_3-way'!U172/(3*'OddsRatio_working_3-way'!X172^(1/3))*SIN(('OddsRatio_working_3-way'!Y172+2*PI())/3)</f>
        <v>-0.41212617485553416</v>
      </c>
      <c r="AK172" s="11">
        <f>'OddsRatio_working_3-way'!U172/(3*'OddsRatio_working_3-way'!X172^(1/3))*SIN(('OddsRatio_working_3-way'!Y172+4*PI())/3)</f>
        <v>0.53048980245286048</v>
      </c>
      <c r="AL172" s="11">
        <f>'OddsRatio_working_3-way'!Z172+'OddsRatio_working_3-way'!AF172</f>
        <v>1.0884391764828876</v>
      </c>
      <c r="AM172" s="11">
        <f>'OddsRatio_working_3-way'!AA172+'OddsRatio_working_3-way'!AG172</f>
        <v>-0.74923140500817487</v>
      </c>
      <c r="AN172" s="11">
        <f>'OddsRatio_working_3-way'!AB172+'OddsRatio_working_3-way'!AH172</f>
        <v>-0.33920777147471359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1.0884391764828876</v>
      </c>
      <c r="AS172" s="11">
        <f>IF(('OddsRatio_working_3-way'!X172=0),IF(Q172&gt;0,-Q172^(1/3),(-Q172)^(1/3)),'OddsRatio_working_3-way'!AM172-'OddsRatio_working_3-way'!R172/3)</f>
        <v>-0.74923140500817487</v>
      </c>
      <c r="AT172" s="11">
        <f>IF(('OddsRatio_working_3-way'!X172=0),IF(Q172&gt;0,-Q172^(1/3),(-Q172)^(1/3)),'OddsRatio_working_3-way'!AN172-'OddsRatio_working_3-way'!R172/3)</f>
        <v>-0.33920777147471359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9">
        <f t="shared" si="28"/>
        <v>0.29919748564117982</v>
      </c>
      <c r="E173" s="9">
        <f t="shared" si="29"/>
        <v>0.32991069934662526</v>
      </c>
      <c r="F173" s="9">
        <f t="shared" si="30"/>
        <v>0.37089181501219476</v>
      </c>
      <c r="G173" s="9">
        <f t="shared" si="31"/>
        <v>1.080384721613576</v>
      </c>
      <c r="H173" s="9">
        <f t="shared" si="32"/>
        <v>3.3422740764582342</v>
      </c>
      <c r="I173" s="9">
        <f t="shared" si="33"/>
        <v>3.0311232766335237</v>
      </c>
      <c r="J173" s="9">
        <f t="shared" si="34"/>
        <v>2.6962040129333142</v>
      </c>
      <c r="K173" s="11">
        <f t="shared" si="35"/>
        <v>0.31565656565656564</v>
      </c>
      <c r="L173" s="11">
        <f t="shared" si="36"/>
        <v>0.34722222222222221</v>
      </c>
      <c r="M173" s="11">
        <f t="shared" si="37"/>
        <v>0.38910505836575876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-0.27290154572093617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0.23959124862983486</v>
      </c>
      <c r="Q173" s="11">
        <f>2*'OddsRatio_working_3-way'!K173*'OddsRatio_working_3-way'!L173*'OddsRatio_working_3-way'!M173</f>
        <v>8.529414333564786E-2</v>
      </c>
      <c r="R173" s="11">
        <f t="shared" si="38"/>
        <v>0</v>
      </c>
      <c r="S173" s="11">
        <f t="shared" si="39"/>
        <v>-0.87794024030496409</v>
      </c>
      <c r="T173" s="11">
        <f t="shared" si="40"/>
        <v>-0.31254547536666571</v>
      </c>
      <c r="U173" s="11">
        <f>'OddsRatio_working_3-way'!S173-'OddsRatio_working_3-way'!R173^2/3</f>
        <v>-0.87794024030496409</v>
      </c>
      <c r="V173" s="11">
        <f>'OddsRatio_working_3-way'!S173*'OddsRatio_working_3-way'!R173/3-2*'OddsRatio_working_3-way'!R173^3/27-'OddsRatio_working_3-way'!T173</f>
        <v>0.31254547536666571</v>
      </c>
      <c r="W173" s="11">
        <f>'OddsRatio_working_3-way'!V173^2+4*'OddsRatio_working_3-way'!U173^3/27</f>
        <v>-2.5668751653270122E-3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0.15831262531578305</v>
      </c>
      <c r="Y173" s="11">
        <f>IF('OddsRatio_working_3-way'!W173&gt;=0,IF('OddsRatio_working_3-way'!V173+SQRT('OddsRatio_working_3-way'!W173)&gt;0,0,PI()),ACOS('OddsRatio_working_3-way'!V173/(2*'OddsRatio_working_3-way'!X173)))</f>
        <v>0.16070440485464799</v>
      </c>
      <c r="Z173" s="11">
        <f>'OddsRatio_working_3-way'!X173^(1/3)*COS('OddsRatio_working_3-way'!Y173/3)</f>
        <v>0.54019236080678801</v>
      </c>
      <c r="AA173" s="11">
        <f>'OddsRatio_working_3-way'!X173^(1/3)*COS(('OddsRatio_working_3-way'!Y173+2*PI())/3)</f>
        <v>-0.29518043982504738</v>
      </c>
      <c r="AB173" s="11">
        <f>'OddsRatio_working_3-way'!X173^(1/3)*COS(('OddsRatio_working_3-way'!Y173+4*PI())/3)</f>
        <v>-0.24501192098174066</v>
      </c>
      <c r="AC173" s="11">
        <f>'OddsRatio_working_3-way'!X173^(1/3)*SIN('OddsRatio_working_3-way'!Y173/3)</f>
        <v>2.8964807859027896E-2</v>
      </c>
      <c r="AD173" s="11">
        <f>'OddsRatio_working_3-way'!X173^(1/3)*SIN(('OddsRatio_working_3-way'!Y173+2*PI())/3)</f>
        <v>0.45333790345945374</v>
      </c>
      <c r="AE173" s="11">
        <f>'OddsRatio_working_3-way'!X173^(1/3)*SIN(('OddsRatio_working_3-way'!Y173+4*PI())/3)</f>
        <v>-0.48230271131848163</v>
      </c>
      <c r="AF173" s="11">
        <f>-'OddsRatio_working_3-way'!U173/(3*'OddsRatio_working_3-way'!X173^(1/3))*COS(('OddsRatio_working_3-way'!Y173)/3)</f>
        <v>0.5401923608067879</v>
      </c>
      <c r="AG173" s="11">
        <f>-'OddsRatio_working_3-way'!U173/(3*'OddsRatio_working_3-way'!X173^(1/3))*COS(('OddsRatio_working_3-way'!Y173+2*PI())/3)</f>
        <v>-0.29518043982504732</v>
      </c>
      <c r="AH173" s="11">
        <f>-'OddsRatio_working_3-way'!U173/(3*'OddsRatio_working_3-way'!X173^(1/3))*COS(('OddsRatio_working_3-way'!Y173+4*PI())/3)</f>
        <v>-0.24501192098174063</v>
      </c>
      <c r="AI173" s="11">
        <f>'OddsRatio_working_3-way'!U173/(3*'OddsRatio_working_3-way'!X173^(1/3))*SIN(('OddsRatio_working_3-way'!Y173)/3)</f>
        <v>-2.8964807859027889E-2</v>
      </c>
      <c r="AJ173" s="11">
        <f>'OddsRatio_working_3-way'!U173/(3*'OddsRatio_working_3-way'!X173^(1/3))*SIN(('OddsRatio_working_3-way'!Y173+2*PI())/3)</f>
        <v>-0.45333790345945363</v>
      </c>
      <c r="AK173" s="11">
        <f>'OddsRatio_working_3-way'!U173/(3*'OddsRatio_working_3-way'!X173^(1/3))*SIN(('OddsRatio_working_3-way'!Y173+4*PI())/3)</f>
        <v>0.48230271131848157</v>
      </c>
      <c r="AL173" s="11">
        <f>'OddsRatio_working_3-way'!Z173+'OddsRatio_working_3-way'!AF173</f>
        <v>1.080384721613576</v>
      </c>
      <c r="AM173" s="11">
        <f>'OddsRatio_working_3-way'!AA173+'OddsRatio_working_3-way'!AG173</f>
        <v>-0.59036087965009476</v>
      </c>
      <c r="AN173" s="11">
        <f>'OddsRatio_working_3-way'!AB173+'OddsRatio_working_3-way'!AH173</f>
        <v>-0.49002384196348125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1.080384721613576</v>
      </c>
      <c r="AS173" s="11">
        <f>IF(('OddsRatio_working_3-way'!X173=0),IF(Q173&gt;0,-Q173^(1/3),(-Q173)^(1/3)),'OddsRatio_working_3-way'!AM173-'OddsRatio_working_3-way'!R173/3)</f>
        <v>-0.59036087965009476</v>
      </c>
      <c r="AT173" s="11">
        <f>IF(('OddsRatio_working_3-way'!X173=0),IF(Q173&gt;0,-Q173^(1/3),(-Q173)^(1/3)),'OddsRatio_working_3-way'!AN173-'OddsRatio_working_3-way'!R173/3)</f>
        <v>-0.49002384196348125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9">
        <f t="shared" si="28"/>
        <v>0.62284151214596573</v>
      </c>
      <c r="E174" s="9">
        <f t="shared" si="29"/>
        <v>0.21583032226097495</v>
      </c>
      <c r="F174" s="9">
        <f t="shared" si="30"/>
        <v>0.16132816559305918</v>
      </c>
      <c r="G174" s="9">
        <f t="shared" si="31"/>
        <v>1.142537506775988</v>
      </c>
      <c r="H174" s="9">
        <f t="shared" si="32"/>
        <v>1.6055448785912738</v>
      </c>
      <c r="I174" s="9">
        <f t="shared" si="33"/>
        <v>4.6332692715476407</v>
      </c>
      <c r="J174" s="9">
        <f t="shared" si="34"/>
        <v>6.1985456558307446</v>
      </c>
      <c r="K174" s="11">
        <f t="shared" si="35"/>
        <v>0.65359477124183007</v>
      </c>
      <c r="L174" s="11">
        <f t="shared" si="36"/>
        <v>0.23923444976076558</v>
      </c>
      <c r="M174" s="11">
        <f t="shared" si="37"/>
        <v>0.1801801801801802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-0.21604971140574858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0.23271230701571261</v>
      </c>
      <c r="Q174" s="11">
        <f>2*'OddsRatio_working_3-way'!K174*'OddsRatio_working_3-way'!L174*'OddsRatio_working_3-way'!M174</f>
        <v>5.6346805572811777E-2</v>
      </c>
      <c r="R174" s="11">
        <f t="shared" si="38"/>
        <v>0</v>
      </c>
      <c r="S174" s="11">
        <f t="shared" si="39"/>
        <v>-1.0771238966326186</v>
      </c>
      <c r="T174" s="11">
        <f t="shared" si="40"/>
        <v>-0.26080481758659046</v>
      </c>
      <c r="U174" s="11">
        <f>'OddsRatio_working_3-way'!S174-'OddsRatio_working_3-way'!R174^2/3</f>
        <v>-1.0771238966326186</v>
      </c>
      <c r="V174" s="11">
        <f>'OddsRatio_working_3-way'!S174*'OddsRatio_working_3-way'!R174/3-2*'OddsRatio_working_3-way'!R174^3/27-'OddsRatio_working_3-way'!T174</f>
        <v>0.26080481758659046</v>
      </c>
      <c r="W174" s="11">
        <f>'OddsRatio_working_3-way'!V174^2+4*'OddsRatio_working_3-way'!U174^3/27</f>
        <v>-0.11711784215925422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0.21513774368740424</v>
      </c>
      <c r="Y174" s="11">
        <f>IF('OddsRatio_working_3-way'!W174&gt;=0,IF('OddsRatio_working_3-way'!V174+SQRT('OddsRatio_working_3-way'!W174)&gt;0,0,PI()),ACOS('OddsRatio_working_3-way'!V174/(2*'OddsRatio_working_3-way'!X174)))</f>
        <v>0.91960483854536834</v>
      </c>
      <c r="Z174" s="11">
        <f>'OddsRatio_working_3-way'!X174^(1/3)*COS('OddsRatio_working_3-way'!Y174/3)</f>
        <v>0.57126875338799399</v>
      </c>
      <c r="AA174" s="11">
        <f>'OddsRatio_working_3-way'!X174^(1/3)*COS(('OddsRatio_working_3-way'!Y174+2*PI())/3)</f>
        <v>-0.44222295453430494</v>
      </c>
      <c r="AB174" s="11">
        <f>'OddsRatio_working_3-way'!X174^(1/3)*COS(('OddsRatio_working_3-way'!Y174+4*PI())/3)</f>
        <v>-0.12904579885368891</v>
      </c>
      <c r="AC174" s="11">
        <f>'OddsRatio_working_3-way'!X174^(1/3)*SIN('OddsRatio_working_3-way'!Y174/3)</f>
        <v>0.18081291513624503</v>
      </c>
      <c r="AD174" s="11">
        <f>'OddsRatio_working_3-way'!X174^(1/3)*SIN(('OddsRatio_working_3-way'!Y174+2*PI())/3)</f>
        <v>0.40432679525414794</v>
      </c>
      <c r="AE174" s="11">
        <f>'OddsRatio_working_3-way'!X174^(1/3)*SIN(('OddsRatio_working_3-way'!Y174+4*PI())/3)</f>
        <v>-0.58513971039039281</v>
      </c>
      <c r="AF174" s="11">
        <f>-'OddsRatio_working_3-way'!U174/(3*'OddsRatio_working_3-way'!X174^(1/3))*COS(('OddsRatio_working_3-way'!Y174)/3)</f>
        <v>0.57126875338799399</v>
      </c>
      <c r="AG174" s="11">
        <f>-'OddsRatio_working_3-way'!U174/(3*'OddsRatio_working_3-way'!X174^(1/3))*COS(('OddsRatio_working_3-way'!Y174+2*PI())/3)</f>
        <v>-0.44222295453430494</v>
      </c>
      <c r="AH174" s="11">
        <f>-'OddsRatio_working_3-way'!U174/(3*'OddsRatio_working_3-way'!X174^(1/3))*COS(('OddsRatio_working_3-way'!Y174+4*PI())/3)</f>
        <v>-0.12904579885368891</v>
      </c>
      <c r="AI174" s="11">
        <f>'OddsRatio_working_3-way'!U174/(3*'OddsRatio_working_3-way'!X174^(1/3))*SIN(('OddsRatio_working_3-way'!Y174)/3)</f>
        <v>-0.18081291513624503</v>
      </c>
      <c r="AJ174" s="11">
        <f>'OddsRatio_working_3-way'!U174/(3*'OddsRatio_working_3-way'!X174^(1/3))*SIN(('OddsRatio_working_3-way'!Y174+2*PI())/3)</f>
        <v>-0.40432679525414794</v>
      </c>
      <c r="AK174" s="11">
        <f>'OddsRatio_working_3-way'!U174/(3*'OddsRatio_working_3-way'!X174^(1/3))*SIN(('OddsRatio_working_3-way'!Y174+4*PI())/3)</f>
        <v>0.58513971039039281</v>
      </c>
      <c r="AL174" s="11">
        <f>'OddsRatio_working_3-way'!Z174+'OddsRatio_working_3-way'!AF174</f>
        <v>1.142537506775988</v>
      </c>
      <c r="AM174" s="11">
        <f>'OddsRatio_working_3-way'!AA174+'OddsRatio_working_3-way'!AG174</f>
        <v>-0.88444590906860987</v>
      </c>
      <c r="AN174" s="11">
        <f>'OddsRatio_working_3-way'!AB174+'OddsRatio_working_3-way'!AH174</f>
        <v>-0.25809159770737783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1.142537506775988</v>
      </c>
      <c r="AS174" s="11">
        <f>IF(('OddsRatio_working_3-way'!X174=0),IF(Q174&gt;0,-Q174^(1/3),(-Q174)^(1/3)),'OddsRatio_working_3-way'!AM174-'OddsRatio_working_3-way'!R174/3)</f>
        <v>-0.88444590906860987</v>
      </c>
      <c r="AT174" s="11">
        <f>IF(('OddsRatio_working_3-way'!X174=0),IF(Q174&gt;0,-Q174^(1/3),(-Q174)^(1/3)),'OddsRatio_working_3-way'!AN174-'OddsRatio_working_3-way'!R174/3)</f>
        <v>-0.25809159770737783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9">
        <f t="shared" si="28"/>
        <v>0.20322975906324703</v>
      </c>
      <c r="E175" s="9">
        <f t="shared" si="29"/>
        <v>0.25884504849908579</v>
      </c>
      <c r="F175" s="9">
        <f t="shared" si="30"/>
        <v>0.53792519243766723</v>
      </c>
      <c r="G175" s="9">
        <f t="shared" si="31"/>
        <v>1.1012750616016813</v>
      </c>
      <c r="H175" s="9">
        <f t="shared" si="32"/>
        <v>4.9205392193019843</v>
      </c>
      <c r="I175" s="9">
        <f t="shared" si="33"/>
        <v>3.8633151601643712</v>
      </c>
      <c r="J175" s="9">
        <f t="shared" si="34"/>
        <v>1.8589945480493113</v>
      </c>
      <c r="K175" s="11">
        <f t="shared" si="35"/>
        <v>0.2192982456140351</v>
      </c>
      <c r="L175" s="11">
        <f t="shared" si="36"/>
        <v>0.27777777777777779</v>
      </c>
      <c r="M175" s="11">
        <f t="shared" si="37"/>
        <v>0.5617977528089888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-0.24707602339181289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0.23750465426988193</v>
      </c>
      <c r="Q175" s="11">
        <f>2*'OddsRatio_working_3-way'!K175*'OddsRatio_working_3-way'!L175*'OddsRatio_working_3-way'!M175</f>
        <v>6.8445145322732562E-2</v>
      </c>
      <c r="R175" s="11">
        <f t="shared" si="38"/>
        <v>0</v>
      </c>
      <c r="S175" s="11">
        <f t="shared" si="39"/>
        <v>-0.96126144095029131</v>
      </c>
      <c r="T175" s="11">
        <f t="shared" si="40"/>
        <v>-0.27702058817011282</v>
      </c>
      <c r="U175" s="11">
        <f>'OddsRatio_working_3-way'!S175-'OddsRatio_working_3-way'!R175^2/3</f>
        <v>-0.96126144095029131</v>
      </c>
      <c r="V175" s="11">
        <f>'OddsRatio_working_3-way'!S175*'OddsRatio_working_3-way'!R175/3-2*'OddsRatio_working_3-way'!R175^3/27-'OddsRatio_working_3-way'!T175</f>
        <v>0.27702058817011282</v>
      </c>
      <c r="W175" s="11">
        <f>'OddsRatio_working_3-way'!V175^2+4*'OddsRatio_working_3-way'!U175^3/27</f>
        <v>-5.4848959166689637E-2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0.1813762425435074</v>
      </c>
      <c r="Y175" s="11">
        <f>IF('OddsRatio_working_3-way'!W175&gt;=0,IF('OddsRatio_working_3-way'!V175+SQRT('OddsRatio_working_3-way'!W175)&gt;0,0,PI()),ACOS('OddsRatio_working_3-way'!V175/(2*'OddsRatio_working_3-way'!X175)))</f>
        <v>0.70182870223244054</v>
      </c>
      <c r="Z175" s="11">
        <f>'OddsRatio_working_3-way'!X175^(1/3)*COS('OddsRatio_working_3-way'!Y175/3)</f>
        <v>0.55063753080084066</v>
      </c>
      <c r="AA175" s="11">
        <f>'OddsRatio_working_3-way'!X175^(1/3)*COS(('OddsRatio_working_3-way'!Y175+2*PI())/3)</f>
        <v>-0.38895895412227077</v>
      </c>
      <c r="AB175" s="11">
        <f>'OddsRatio_working_3-way'!X175^(1/3)*COS(('OddsRatio_working_3-way'!Y175+4*PI())/3)</f>
        <v>-0.16167857667857002</v>
      </c>
      <c r="AC175" s="11">
        <f>'OddsRatio_working_3-way'!X175^(1/3)*SIN('OddsRatio_working_3-way'!Y175/3)</f>
        <v>0.13122038709864065</v>
      </c>
      <c r="AD175" s="11">
        <f>'OddsRatio_working_3-way'!X175^(1/3)*SIN(('OddsRatio_working_3-way'!Y175+2*PI())/3)</f>
        <v>0.41125589640134408</v>
      </c>
      <c r="AE175" s="11">
        <f>'OddsRatio_working_3-way'!X175^(1/3)*SIN(('OddsRatio_working_3-way'!Y175+4*PI())/3)</f>
        <v>-0.54247628349998456</v>
      </c>
      <c r="AF175" s="11">
        <f>-'OddsRatio_working_3-way'!U175/(3*'OddsRatio_working_3-way'!X175^(1/3))*COS(('OddsRatio_working_3-way'!Y175)/3)</f>
        <v>0.55063753080084066</v>
      </c>
      <c r="AG175" s="11">
        <f>-'OddsRatio_working_3-way'!U175/(3*'OddsRatio_working_3-way'!X175^(1/3))*COS(('OddsRatio_working_3-way'!Y175+2*PI())/3)</f>
        <v>-0.38895895412227077</v>
      </c>
      <c r="AH175" s="11">
        <f>-'OddsRatio_working_3-way'!U175/(3*'OddsRatio_working_3-way'!X175^(1/3))*COS(('OddsRatio_working_3-way'!Y175+4*PI())/3)</f>
        <v>-0.16167857667857002</v>
      </c>
      <c r="AI175" s="11">
        <f>'OddsRatio_working_3-way'!U175/(3*'OddsRatio_working_3-way'!X175^(1/3))*SIN(('OddsRatio_working_3-way'!Y175)/3)</f>
        <v>-0.13122038709864065</v>
      </c>
      <c r="AJ175" s="11">
        <f>'OddsRatio_working_3-way'!U175/(3*'OddsRatio_working_3-way'!X175^(1/3))*SIN(('OddsRatio_working_3-way'!Y175+2*PI())/3)</f>
        <v>-0.41125589640134408</v>
      </c>
      <c r="AK175" s="11">
        <f>'OddsRatio_working_3-way'!U175/(3*'OddsRatio_working_3-way'!X175^(1/3))*SIN(('OddsRatio_working_3-way'!Y175+4*PI())/3)</f>
        <v>0.54247628349998456</v>
      </c>
      <c r="AL175" s="11">
        <f>'OddsRatio_working_3-way'!Z175+'OddsRatio_working_3-way'!AF175</f>
        <v>1.1012750616016813</v>
      </c>
      <c r="AM175" s="11">
        <f>'OddsRatio_working_3-way'!AA175+'OddsRatio_working_3-way'!AG175</f>
        <v>-0.77791790824454154</v>
      </c>
      <c r="AN175" s="11">
        <f>'OddsRatio_working_3-way'!AB175+'OddsRatio_working_3-way'!AH175</f>
        <v>-0.32335715335714005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1.1012750616016813</v>
      </c>
      <c r="AS175" s="11">
        <f>IF(('OddsRatio_working_3-way'!X175=0),IF(Q175&gt;0,-Q175^(1/3),(-Q175)^(1/3)),'OddsRatio_working_3-way'!AM175-'OddsRatio_working_3-way'!R175/3)</f>
        <v>-0.77791790824454154</v>
      </c>
      <c r="AT175" s="11">
        <f>IF(('OddsRatio_working_3-way'!X175=0),IF(Q175&gt;0,-Q175^(1/3),(-Q175)^(1/3)),'OddsRatio_working_3-way'!AN175-'OddsRatio_working_3-way'!R175/3)</f>
        <v>-0.32335715335714005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9">
        <f t="shared" si="28"/>
        <v>0.45953828211406955</v>
      </c>
      <c r="E176" s="9">
        <f t="shared" si="29"/>
        <v>0.26864046643355999</v>
      </c>
      <c r="F176" s="9">
        <f t="shared" si="30"/>
        <v>0.27182125145237046</v>
      </c>
      <c r="G176" s="9">
        <f t="shared" si="31"/>
        <v>1.0889789513484476</v>
      </c>
      <c r="H176" s="9">
        <f t="shared" si="32"/>
        <v>2.1760972674563237</v>
      </c>
      <c r="I176" s="9">
        <f t="shared" si="33"/>
        <v>3.7224473783711192</v>
      </c>
      <c r="J176" s="9">
        <f t="shared" si="34"/>
        <v>3.6788882203171807</v>
      </c>
      <c r="K176" s="11">
        <f t="shared" si="35"/>
        <v>0.48076923076923073</v>
      </c>
      <c r="L176" s="11">
        <f t="shared" si="36"/>
        <v>0.2857142857142857</v>
      </c>
      <c r="M176" s="11">
        <f t="shared" si="37"/>
        <v>0.28901734104046245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-0.26368862351521327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0.23978911262148261</v>
      </c>
      <c r="Q176" s="11">
        <f>2*'OddsRatio_working_3-way'!K176*'OddsRatio_working_3-way'!L176*'OddsRatio_working_3-way'!M176</f>
        <v>7.9400368417709449E-2</v>
      </c>
      <c r="R176" s="11">
        <f t="shared" si="38"/>
        <v>0</v>
      </c>
      <c r="S176" s="11">
        <f t="shared" si="39"/>
        <v>-0.90936464920204718</v>
      </c>
      <c r="T176" s="11">
        <f t="shared" si="40"/>
        <v>-0.30111412225233342</v>
      </c>
      <c r="U176" s="11">
        <f>'OddsRatio_working_3-way'!S176-'OddsRatio_working_3-way'!R176^2/3</f>
        <v>-0.90936464920204718</v>
      </c>
      <c r="V176" s="11">
        <f>'OddsRatio_working_3-way'!S176*'OddsRatio_working_3-way'!R176/3-2*'OddsRatio_working_3-way'!R176^3/27-'OddsRatio_working_3-way'!T176</f>
        <v>0.30111412225233342</v>
      </c>
      <c r="W176" s="11">
        <f>'OddsRatio_working_3-way'!V176^2+4*'OddsRatio_working_3-way'!U176^3/27</f>
        <v>-2.0736759421245449E-2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0.16688804184320594</v>
      </c>
      <c r="Y176" s="11">
        <f>IF('OddsRatio_working_3-way'!W176&gt;=0,IF('OddsRatio_working_3-way'!V176+SQRT('OddsRatio_working_3-way'!W176)&gt;0,0,PI()),ACOS('OddsRatio_working_3-way'!V176/(2*'OddsRatio_working_3-way'!X176)))</f>
        <v>0.44608266938676944</v>
      </c>
      <c r="Z176" s="11">
        <f>'OddsRatio_working_3-way'!X176^(1/3)*COS('OddsRatio_working_3-way'!Y176/3)</f>
        <v>0.54448947567422379</v>
      </c>
      <c r="AA176" s="11">
        <f>'OddsRatio_working_3-way'!X176^(1/3)*COS(('OddsRatio_working_3-way'!Y176+2*PI())/3)</f>
        <v>-0.34288162947681011</v>
      </c>
      <c r="AB176" s="11">
        <f>'OddsRatio_working_3-way'!X176^(1/3)*COS(('OddsRatio_working_3-way'!Y176+4*PI())/3)</f>
        <v>-0.20160784619741373</v>
      </c>
      <c r="AC176" s="11">
        <f>'OddsRatio_working_3-way'!X176^(1/3)*SIN('OddsRatio_working_3-way'!Y176/3)</f>
        <v>8.1564456805796492E-2</v>
      </c>
      <c r="AD176" s="11">
        <f>'OddsRatio_working_3-way'!X176^(1/3)*SIN(('OddsRatio_working_3-way'!Y176+2*PI())/3)</f>
        <v>0.43075948962424865</v>
      </c>
      <c r="AE176" s="11">
        <f>'OddsRatio_working_3-way'!X176^(1/3)*SIN(('OddsRatio_working_3-way'!Y176+4*PI())/3)</f>
        <v>-0.51232394643004509</v>
      </c>
      <c r="AF176" s="11">
        <f>-'OddsRatio_working_3-way'!U176/(3*'OddsRatio_working_3-way'!X176^(1/3))*COS(('OddsRatio_working_3-way'!Y176)/3)</f>
        <v>0.54448947567422379</v>
      </c>
      <c r="AG176" s="11">
        <f>-'OddsRatio_working_3-way'!U176/(3*'OddsRatio_working_3-way'!X176^(1/3))*COS(('OddsRatio_working_3-way'!Y176+2*PI())/3)</f>
        <v>-0.34288162947681011</v>
      </c>
      <c r="AH176" s="11">
        <f>-'OddsRatio_working_3-way'!U176/(3*'OddsRatio_working_3-way'!X176^(1/3))*COS(('OddsRatio_working_3-way'!Y176+4*PI())/3)</f>
        <v>-0.20160784619741373</v>
      </c>
      <c r="AI176" s="11">
        <f>'OddsRatio_working_3-way'!U176/(3*'OddsRatio_working_3-way'!X176^(1/3))*SIN(('OddsRatio_working_3-way'!Y176)/3)</f>
        <v>-8.1564456805796492E-2</v>
      </c>
      <c r="AJ176" s="11">
        <f>'OddsRatio_working_3-way'!U176/(3*'OddsRatio_working_3-way'!X176^(1/3))*SIN(('OddsRatio_working_3-way'!Y176+2*PI())/3)</f>
        <v>-0.43075948962424865</v>
      </c>
      <c r="AK176" s="11">
        <f>'OddsRatio_working_3-way'!U176/(3*'OddsRatio_working_3-way'!X176^(1/3))*SIN(('OddsRatio_working_3-way'!Y176+4*PI())/3)</f>
        <v>0.51232394643004509</v>
      </c>
      <c r="AL176" s="11">
        <f>'OddsRatio_working_3-way'!Z176+'OddsRatio_working_3-way'!AF176</f>
        <v>1.0889789513484476</v>
      </c>
      <c r="AM176" s="11">
        <f>'OddsRatio_working_3-way'!AA176+'OddsRatio_working_3-way'!AG176</f>
        <v>-0.68576325895362023</v>
      </c>
      <c r="AN176" s="11">
        <f>'OddsRatio_working_3-way'!AB176+'OddsRatio_working_3-way'!AH176</f>
        <v>-0.40321569239482746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1.0889789513484476</v>
      </c>
      <c r="AS176" s="11">
        <f>IF(('OddsRatio_working_3-way'!X176=0),IF(Q176&gt;0,-Q176^(1/3),(-Q176)^(1/3)),'OddsRatio_working_3-way'!AM176-'OddsRatio_working_3-way'!R176/3)</f>
        <v>-0.68576325895362023</v>
      </c>
      <c r="AT176" s="11">
        <f>IF(('OddsRatio_working_3-way'!X176=0),IF(Q176&gt;0,-Q176^(1/3),(-Q176)^(1/3)),'OddsRatio_working_3-way'!AN176-'OddsRatio_working_3-way'!R176/3)</f>
        <v>-0.40321569239482746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9">
        <f t="shared" si="28"/>
        <v>0.45936454204108196</v>
      </c>
      <c r="E177" s="9">
        <f t="shared" si="29"/>
        <v>0.26236170669440062</v>
      </c>
      <c r="F177" s="9">
        <f t="shared" si="30"/>
        <v>0.27827375126451742</v>
      </c>
      <c r="G177" s="9">
        <f t="shared" si="31"/>
        <v>1.0897410252318283</v>
      </c>
      <c r="H177" s="9">
        <f t="shared" si="32"/>
        <v>2.1769203072503753</v>
      </c>
      <c r="I177" s="9">
        <f t="shared" si="33"/>
        <v>3.8115318450981177</v>
      </c>
      <c r="J177" s="9">
        <f t="shared" si="34"/>
        <v>3.5935836400517509</v>
      </c>
      <c r="K177" s="11">
        <f t="shared" si="35"/>
        <v>0.48076923076923073</v>
      </c>
      <c r="L177" s="11">
        <f t="shared" si="36"/>
        <v>0.27932960893854747</v>
      </c>
      <c r="M177" s="11">
        <f t="shared" si="37"/>
        <v>0.29585798816568049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-0.2634858860355539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0.23997935224010392</v>
      </c>
      <c r="Q177" s="11">
        <f>2*'OddsRatio_working_3-way'!K177*'OddsRatio_working_3-way'!L177*'OddsRatio_working_3-way'!M177</f>
        <v>7.9463361668908578E-2</v>
      </c>
      <c r="R177" s="11">
        <f t="shared" si="38"/>
        <v>0</v>
      </c>
      <c r="S177" s="11">
        <f t="shared" si="39"/>
        <v>-0.91078636450273431</v>
      </c>
      <c r="T177" s="11">
        <f t="shared" si="40"/>
        <v>-0.30158488890819019</v>
      </c>
      <c r="U177" s="11">
        <f>'OddsRatio_working_3-way'!S177-'OddsRatio_working_3-way'!R177^2/3</f>
        <v>-0.91078636450273431</v>
      </c>
      <c r="V177" s="11">
        <f>'OddsRatio_working_3-way'!S177*'OddsRatio_working_3-way'!R177/3-2*'OddsRatio_working_3-way'!R177^3/27-'OddsRatio_working_3-way'!T177</f>
        <v>0.30158488890819019</v>
      </c>
      <c r="W177" s="11">
        <f>'OddsRatio_working_3-way'!V177^2+4*'OddsRatio_working_3-way'!U177^3/27</f>
        <v>-2.097637018492117E-2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0.16727956794143045</v>
      </c>
      <c r="Y177" s="11">
        <f>IF('OddsRatio_working_3-way'!W177&gt;=0,IF('OddsRatio_working_3-way'!V177+SQRT('OddsRatio_working_3-way'!W177)&gt;0,0,PI()),ACOS('OddsRatio_working_3-way'!V177/(2*'OddsRatio_working_3-way'!X177)))</f>
        <v>0.44771255503101748</v>
      </c>
      <c r="Z177" s="11">
        <f>'OddsRatio_working_3-way'!X177^(1/3)*COS('OddsRatio_working_3-way'!Y177/3)</f>
        <v>0.54487051261591424</v>
      </c>
      <c r="AA177" s="11">
        <f>'OddsRatio_working_3-way'!X177^(1/3)*COS(('OddsRatio_working_3-way'!Y177+2*PI())/3)</f>
        <v>-0.34338371990609845</v>
      </c>
      <c r="AB177" s="11">
        <f>'OddsRatio_working_3-way'!X177^(1/3)*COS(('OddsRatio_working_3-way'!Y177+4*PI())/3)</f>
        <v>-0.20148679270981565</v>
      </c>
      <c r="AC177" s="11">
        <f>'OddsRatio_working_3-way'!X177^(1/3)*SIN('OddsRatio_working_3-way'!Y177/3)</f>
        <v>8.1924229113954541E-2</v>
      </c>
      <c r="AD177" s="11">
        <f>'OddsRatio_working_3-way'!X177^(1/3)*SIN(('OddsRatio_working_3-way'!Y177+2*PI())/3)</f>
        <v>0.43090959114145388</v>
      </c>
      <c r="AE177" s="11">
        <f>'OddsRatio_working_3-way'!X177^(1/3)*SIN(('OddsRatio_working_3-way'!Y177+4*PI())/3)</f>
        <v>-0.51283382025540847</v>
      </c>
      <c r="AF177" s="11">
        <f>-'OddsRatio_working_3-way'!U177/(3*'OddsRatio_working_3-way'!X177^(1/3))*COS(('OddsRatio_working_3-way'!Y177)/3)</f>
        <v>0.54487051261591413</v>
      </c>
      <c r="AG177" s="11">
        <f>-'OddsRatio_working_3-way'!U177/(3*'OddsRatio_working_3-way'!X177^(1/3))*COS(('OddsRatio_working_3-way'!Y177+2*PI())/3)</f>
        <v>-0.34338371990609839</v>
      </c>
      <c r="AH177" s="11">
        <f>-'OddsRatio_working_3-way'!U177/(3*'OddsRatio_working_3-way'!X177^(1/3))*COS(('OddsRatio_working_3-way'!Y177+4*PI())/3)</f>
        <v>-0.20148679270981562</v>
      </c>
      <c r="AI177" s="11">
        <f>'OddsRatio_working_3-way'!U177/(3*'OddsRatio_working_3-way'!X177^(1/3))*SIN(('OddsRatio_working_3-way'!Y177)/3)</f>
        <v>-8.1924229113954514E-2</v>
      </c>
      <c r="AJ177" s="11">
        <f>'OddsRatio_working_3-way'!U177/(3*'OddsRatio_working_3-way'!X177^(1/3))*SIN(('OddsRatio_working_3-way'!Y177+2*PI())/3)</f>
        <v>-0.43090959114145383</v>
      </c>
      <c r="AK177" s="11">
        <f>'OddsRatio_working_3-way'!U177/(3*'OddsRatio_working_3-way'!X177^(1/3))*SIN(('OddsRatio_working_3-way'!Y177+4*PI())/3)</f>
        <v>0.51283382025540836</v>
      </c>
      <c r="AL177" s="11">
        <f>'OddsRatio_working_3-way'!Z177+'OddsRatio_working_3-way'!AF177</f>
        <v>1.0897410252318283</v>
      </c>
      <c r="AM177" s="11">
        <f>'OddsRatio_working_3-way'!AA177+'OddsRatio_working_3-way'!AG177</f>
        <v>-0.68676743981219679</v>
      </c>
      <c r="AN177" s="11">
        <f>'OddsRatio_working_3-way'!AB177+'OddsRatio_working_3-way'!AH177</f>
        <v>-0.40297358541963124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1.0897410252318283</v>
      </c>
      <c r="AS177" s="11">
        <f>IF(('OddsRatio_working_3-way'!X177=0),IF(Q177&gt;0,-Q177^(1/3),(-Q177)^(1/3)),'OddsRatio_working_3-way'!AM177-'OddsRatio_working_3-way'!R177/3)</f>
        <v>-0.68676743981219679</v>
      </c>
      <c r="AT177" s="11">
        <f>IF(('OddsRatio_working_3-way'!X177=0),IF(Q177&gt;0,-Q177^(1/3),(-Q177)^(1/3)),'OddsRatio_working_3-way'!AN177-'OddsRatio_working_3-way'!R177/3)</f>
        <v>-0.40297358541963124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9">
        <f t="shared" si="28"/>
        <v>0.34270040221941117</v>
      </c>
      <c r="E178" s="9">
        <f t="shared" si="29"/>
        <v>0.26905481033259865</v>
      </c>
      <c r="F178" s="9">
        <f t="shared" si="30"/>
        <v>0.38824478744799013</v>
      </c>
      <c r="G178" s="9">
        <f t="shared" si="31"/>
        <v>1.086685926579533</v>
      </c>
      <c r="H178" s="9">
        <f t="shared" si="32"/>
        <v>2.9180006604128761</v>
      </c>
      <c r="I178" s="9">
        <f t="shared" si="33"/>
        <v>3.7167148164488331</v>
      </c>
      <c r="J178" s="9">
        <f t="shared" si="34"/>
        <v>2.575694593540323</v>
      </c>
      <c r="K178" s="11">
        <f t="shared" si="35"/>
        <v>0.36166365280289331</v>
      </c>
      <c r="L178" s="11">
        <f t="shared" si="36"/>
        <v>0.2857142857142857</v>
      </c>
      <c r="M178" s="11">
        <f t="shared" si="37"/>
        <v>0.4081632653061224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-0.26985064240110923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0.24103880766980001</v>
      </c>
      <c r="Q178" s="11">
        <f>2*'OddsRatio_working_3-way'!K178*'OddsRatio_working_3-way'!L178*'OddsRatio_working_3-way'!M178</f>
        <v>8.4353038554610668E-2</v>
      </c>
      <c r="R178" s="11">
        <f t="shared" si="38"/>
        <v>0</v>
      </c>
      <c r="S178" s="11">
        <f t="shared" si="39"/>
        <v>-0.89323043860506002</v>
      </c>
      <c r="T178" s="11">
        <f t="shared" si="40"/>
        <v>-0.31259157956432543</v>
      </c>
      <c r="U178" s="11">
        <f>'OddsRatio_working_3-way'!S178-'OddsRatio_working_3-way'!R178^2/3</f>
        <v>-0.89323043860506002</v>
      </c>
      <c r="V178" s="11">
        <f>'OddsRatio_working_3-way'!S178*'OddsRatio_working_3-way'!R178/3-2*'OddsRatio_working_3-way'!R178^3/27-'OddsRatio_working_3-way'!T178</f>
        <v>0.31259157956432543</v>
      </c>
      <c r="W178" s="11">
        <f>'OddsRatio_working_3-way'!V178^2+4*'OddsRatio_working_3-way'!U178^3/27</f>
        <v>-7.8677471081262662E-3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0.1624663370691343</v>
      </c>
      <c r="Y178" s="11">
        <f>IF('OddsRatio_working_3-way'!W178&gt;=0,IF('OddsRatio_working_3-way'!V178+SQRT('OddsRatio_working_3-way'!W178)&gt;0,0,PI()),ACOS('OddsRatio_working_3-way'!V178/(2*'OddsRatio_working_3-way'!X178)))</f>
        <v>0.27648996736575837</v>
      </c>
      <c r="Z178" s="11">
        <f>'OddsRatio_working_3-way'!X178^(1/3)*COS('OddsRatio_working_3-way'!Y178/3)</f>
        <v>0.5433429632897665</v>
      </c>
      <c r="AA178" s="11">
        <f>'OddsRatio_working_3-way'!X178^(1/3)*COS(('OddsRatio_working_3-way'!Y178+2*PI())/3)</f>
        <v>-0.31516203043294283</v>
      </c>
      <c r="AB178" s="11">
        <f>'OddsRatio_working_3-way'!X178^(1/3)*COS(('OddsRatio_working_3-way'!Y178+4*PI())/3)</f>
        <v>-0.22818093285682373</v>
      </c>
      <c r="AC178" s="11">
        <f>'OddsRatio_working_3-way'!X178^(1/3)*SIN('OddsRatio_working_3-way'!Y178/3)</f>
        <v>5.0218560099981588E-2</v>
      </c>
      <c r="AD178" s="11">
        <f>'OddsRatio_working_3-way'!X178^(1/3)*SIN(('OddsRatio_working_3-way'!Y178+2*PI())/3)</f>
        <v>0.44543952912646267</v>
      </c>
      <c r="AE178" s="11">
        <f>'OddsRatio_working_3-way'!X178^(1/3)*SIN(('OddsRatio_working_3-way'!Y178+4*PI())/3)</f>
        <v>-0.49565808922644411</v>
      </c>
      <c r="AF178" s="11">
        <f>-'OddsRatio_working_3-way'!U178/(3*'OddsRatio_working_3-way'!X178^(1/3))*COS(('OddsRatio_working_3-way'!Y178)/3)</f>
        <v>0.5433429632897665</v>
      </c>
      <c r="AG178" s="11">
        <f>-'OddsRatio_working_3-way'!U178/(3*'OddsRatio_working_3-way'!X178^(1/3))*COS(('OddsRatio_working_3-way'!Y178+2*PI())/3)</f>
        <v>-0.31516203043294283</v>
      </c>
      <c r="AH178" s="11">
        <f>-'OddsRatio_working_3-way'!U178/(3*'OddsRatio_working_3-way'!X178^(1/3))*COS(('OddsRatio_working_3-way'!Y178+4*PI())/3)</f>
        <v>-0.22818093285682373</v>
      </c>
      <c r="AI178" s="11">
        <f>'OddsRatio_working_3-way'!U178/(3*'OddsRatio_working_3-way'!X178^(1/3))*SIN(('OddsRatio_working_3-way'!Y178)/3)</f>
        <v>-5.0218560099981588E-2</v>
      </c>
      <c r="AJ178" s="11">
        <f>'OddsRatio_working_3-way'!U178/(3*'OddsRatio_working_3-way'!X178^(1/3))*SIN(('OddsRatio_working_3-way'!Y178+2*PI())/3)</f>
        <v>-0.44543952912646267</v>
      </c>
      <c r="AK178" s="11">
        <f>'OddsRatio_working_3-way'!U178/(3*'OddsRatio_working_3-way'!X178^(1/3))*SIN(('OddsRatio_working_3-way'!Y178+4*PI())/3)</f>
        <v>0.49565808922644411</v>
      </c>
      <c r="AL178" s="11">
        <f>'OddsRatio_working_3-way'!Z178+'OddsRatio_working_3-way'!AF178</f>
        <v>1.086685926579533</v>
      </c>
      <c r="AM178" s="11">
        <f>'OddsRatio_working_3-way'!AA178+'OddsRatio_working_3-way'!AG178</f>
        <v>-0.63032406086588566</v>
      </c>
      <c r="AN178" s="11">
        <f>'OddsRatio_working_3-way'!AB178+'OddsRatio_working_3-way'!AH178</f>
        <v>-0.45636186571364745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1.086685926579533</v>
      </c>
      <c r="AS178" s="11">
        <f>IF(('OddsRatio_working_3-way'!X178=0),IF(Q178&gt;0,-Q178^(1/3),(-Q178)^(1/3)),'OddsRatio_working_3-way'!AM178-'OddsRatio_working_3-way'!R178/3)</f>
        <v>-0.63032406086588566</v>
      </c>
      <c r="AT178" s="11">
        <f>IF(('OddsRatio_working_3-way'!X178=0),IF(Q178&gt;0,-Q178^(1/3),(-Q178)^(1/3)),'OddsRatio_working_3-way'!AN178-'OddsRatio_working_3-way'!R178/3)</f>
        <v>-0.45636186571364745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9">
        <f t="shared" si="28"/>
        <v>0.57430709280893855</v>
      </c>
      <c r="E179" s="9">
        <f t="shared" si="29"/>
        <v>0.23515270264873778</v>
      </c>
      <c r="F179" s="9">
        <f t="shared" si="30"/>
        <v>0.19054020454232368</v>
      </c>
      <c r="G179" s="9">
        <f t="shared" si="31"/>
        <v>1.106311511736342</v>
      </c>
      <c r="H179" s="9">
        <f t="shared" si="32"/>
        <v>1.741228712863349</v>
      </c>
      <c r="I179" s="9">
        <f t="shared" si="33"/>
        <v>4.2525558445048457</v>
      </c>
      <c r="J179" s="9">
        <f t="shared" si="34"/>
        <v>5.2482362050675526</v>
      </c>
      <c r="K179" s="11">
        <f t="shared" si="35"/>
        <v>0.5988023952095809</v>
      </c>
      <c r="L179" s="11">
        <f t="shared" si="36"/>
        <v>0.25380710659898476</v>
      </c>
      <c r="M179" s="11">
        <f t="shared" si="37"/>
        <v>0.20661157024793389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-0.23751733015070664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0.23393662396229487</v>
      </c>
      <c r="Q179" s="11">
        <f>2*'OddsRatio_working_3-way'!K179*'OddsRatio_working_3-way'!L179*'OddsRatio_working_3-way'!M179</f>
        <v>6.2801778244911372E-2</v>
      </c>
      <c r="R179" s="11">
        <f t="shared" si="38"/>
        <v>0</v>
      </c>
      <c r="S179" s="11">
        <f t="shared" si="39"/>
        <v>-0.98492444241378185</v>
      </c>
      <c r="T179" s="11">
        <f t="shared" si="40"/>
        <v>-0.26440924628557899</v>
      </c>
      <c r="U179" s="11">
        <f>'OddsRatio_working_3-way'!S179-'OddsRatio_working_3-way'!R179^2/3</f>
        <v>-0.98492444241378185</v>
      </c>
      <c r="V179" s="11">
        <f>'OddsRatio_working_3-way'!S179*'OddsRatio_working_3-way'!R179/3-2*'OddsRatio_working_3-way'!R179^3/27-'OddsRatio_working_3-way'!T179</f>
        <v>0.26440924628557899</v>
      </c>
      <c r="W179" s="11">
        <f>'OddsRatio_working_3-way'!V179^2+4*'OddsRatio_working_3-way'!U179^3/27</f>
        <v>-7.1636153188654558E-2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0.18811459453612478</v>
      </c>
      <c r="Y179" s="11">
        <f>IF('OddsRatio_working_3-way'!W179&gt;=0,IF('OddsRatio_working_3-way'!V179+SQRT('OddsRatio_working_3-way'!W179)&gt;0,0,PI()),ACOS('OddsRatio_working_3-way'!V179/(2*'OddsRatio_working_3-way'!X179)))</f>
        <v>0.79148776332823745</v>
      </c>
      <c r="Z179" s="11">
        <f>'OddsRatio_working_3-way'!X179^(1/3)*COS('OddsRatio_working_3-way'!Y179/3)</f>
        <v>0.55315575586817112</v>
      </c>
      <c r="AA179" s="11">
        <f>'OddsRatio_working_3-way'!X179^(1/3)*COS(('OddsRatio_working_3-way'!Y179+2*PI())/3)</f>
        <v>-0.40598090307600287</v>
      </c>
      <c r="AB179" s="11">
        <f>'OddsRatio_working_3-way'!X179^(1/3)*COS(('OddsRatio_working_3-way'!Y179+4*PI())/3)</f>
        <v>-0.1471748527921681</v>
      </c>
      <c r="AC179" s="11">
        <f>'OddsRatio_working_3-way'!X179^(1/3)*SIN('OddsRatio_working_3-way'!Y179/3)</f>
        <v>0.14942174279927586</v>
      </c>
      <c r="AD179" s="11">
        <f>'OddsRatio_working_3-way'!X179^(1/3)*SIN(('OddsRatio_working_3-way'!Y179+2*PI())/3)</f>
        <v>0.40433606543178136</v>
      </c>
      <c r="AE179" s="11">
        <f>'OddsRatio_working_3-way'!X179^(1/3)*SIN(('OddsRatio_working_3-way'!Y179+4*PI())/3)</f>
        <v>-0.55375780823105725</v>
      </c>
      <c r="AF179" s="11">
        <f>-'OddsRatio_working_3-way'!U179/(3*'OddsRatio_working_3-way'!X179^(1/3))*COS(('OddsRatio_working_3-way'!Y179)/3)</f>
        <v>0.55315575586817101</v>
      </c>
      <c r="AG179" s="11">
        <f>-'OddsRatio_working_3-way'!U179/(3*'OddsRatio_working_3-way'!X179^(1/3))*COS(('OddsRatio_working_3-way'!Y179+2*PI())/3)</f>
        <v>-0.40598090307600282</v>
      </c>
      <c r="AH179" s="11">
        <f>-'OddsRatio_working_3-way'!U179/(3*'OddsRatio_working_3-way'!X179^(1/3))*COS(('OddsRatio_working_3-way'!Y179+4*PI())/3)</f>
        <v>-0.14717485279216808</v>
      </c>
      <c r="AI179" s="11">
        <f>'OddsRatio_working_3-way'!U179/(3*'OddsRatio_working_3-way'!X179^(1/3))*SIN(('OddsRatio_working_3-way'!Y179)/3)</f>
        <v>-0.14942174279927584</v>
      </c>
      <c r="AJ179" s="11">
        <f>'OddsRatio_working_3-way'!U179/(3*'OddsRatio_working_3-way'!X179^(1/3))*SIN(('OddsRatio_working_3-way'!Y179+2*PI())/3)</f>
        <v>-0.4043360654317813</v>
      </c>
      <c r="AK179" s="11">
        <f>'OddsRatio_working_3-way'!U179/(3*'OddsRatio_working_3-way'!X179^(1/3))*SIN(('OddsRatio_working_3-way'!Y179+4*PI())/3)</f>
        <v>0.55375780823105714</v>
      </c>
      <c r="AL179" s="11">
        <f>'OddsRatio_working_3-way'!Z179+'OddsRatio_working_3-way'!AF179</f>
        <v>1.106311511736342</v>
      </c>
      <c r="AM179" s="11">
        <f>'OddsRatio_working_3-way'!AA179+'OddsRatio_working_3-way'!AG179</f>
        <v>-0.81196180615200575</v>
      </c>
      <c r="AN179" s="11">
        <f>'OddsRatio_working_3-way'!AB179+'OddsRatio_working_3-way'!AH179</f>
        <v>-0.29434970558433615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1.106311511736342</v>
      </c>
      <c r="AS179" s="11">
        <f>IF(('OddsRatio_working_3-way'!X179=0),IF(Q179&gt;0,-Q179^(1/3),(-Q179)^(1/3)),'OddsRatio_working_3-way'!AM179-'OddsRatio_working_3-way'!R179/3)</f>
        <v>-0.81196180615200575</v>
      </c>
      <c r="AT179" s="11">
        <f>IF(('OddsRatio_working_3-way'!X179=0),IF(Q179&gt;0,-Q179^(1/3),(-Q179)^(1/3)),'OddsRatio_working_3-way'!AN179-'OddsRatio_working_3-way'!R179/3)</f>
        <v>-0.29434970558433615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9">
        <f t="shared" si="28"/>
        <v>0.407556021657765</v>
      </c>
      <c r="E180" s="9">
        <f t="shared" si="29"/>
        <v>0.28009459063908382</v>
      </c>
      <c r="F180" s="9">
        <f t="shared" si="30"/>
        <v>0.31234938770315107</v>
      </c>
      <c r="G180" s="9">
        <f t="shared" si="31"/>
        <v>1.053369862961512</v>
      </c>
      <c r="H180" s="9">
        <f t="shared" si="32"/>
        <v>2.4536504108868868</v>
      </c>
      <c r="I180" s="9">
        <f t="shared" si="33"/>
        <v>3.5702224656260895</v>
      </c>
      <c r="J180" s="9">
        <f t="shared" si="34"/>
        <v>3.2015430135895597</v>
      </c>
      <c r="K180" s="11">
        <f t="shared" si="35"/>
        <v>0.42016806722689076</v>
      </c>
      <c r="L180" s="11">
        <f t="shared" si="36"/>
        <v>0.29069767441860467</v>
      </c>
      <c r="M180" s="11">
        <f t="shared" si="37"/>
        <v>0.3236245954692557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-0.27817706445865764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0.23361116855864045</v>
      </c>
      <c r="Q180" s="11">
        <f>2*'OddsRatio_working_3-way'!K180*'OddsRatio_working_3-way'!L180*'OddsRatio_working_3-way'!M180</f>
        <v>7.9056233014768357E-2</v>
      </c>
      <c r="R180" s="11">
        <f t="shared" si="38"/>
        <v>0</v>
      </c>
      <c r="S180" s="11">
        <f t="shared" si="39"/>
        <v>-0.83979306134837539</v>
      </c>
      <c r="T180" s="11">
        <f t="shared" si="40"/>
        <v>-0.28419392939031324</v>
      </c>
      <c r="U180" s="11">
        <f>'OddsRatio_working_3-way'!S180-'OddsRatio_working_3-way'!R180^2/3</f>
        <v>-0.83979306134837539</v>
      </c>
      <c r="V180" s="11">
        <f>'OddsRatio_working_3-way'!S180*'OddsRatio_working_3-way'!R180/3-2*'OddsRatio_working_3-way'!R180^3/27-'OddsRatio_working_3-way'!T180</f>
        <v>0.28419392939031324</v>
      </c>
      <c r="W180" s="11">
        <f>'OddsRatio_working_3-way'!V180^2+4*'OddsRatio_working_3-way'!U180^3/27</f>
        <v>-6.9769305227107004E-3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0.14810732597091295</v>
      </c>
      <c r="Y180" s="11">
        <f>IF('OddsRatio_working_3-way'!W180&gt;=0,IF('OddsRatio_working_3-way'!V180+SQRT('OddsRatio_working_3-way'!W180)&gt;0,0,PI()),ACOS('OddsRatio_working_3-way'!V180/(2*'OddsRatio_working_3-way'!X180)))</f>
        <v>0.28586220978392607</v>
      </c>
      <c r="Z180" s="11">
        <f>'OddsRatio_working_3-way'!X180^(1/3)*COS('OddsRatio_working_3-way'!Y180/3)</f>
        <v>0.52668493148075601</v>
      </c>
      <c r="AA180" s="11">
        <f>'OddsRatio_working_3-way'!X180^(1/3)*COS(('OddsRatio_working_3-way'!Y180+2*PI())/3)</f>
        <v>-0.30693721944340252</v>
      </c>
      <c r="AB180" s="11">
        <f>'OddsRatio_working_3-way'!X180^(1/3)*COS(('OddsRatio_working_3-way'!Y180+4*PI())/3)</f>
        <v>-0.2197477120373536</v>
      </c>
      <c r="AC180" s="11">
        <f>'OddsRatio_working_3-way'!X180^(1/3)*SIN('OddsRatio_working_3-way'!Y180/3)</f>
        <v>5.0338885571393398E-2</v>
      </c>
      <c r="AD180" s="11">
        <f>'OddsRatio_working_3-way'!X180^(1/3)*SIN(('OddsRatio_working_3-way'!Y180+2*PI())/3)</f>
        <v>0.4309530876671045</v>
      </c>
      <c r="AE180" s="11">
        <f>'OddsRatio_working_3-way'!X180^(1/3)*SIN(('OddsRatio_working_3-way'!Y180+4*PI())/3)</f>
        <v>-0.48129197323849771</v>
      </c>
      <c r="AF180" s="11">
        <f>-'OddsRatio_working_3-way'!U180/(3*'OddsRatio_working_3-way'!X180^(1/3))*COS(('OddsRatio_working_3-way'!Y180)/3)</f>
        <v>0.5266849314807559</v>
      </c>
      <c r="AG180" s="11">
        <f>-'OddsRatio_working_3-way'!U180/(3*'OddsRatio_working_3-way'!X180^(1/3))*COS(('OddsRatio_working_3-way'!Y180+2*PI())/3)</f>
        <v>-0.30693721944340241</v>
      </c>
      <c r="AH180" s="11">
        <f>-'OddsRatio_working_3-way'!U180/(3*'OddsRatio_working_3-way'!X180^(1/3))*COS(('OddsRatio_working_3-way'!Y180+4*PI())/3)</f>
        <v>-0.21974771203735358</v>
      </c>
      <c r="AI180" s="11">
        <f>'OddsRatio_working_3-way'!U180/(3*'OddsRatio_working_3-way'!X180^(1/3))*SIN(('OddsRatio_working_3-way'!Y180)/3)</f>
        <v>-5.0338885571393384E-2</v>
      </c>
      <c r="AJ180" s="11">
        <f>'OddsRatio_working_3-way'!U180/(3*'OddsRatio_working_3-way'!X180^(1/3))*SIN(('OddsRatio_working_3-way'!Y180+2*PI())/3)</f>
        <v>-0.43095308766710444</v>
      </c>
      <c r="AK180" s="11">
        <f>'OddsRatio_working_3-way'!U180/(3*'OddsRatio_working_3-way'!X180^(1/3))*SIN(('OddsRatio_working_3-way'!Y180+4*PI())/3)</f>
        <v>0.48129197323849765</v>
      </c>
      <c r="AL180" s="11">
        <f>'OddsRatio_working_3-way'!Z180+'OddsRatio_working_3-way'!AF180</f>
        <v>1.053369862961512</v>
      </c>
      <c r="AM180" s="11">
        <f>'OddsRatio_working_3-way'!AA180+'OddsRatio_working_3-way'!AG180</f>
        <v>-0.61387443888680493</v>
      </c>
      <c r="AN180" s="11">
        <f>'OddsRatio_working_3-way'!AB180+'OddsRatio_working_3-way'!AH180</f>
        <v>-0.43949542407470721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1.053369862961512</v>
      </c>
      <c r="AS180" s="11">
        <f>IF(('OddsRatio_working_3-way'!X180=0),IF(Q180&gt;0,-Q180^(1/3),(-Q180)^(1/3)),'OddsRatio_working_3-way'!AM180-'OddsRatio_working_3-way'!R180/3)</f>
        <v>-0.61387443888680493</v>
      </c>
      <c r="AT180" s="11">
        <f>IF(('OddsRatio_working_3-way'!X180=0),IF(Q180&gt;0,-Q180^(1/3),(-Q180)^(1/3)),'OddsRatio_working_3-way'!AN180-'OddsRatio_working_3-way'!R180/3)</f>
        <v>-0.43949542407470721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9">
        <f t="shared" si="28"/>
        <v>0.3123312418057213</v>
      </c>
      <c r="E181" s="9">
        <f t="shared" si="29"/>
        <v>0.28064606506525985</v>
      </c>
      <c r="F181" s="9">
        <f t="shared" si="30"/>
        <v>0.40702269312901873</v>
      </c>
      <c r="G181" s="9">
        <f t="shared" si="31"/>
        <v>1.0953875709573477</v>
      </c>
      <c r="H181" s="9">
        <f t="shared" si="32"/>
        <v>3.2017290176242685</v>
      </c>
      <c r="I181" s="9">
        <f t="shared" si="33"/>
        <v>3.5632069160401931</v>
      </c>
      <c r="J181" s="9">
        <f t="shared" si="34"/>
        <v>2.4568654693732723</v>
      </c>
      <c r="K181" s="11">
        <f t="shared" si="35"/>
        <v>0.33222591362126247</v>
      </c>
      <c r="L181" s="11">
        <f t="shared" si="36"/>
        <v>0.29940119760479045</v>
      </c>
      <c r="M181" s="11">
        <f t="shared" si="37"/>
        <v>0.42918454935622319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-0.26705128519286392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0.24248197031286406</v>
      </c>
      <c r="Q181" s="11">
        <f>2*'OddsRatio_working_3-way'!K181*'OddsRatio_working_3-way'!L181*'OddsRatio_working_3-way'!M181</f>
        <v>8.538097546227609E-2</v>
      </c>
      <c r="R181" s="11">
        <f t="shared" si="38"/>
        <v>0</v>
      </c>
      <c r="S181" s="11">
        <f t="shared" si="39"/>
        <v>-0.90799776581394864</v>
      </c>
      <c r="T181" s="11">
        <f t="shared" si="40"/>
        <v>-0.3197175231739256</v>
      </c>
      <c r="U181" s="11">
        <f>'OddsRatio_working_3-way'!S181-'OddsRatio_working_3-way'!R181^2/3</f>
        <v>-0.90799776581394864</v>
      </c>
      <c r="V181" s="11">
        <f>'OddsRatio_working_3-way'!S181*'OddsRatio_working_3-way'!R181/3-2*'OddsRatio_working_3-way'!R181^3/27-'OddsRatio_working_3-way'!T181</f>
        <v>0.3197175231739256</v>
      </c>
      <c r="W181" s="11">
        <f>'OddsRatio_working_3-way'!V181^2+4*'OddsRatio_working_3-way'!U181^3/27</f>
        <v>-8.685562560077173E-3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0.16651190436763585</v>
      </c>
      <c r="Y181" s="11">
        <f>IF('OddsRatio_working_3-way'!W181&gt;=0,IF('OddsRatio_working_3-way'!V181+SQRT('OddsRatio_working_3-way'!W181)&gt;0,0,PI()),ACOS('OddsRatio_working_3-way'!V181/(2*'OddsRatio_working_3-way'!X181)))</f>
        <v>0.28363677655959352</v>
      </c>
      <c r="Z181" s="11">
        <f>'OddsRatio_working_3-way'!X181^(1/3)*COS('OddsRatio_working_3-way'!Y181/3)</f>
        <v>0.54769378547867387</v>
      </c>
      <c r="AA181" s="11">
        <f>'OddsRatio_working_3-way'!X181^(1/3)*COS(('OddsRatio_working_3-way'!Y181+2*PI())/3)</f>
        <v>-0.3188255483941852</v>
      </c>
      <c r="AB181" s="11">
        <f>'OddsRatio_working_3-way'!X181^(1/3)*COS(('OddsRatio_working_3-way'!Y181+4*PI())/3)</f>
        <v>-0.22886823708448878</v>
      </c>
      <c r="AC181" s="11">
        <f>'OddsRatio_working_3-way'!X181^(1/3)*SIN('OddsRatio_working_3-way'!Y181/3)</f>
        <v>5.1936877900228502E-2</v>
      </c>
      <c r="AD181" s="11">
        <f>'OddsRatio_working_3-way'!X181^(1/3)*SIN(('OddsRatio_working_3-way'!Y181+2*PI())/3)</f>
        <v>0.44834829276928206</v>
      </c>
      <c r="AE181" s="11">
        <f>'OddsRatio_working_3-way'!X181^(1/3)*SIN(('OddsRatio_working_3-way'!Y181+4*PI())/3)</f>
        <v>-0.50028517066951039</v>
      </c>
      <c r="AF181" s="11">
        <f>-'OddsRatio_working_3-way'!U181/(3*'OddsRatio_working_3-way'!X181^(1/3))*COS(('OddsRatio_working_3-way'!Y181)/3)</f>
        <v>0.54769378547867387</v>
      </c>
      <c r="AG181" s="11">
        <f>-'OddsRatio_working_3-way'!U181/(3*'OddsRatio_working_3-way'!X181^(1/3))*COS(('OddsRatio_working_3-way'!Y181+2*PI())/3)</f>
        <v>-0.3188255483941852</v>
      </c>
      <c r="AH181" s="11">
        <f>-'OddsRatio_working_3-way'!U181/(3*'OddsRatio_working_3-way'!X181^(1/3))*COS(('OddsRatio_working_3-way'!Y181+4*PI())/3)</f>
        <v>-0.22886823708448878</v>
      </c>
      <c r="AI181" s="11">
        <f>'OddsRatio_working_3-way'!U181/(3*'OddsRatio_working_3-way'!X181^(1/3))*SIN(('OddsRatio_working_3-way'!Y181)/3)</f>
        <v>-5.1936877900228502E-2</v>
      </c>
      <c r="AJ181" s="11">
        <f>'OddsRatio_working_3-way'!U181/(3*'OddsRatio_working_3-way'!X181^(1/3))*SIN(('OddsRatio_working_3-way'!Y181+2*PI())/3)</f>
        <v>-0.44834829276928206</v>
      </c>
      <c r="AK181" s="11">
        <f>'OddsRatio_working_3-way'!U181/(3*'OddsRatio_working_3-way'!X181^(1/3))*SIN(('OddsRatio_working_3-way'!Y181+4*PI())/3)</f>
        <v>0.50028517066951039</v>
      </c>
      <c r="AL181" s="11">
        <f>'OddsRatio_working_3-way'!Z181+'OddsRatio_working_3-way'!AF181</f>
        <v>1.0953875709573477</v>
      </c>
      <c r="AM181" s="11">
        <f>'OddsRatio_working_3-way'!AA181+'OddsRatio_working_3-way'!AG181</f>
        <v>-0.6376510967883704</v>
      </c>
      <c r="AN181" s="11">
        <f>'OddsRatio_working_3-way'!AB181+'OddsRatio_working_3-way'!AH181</f>
        <v>-0.45773647416897756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1.0953875709573477</v>
      </c>
      <c r="AS181" s="11">
        <f>IF(('OddsRatio_working_3-way'!X181=0),IF(Q181&gt;0,-Q181^(1/3),(-Q181)^(1/3)),'OddsRatio_working_3-way'!AM181-'OddsRatio_working_3-way'!R181/3)</f>
        <v>-0.6376510967883704</v>
      </c>
      <c r="AT181" s="11">
        <f>IF(('OddsRatio_working_3-way'!X181=0),IF(Q181&gt;0,-Q181^(1/3),(-Q181)^(1/3)),'OddsRatio_working_3-way'!AN181-'OddsRatio_working_3-way'!R181/3)</f>
        <v>-0.45773647416897756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9">
        <f t="shared" si="28"/>
        <v>0.35663381142209155</v>
      </c>
      <c r="E182" s="9">
        <f t="shared" si="29"/>
        <v>0.29085589001438578</v>
      </c>
      <c r="F182" s="9">
        <f t="shared" si="30"/>
        <v>0.35251029856352289</v>
      </c>
      <c r="G182" s="9">
        <f t="shared" si="31"/>
        <v>1.0933312817806371</v>
      </c>
      <c r="H182" s="9">
        <f t="shared" si="32"/>
        <v>2.8039966149380513</v>
      </c>
      <c r="I182" s="9">
        <f t="shared" si="33"/>
        <v>3.4381287583708202</v>
      </c>
      <c r="J182" s="9">
        <f t="shared" si="34"/>
        <v>2.8367965533914705</v>
      </c>
      <c r="K182" s="11">
        <f t="shared" si="35"/>
        <v>0.37735849056603776</v>
      </c>
      <c r="L182" s="11">
        <f t="shared" si="36"/>
        <v>0.30959752321981426</v>
      </c>
      <c r="M182" s="11">
        <f t="shared" si="37"/>
        <v>0.37313432835820892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-0.26947277747601739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0.24237710913857602</v>
      </c>
      <c r="Q182" s="11">
        <f>2*'OddsRatio_working_3-way'!K182*'OddsRatio_working_3-way'!L182*'OddsRatio_working_3-way'!M182</f>
        <v>8.718601048150218E-2</v>
      </c>
      <c r="R182" s="11">
        <f t="shared" si="38"/>
        <v>0</v>
      </c>
      <c r="S182" s="11">
        <f t="shared" si="39"/>
        <v>-0.89944932994260307</v>
      </c>
      <c r="T182" s="11">
        <f t="shared" si="40"/>
        <v>-0.32354292443978533</v>
      </c>
      <c r="U182" s="11">
        <f>'OddsRatio_working_3-way'!S182-'OddsRatio_working_3-way'!R182^2/3</f>
        <v>-0.89944932994260307</v>
      </c>
      <c r="V182" s="11">
        <f>'OddsRatio_working_3-way'!S182*'OddsRatio_working_3-way'!R182/3-2*'OddsRatio_working_3-way'!R182^3/27-'OddsRatio_working_3-way'!T182</f>
        <v>0.32354292443978533</v>
      </c>
      <c r="W182" s="11">
        <f>'OddsRatio_working_3-way'!V182^2+4*'OddsRatio_working_3-way'!U182^3/27</f>
        <v>-3.1218560945549673E-3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0.16416598311587238</v>
      </c>
      <c r="Y182" s="11">
        <f>IF('OddsRatio_working_3-way'!W182&gt;=0,IF('OddsRatio_working_3-way'!V182+SQRT('OddsRatio_working_3-way'!W182)&gt;0,0,PI()),ACOS('OddsRatio_working_3-way'!V182/(2*'OddsRatio_working_3-way'!X182)))</f>
        <v>0.17100626790959184</v>
      </c>
      <c r="Z182" s="11">
        <f>'OddsRatio_working_3-way'!X182^(1/3)*COS('OddsRatio_working_3-way'!Y182/3)</f>
        <v>0.54666564089031855</v>
      </c>
      <c r="AA182" s="11">
        <f>'OddsRatio_working_3-way'!X182^(1/3)*COS(('OddsRatio_working_3-way'!Y182+2*PI())/3)</f>
        <v>-0.3003483768550072</v>
      </c>
      <c r="AB182" s="11">
        <f>'OddsRatio_working_3-way'!X182^(1/3)*COS(('OddsRatio_working_3-way'!Y182+4*PI())/3)</f>
        <v>-0.24631726403531146</v>
      </c>
      <c r="AC182" s="11">
        <f>'OddsRatio_working_3-way'!X182^(1/3)*SIN('OddsRatio_working_3-way'!Y182/3)</f>
        <v>3.119487753106644E-2</v>
      </c>
      <c r="AD182" s="11">
        <f>'OddsRatio_working_3-way'!X182^(1/3)*SIN(('OddsRatio_working_3-way'!Y182+2*PI())/3)</f>
        <v>0.45782889362158385</v>
      </c>
      <c r="AE182" s="11">
        <f>'OddsRatio_working_3-way'!X182^(1/3)*SIN(('OddsRatio_working_3-way'!Y182+4*PI())/3)</f>
        <v>-0.48902377115265022</v>
      </c>
      <c r="AF182" s="11">
        <f>-'OddsRatio_working_3-way'!U182/(3*'OddsRatio_working_3-way'!X182^(1/3))*COS(('OddsRatio_working_3-way'!Y182)/3)</f>
        <v>0.54666564089031866</v>
      </c>
      <c r="AG182" s="11">
        <f>-'OddsRatio_working_3-way'!U182/(3*'OddsRatio_working_3-way'!X182^(1/3))*COS(('OddsRatio_working_3-way'!Y182+2*PI())/3)</f>
        <v>-0.30034837685500726</v>
      </c>
      <c r="AH182" s="11">
        <f>-'OddsRatio_working_3-way'!U182/(3*'OddsRatio_working_3-way'!X182^(1/3))*COS(('OddsRatio_working_3-way'!Y182+4*PI())/3)</f>
        <v>-0.24631726403531151</v>
      </c>
      <c r="AI182" s="11">
        <f>'OddsRatio_working_3-way'!U182/(3*'OddsRatio_working_3-way'!X182^(1/3))*SIN(('OddsRatio_working_3-way'!Y182)/3)</f>
        <v>-3.1194877531066447E-2</v>
      </c>
      <c r="AJ182" s="11">
        <f>'OddsRatio_working_3-way'!U182/(3*'OddsRatio_working_3-way'!X182^(1/3))*SIN(('OddsRatio_working_3-way'!Y182+2*PI())/3)</f>
        <v>-0.45782889362158397</v>
      </c>
      <c r="AK182" s="11">
        <f>'OddsRatio_working_3-way'!U182/(3*'OddsRatio_working_3-way'!X182^(1/3))*SIN(('OddsRatio_working_3-way'!Y182+4*PI())/3)</f>
        <v>0.48902377115265033</v>
      </c>
      <c r="AL182" s="11">
        <f>'OddsRatio_working_3-way'!Z182+'OddsRatio_working_3-way'!AF182</f>
        <v>1.0933312817806371</v>
      </c>
      <c r="AM182" s="11">
        <f>'OddsRatio_working_3-way'!AA182+'OddsRatio_working_3-way'!AG182</f>
        <v>-0.60069675371001452</v>
      </c>
      <c r="AN182" s="11">
        <f>'OddsRatio_working_3-way'!AB182+'OddsRatio_working_3-way'!AH182</f>
        <v>-0.49263452807062297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1.0933312817806371</v>
      </c>
      <c r="AS182" s="11">
        <f>IF(('OddsRatio_working_3-way'!X182=0),IF(Q182&gt;0,-Q182^(1/3),(-Q182)^(1/3)),'OddsRatio_working_3-way'!AM182-'OddsRatio_working_3-way'!R182/3)</f>
        <v>-0.60069675371001452</v>
      </c>
      <c r="AT182" s="11">
        <f>IF(('OddsRatio_working_3-way'!X182=0),IF(Q182&gt;0,-Q182^(1/3),(-Q182)^(1/3)),'OddsRatio_working_3-way'!AN182-'OddsRatio_working_3-way'!R182/3)</f>
        <v>-0.49263452807062297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9">
        <f t="shared" si="28"/>
        <v>0.14607567203005614</v>
      </c>
      <c r="E183" s="9">
        <f t="shared" si="29"/>
        <v>0.17335968975589555</v>
      </c>
      <c r="F183" s="9">
        <f t="shared" si="30"/>
        <v>0.68056463821404856</v>
      </c>
      <c r="G183" s="9">
        <f t="shared" si="31"/>
        <v>1.066745784073635</v>
      </c>
      <c r="H183" s="9">
        <f t="shared" si="32"/>
        <v>6.8457668967235188</v>
      </c>
      <c r="I183" s="9">
        <f t="shared" si="33"/>
        <v>5.7683536548091476</v>
      </c>
      <c r="J183" s="9">
        <f t="shared" si="34"/>
        <v>1.4693681449923994</v>
      </c>
      <c r="K183" s="11">
        <f t="shared" si="35"/>
        <v>0.15432098765432098</v>
      </c>
      <c r="L183" s="11">
        <f t="shared" si="36"/>
        <v>0.18281535648994515</v>
      </c>
      <c r="M183" s="11">
        <f t="shared" si="37"/>
        <v>0.69444444444444442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-0.21116208123622326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0.20355919430839872</v>
      </c>
      <c r="Q183" s="11">
        <f>2*'OddsRatio_working_3-way'!K183*'OddsRatio_working_3-way'!L183*'OddsRatio_working_3-way'!M183</f>
        <v>3.9183675516534879E-2</v>
      </c>
      <c r="R183" s="11">
        <f t="shared" si="38"/>
        <v>0</v>
      </c>
      <c r="S183" s="11">
        <f t="shared" si="39"/>
        <v>-0.96399501802921084</v>
      </c>
      <c r="T183" s="11">
        <f t="shared" si="40"/>
        <v>-0.18556208239253333</v>
      </c>
      <c r="U183" s="11">
        <f>'OddsRatio_working_3-way'!S183-'OddsRatio_working_3-way'!R183^2/3</f>
        <v>-0.96399501802921084</v>
      </c>
      <c r="V183" s="11">
        <f>'OddsRatio_working_3-way'!S183*'OddsRatio_working_3-way'!R183/3-2*'OddsRatio_working_3-way'!R183^3/27-'OddsRatio_working_3-way'!T183</f>
        <v>0.18556208239253333</v>
      </c>
      <c r="W183" s="11">
        <f>'OddsRatio_working_3-way'!V183^2+4*'OddsRatio_working_3-way'!U183^3/27</f>
        <v>-9.8281892081139244E-2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0.18215047248291216</v>
      </c>
      <c r="Y183" s="11">
        <f>IF('OddsRatio_working_3-way'!W183&gt;=0,IF('OddsRatio_working_3-way'!V183+SQRT('OddsRatio_working_3-way'!W183)&gt;0,0,PI()),ACOS('OddsRatio_working_3-way'!V183/(2*'OddsRatio_working_3-way'!X183)))</f>
        <v>1.0363498157964668</v>
      </c>
      <c r="Z183" s="11">
        <f>'OddsRatio_working_3-way'!X183^(1/3)*COS('OddsRatio_working_3-way'!Y183/3)</f>
        <v>0.53337289203681748</v>
      </c>
      <c r="AA183" s="11">
        <f>'OddsRatio_working_3-way'!X183^(1/3)*COS(('OddsRatio_working_3-way'!Y183+2*PI())/3)</f>
        <v>-0.43292053709937128</v>
      </c>
      <c r="AB183" s="11">
        <f>'OddsRatio_working_3-way'!X183^(1/3)*COS(('OddsRatio_working_3-way'!Y183+4*PI())/3)</f>
        <v>-0.10045235493744643</v>
      </c>
      <c r="AC183" s="11">
        <f>'OddsRatio_working_3-way'!X183^(1/3)*SIN('OddsRatio_working_3-way'!Y183/3)</f>
        <v>0.19195059446817311</v>
      </c>
      <c r="AD183" s="11">
        <f>'OddsRatio_working_3-way'!X183^(1/3)*SIN(('OddsRatio_working_3-way'!Y183+2*PI())/3)</f>
        <v>0.36593917695977224</v>
      </c>
      <c r="AE183" s="11">
        <f>'OddsRatio_working_3-way'!X183^(1/3)*SIN(('OddsRatio_working_3-way'!Y183+4*PI())/3)</f>
        <v>-0.55788977142794516</v>
      </c>
      <c r="AF183" s="11">
        <f>-'OddsRatio_working_3-way'!U183/(3*'OddsRatio_working_3-way'!X183^(1/3))*COS(('OddsRatio_working_3-way'!Y183)/3)</f>
        <v>0.53337289203681748</v>
      </c>
      <c r="AG183" s="11">
        <f>-'OddsRatio_working_3-way'!U183/(3*'OddsRatio_working_3-way'!X183^(1/3))*COS(('OddsRatio_working_3-way'!Y183+2*PI())/3)</f>
        <v>-0.43292053709937128</v>
      </c>
      <c r="AH183" s="11">
        <f>-'OddsRatio_working_3-way'!U183/(3*'OddsRatio_working_3-way'!X183^(1/3))*COS(('OddsRatio_working_3-way'!Y183+4*PI())/3)</f>
        <v>-0.10045235493744643</v>
      </c>
      <c r="AI183" s="11">
        <f>'OddsRatio_working_3-way'!U183/(3*'OddsRatio_working_3-way'!X183^(1/3))*SIN(('OddsRatio_working_3-way'!Y183)/3)</f>
        <v>-0.19195059446817311</v>
      </c>
      <c r="AJ183" s="11">
        <f>'OddsRatio_working_3-way'!U183/(3*'OddsRatio_working_3-way'!X183^(1/3))*SIN(('OddsRatio_working_3-way'!Y183+2*PI())/3)</f>
        <v>-0.36593917695977224</v>
      </c>
      <c r="AK183" s="11">
        <f>'OddsRatio_working_3-way'!U183/(3*'OddsRatio_working_3-way'!X183^(1/3))*SIN(('OddsRatio_working_3-way'!Y183+4*PI())/3)</f>
        <v>0.55788977142794516</v>
      </c>
      <c r="AL183" s="11">
        <f>'OddsRatio_working_3-way'!Z183+'OddsRatio_working_3-way'!AF183</f>
        <v>1.066745784073635</v>
      </c>
      <c r="AM183" s="11">
        <f>'OddsRatio_working_3-way'!AA183+'OddsRatio_working_3-way'!AG183</f>
        <v>-0.86584107419874257</v>
      </c>
      <c r="AN183" s="11">
        <f>'OddsRatio_working_3-way'!AB183+'OddsRatio_working_3-way'!AH183</f>
        <v>-0.20090470987489287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1.066745784073635</v>
      </c>
      <c r="AS183" s="11">
        <f>IF(('OddsRatio_working_3-way'!X183=0),IF(Q183&gt;0,-Q183^(1/3),(-Q183)^(1/3)),'OddsRatio_working_3-way'!AM183-'OddsRatio_working_3-way'!R183/3)</f>
        <v>-0.86584107419874257</v>
      </c>
      <c r="AT183" s="11">
        <f>IF(('OddsRatio_working_3-way'!X183=0),IF(Q183&gt;0,-Q183^(1/3),(-Q183)^(1/3)),'OddsRatio_working_3-way'!AN183-'OddsRatio_working_3-way'!R183/3)</f>
        <v>-0.20090470987489287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9">
        <f t="shared" si="28"/>
        <v>0.46601190225586581</v>
      </c>
      <c r="E184" s="9">
        <f t="shared" si="29"/>
        <v>0.28069565671605529</v>
      </c>
      <c r="F184" s="9">
        <f t="shared" si="30"/>
        <v>0.25329244102807907</v>
      </c>
      <c r="G184" s="9">
        <f t="shared" si="31"/>
        <v>1.041698125889079</v>
      </c>
      <c r="H184" s="9">
        <f t="shared" si="32"/>
        <v>2.1458679384779873</v>
      </c>
      <c r="I184" s="9">
        <f t="shared" si="33"/>
        <v>3.5625773896871338</v>
      </c>
      <c r="J184" s="9">
        <f t="shared" si="34"/>
        <v>3.9480056962660943</v>
      </c>
      <c r="K184" s="11">
        <f t="shared" si="35"/>
        <v>0.47619047619047616</v>
      </c>
      <c r="L184" s="11">
        <f t="shared" si="36"/>
        <v>0.28901734104046245</v>
      </c>
      <c r="M184" s="11">
        <f t="shared" si="37"/>
        <v>0.2610966057441253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-0.2751820237897602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0.22961840224400779</v>
      </c>
      <c r="Q184" s="11">
        <f>2*'OddsRatio_working_3-way'!K184*'OddsRatio_working_3-way'!L184*'OddsRatio_working_3-way'!M184</f>
        <v>7.1868044520816202E-2</v>
      </c>
      <c r="R184" s="11">
        <f t="shared" si="38"/>
        <v>0</v>
      </c>
      <c r="S184" s="11">
        <f t="shared" si="39"/>
        <v>-0.83442369920004966</v>
      </c>
      <c r="T184" s="11">
        <f t="shared" si="40"/>
        <v>-0.26116547705791848</v>
      </c>
      <c r="U184" s="11">
        <f>'OddsRatio_working_3-way'!S184-'OddsRatio_working_3-way'!R184^2/3</f>
        <v>-0.83442369920004966</v>
      </c>
      <c r="V184" s="11">
        <f>'OddsRatio_working_3-way'!S184*'OddsRatio_working_3-way'!R184/3-2*'OddsRatio_working_3-way'!R184^3/27-'OddsRatio_working_3-way'!T184</f>
        <v>0.26116547705791848</v>
      </c>
      <c r="W184" s="11">
        <f>'OddsRatio_working_3-way'!V184^2+4*'OddsRatio_working_3-way'!U184^3/27</f>
        <v>-1.7863448822740144E-2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0.14668917413158877</v>
      </c>
      <c r="Y184" s="11">
        <f>IF('OddsRatio_working_3-way'!W184&gt;=0,IF('OddsRatio_working_3-way'!V184+SQRT('OddsRatio_working_3-way'!W184)&gt;0,0,PI()),ACOS('OddsRatio_working_3-way'!V184/(2*'OddsRatio_working_3-way'!X184)))</f>
        <v>0.47301180038975965</v>
      </c>
      <c r="Z184" s="11">
        <f>'OddsRatio_working_3-way'!X184^(1/3)*COS('OddsRatio_working_3-way'!Y184/3)</f>
        <v>0.52084906294453948</v>
      </c>
      <c r="AA184" s="11">
        <f>'OddsRatio_working_3-way'!X184^(1/3)*COS(('OddsRatio_working_3-way'!Y184+2*PI())/3)</f>
        <v>-0.33214004598871677</v>
      </c>
      <c r="AB184" s="11">
        <f>'OddsRatio_working_3-way'!X184^(1/3)*COS(('OddsRatio_working_3-way'!Y184+4*PI())/3)</f>
        <v>-0.18870901695582268</v>
      </c>
      <c r="AC184" s="11">
        <f>'OddsRatio_working_3-way'!X184^(1/3)*SIN('OddsRatio_working_3-way'!Y184/3)</f>
        <v>8.2809943222286422E-2</v>
      </c>
      <c r="AD184" s="11">
        <f>'OddsRatio_working_3-way'!X184^(1/3)*SIN(('OddsRatio_working_3-way'!Y184+2*PI())/3)</f>
        <v>0.40966354843614816</v>
      </c>
      <c r="AE184" s="11">
        <f>'OddsRatio_working_3-way'!X184^(1/3)*SIN(('OddsRatio_working_3-way'!Y184+4*PI())/3)</f>
        <v>-0.49247349165843457</v>
      </c>
      <c r="AF184" s="11">
        <f>-'OddsRatio_working_3-way'!U184/(3*'OddsRatio_working_3-way'!X184^(1/3))*COS(('OddsRatio_working_3-way'!Y184)/3)</f>
        <v>0.52084906294453959</v>
      </c>
      <c r="AG184" s="11">
        <f>-'OddsRatio_working_3-way'!U184/(3*'OddsRatio_working_3-way'!X184^(1/3))*COS(('OddsRatio_working_3-way'!Y184+2*PI())/3)</f>
        <v>-0.33214004598871683</v>
      </c>
      <c r="AH184" s="11">
        <f>-'OddsRatio_working_3-way'!U184/(3*'OddsRatio_working_3-way'!X184^(1/3))*COS(('OddsRatio_working_3-way'!Y184+4*PI())/3)</f>
        <v>-0.18870901695582271</v>
      </c>
      <c r="AI184" s="11">
        <f>'OddsRatio_working_3-way'!U184/(3*'OddsRatio_working_3-way'!X184^(1/3))*SIN(('OddsRatio_working_3-way'!Y184)/3)</f>
        <v>-8.2809943222286436E-2</v>
      </c>
      <c r="AJ184" s="11">
        <f>'OddsRatio_working_3-way'!U184/(3*'OddsRatio_working_3-way'!X184^(1/3))*SIN(('OddsRatio_working_3-way'!Y184+2*PI())/3)</f>
        <v>-0.40966354843614827</v>
      </c>
      <c r="AK184" s="11">
        <f>'OddsRatio_working_3-way'!U184/(3*'OddsRatio_working_3-way'!X184^(1/3))*SIN(('OddsRatio_working_3-way'!Y184+4*PI())/3)</f>
        <v>0.49247349165843468</v>
      </c>
      <c r="AL184" s="11">
        <f>'OddsRatio_working_3-way'!Z184+'OddsRatio_working_3-way'!AF184</f>
        <v>1.041698125889079</v>
      </c>
      <c r="AM184" s="11">
        <f>'OddsRatio_working_3-way'!AA184+'OddsRatio_working_3-way'!AG184</f>
        <v>-0.66428009197743365</v>
      </c>
      <c r="AN184" s="11">
        <f>'OddsRatio_working_3-way'!AB184+'OddsRatio_working_3-way'!AH184</f>
        <v>-0.37741803391164541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1.041698125889079</v>
      </c>
      <c r="AS184" s="11">
        <f>IF(('OddsRatio_working_3-way'!X184=0),IF(Q184&gt;0,-Q184^(1/3),(-Q184)^(1/3)),'OddsRatio_working_3-way'!AM184-'OddsRatio_working_3-way'!R184/3)</f>
        <v>-0.66428009197743365</v>
      </c>
      <c r="AT184" s="11">
        <f>IF(('OddsRatio_working_3-way'!X184=0),IF(Q184&gt;0,-Q184^(1/3),(-Q184)^(1/3)),'OddsRatio_working_3-way'!AN184-'OddsRatio_working_3-way'!R184/3)</f>
        <v>-0.37741803391164541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9">
        <f t="shared" si="28"/>
        <v>0.11276046463837652</v>
      </c>
      <c r="E185" s="9">
        <f t="shared" si="29"/>
        <v>0.17095545856935135</v>
      </c>
      <c r="F185" s="9">
        <f t="shared" si="30"/>
        <v>0.71628407679227202</v>
      </c>
      <c r="G185" s="9">
        <f t="shared" si="31"/>
        <v>1.0705246944581972</v>
      </c>
      <c r="H185" s="9">
        <f t="shared" si="32"/>
        <v>8.8683565042677497</v>
      </c>
      <c r="I185" s="9">
        <f t="shared" si="33"/>
        <v>5.8494768658956326</v>
      </c>
      <c r="J185" s="9">
        <f t="shared" si="34"/>
        <v>1.396094136949533</v>
      </c>
      <c r="K185" s="11">
        <f t="shared" si="35"/>
        <v>0.11976047904191617</v>
      </c>
      <c r="L185" s="11">
        <f t="shared" si="36"/>
        <v>0.18083182640144665</v>
      </c>
      <c r="M185" s="11">
        <f t="shared" si="37"/>
        <v>0.72992700729927007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-0.1947399666157843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0.19364394190460438</v>
      </c>
      <c r="Q185" s="11">
        <f>2*'OddsRatio_working_3-way'!K185*'OddsRatio_working_3-way'!L185*'OddsRatio_working_3-way'!M185</f>
        <v>3.1615337453812953E-2</v>
      </c>
      <c r="R185" s="11">
        <f t="shared" si="38"/>
        <v>0</v>
      </c>
      <c r="S185" s="11">
        <f t="shared" si="39"/>
        <v>-0.99437185529900829</v>
      </c>
      <c r="T185" s="11">
        <f t="shared" si="40"/>
        <v>-0.16234642535494009</v>
      </c>
      <c r="U185" s="11">
        <f>'OddsRatio_working_3-way'!S185-'OddsRatio_working_3-way'!R185^2/3</f>
        <v>-0.99437185529900829</v>
      </c>
      <c r="V185" s="11">
        <f>'OddsRatio_working_3-way'!S185*'OddsRatio_working_3-way'!R185/3-2*'OddsRatio_working_3-way'!R185^3/27-'OddsRatio_working_3-way'!T185</f>
        <v>0.16234642535494009</v>
      </c>
      <c r="W185" s="11">
        <f>'OddsRatio_working_3-way'!V185^2+4*'OddsRatio_working_3-way'!U185^3/27</f>
        <v>-0.11930444049420136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0.19082767246898999</v>
      </c>
      <c r="Y185" s="11">
        <f>IF('OddsRatio_working_3-way'!W185&gt;=0,IF('OddsRatio_working_3-way'!V185+SQRT('OddsRatio_working_3-way'!W185)&gt;0,0,PI()),ACOS('OddsRatio_working_3-way'!V185/(2*'OddsRatio_working_3-way'!X185)))</f>
        <v>1.1314207529858415</v>
      </c>
      <c r="Z185" s="11">
        <f>'OddsRatio_working_3-way'!X185^(1/3)*COS('OddsRatio_working_3-way'!Y185/3)</f>
        <v>0.5352623472290986</v>
      </c>
      <c r="AA185" s="11">
        <f>'OddsRatio_working_3-way'!X185^(1/3)*COS(('OddsRatio_working_3-way'!Y185+2*PI())/3)</f>
        <v>-0.45124388710097679</v>
      </c>
      <c r="AB185" s="11">
        <f>'OddsRatio_working_3-way'!X185^(1/3)*COS(('OddsRatio_working_3-way'!Y185+4*PI())/3)</f>
        <v>-8.4018460128122002E-2</v>
      </c>
      <c r="AC185" s="11">
        <f>'OddsRatio_working_3-way'!X185^(1/3)*SIN('OddsRatio_working_3-way'!Y185/3)</f>
        <v>0.21201769911605331</v>
      </c>
      <c r="AD185" s="11">
        <f>'OddsRatio_working_3-way'!X185^(1/3)*SIN(('OddsRatio_working_3-way'!Y185+2*PI())/3)</f>
        <v>0.35754194083166008</v>
      </c>
      <c r="AE185" s="11">
        <f>'OddsRatio_working_3-way'!X185^(1/3)*SIN(('OddsRatio_working_3-way'!Y185+4*PI())/3)</f>
        <v>-0.56955963994771308</v>
      </c>
      <c r="AF185" s="11">
        <f>-'OddsRatio_working_3-way'!U185/(3*'OddsRatio_working_3-way'!X185^(1/3))*COS(('OddsRatio_working_3-way'!Y185)/3)</f>
        <v>0.5352623472290986</v>
      </c>
      <c r="AG185" s="11">
        <f>-'OddsRatio_working_3-way'!U185/(3*'OddsRatio_working_3-way'!X185^(1/3))*COS(('OddsRatio_working_3-way'!Y185+2*PI())/3)</f>
        <v>-0.45124388710097679</v>
      </c>
      <c r="AH185" s="11">
        <f>-'OddsRatio_working_3-way'!U185/(3*'OddsRatio_working_3-way'!X185^(1/3))*COS(('OddsRatio_working_3-way'!Y185+4*PI())/3)</f>
        <v>-8.4018460128122002E-2</v>
      </c>
      <c r="AI185" s="11">
        <f>'OddsRatio_working_3-way'!U185/(3*'OddsRatio_working_3-way'!X185^(1/3))*SIN(('OddsRatio_working_3-way'!Y185)/3)</f>
        <v>-0.21201769911605331</v>
      </c>
      <c r="AJ185" s="11">
        <f>'OddsRatio_working_3-way'!U185/(3*'OddsRatio_working_3-way'!X185^(1/3))*SIN(('OddsRatio_working_3-way'!Y185+2*PI())/3)</f>
        <v>-0.35754194083166008</v>
      </c>
      <c r="AK185" s="11">
        <f>'OddsRatio_working_3-way'!U185/(3*'OddsRatio_working_3-way'!X185^(1/3))*SIN(('OddsRatio_working_3-way'!Y185+4*PI())/3)</f>
        <v>0.56955963994771308</v>
      </c>
      <c r="AL185" s="11">
        <f>'OddsRatio_working_3-way'!Z185+'OddsRatio_working_3-way'!AF185</f>
        <v>1.0705246944581972</v>
      </c>
      <c r="AM185" s="11">
        <f>'OddsRatio_working_3-way'!AA185+'OddsRatio_working_3-way'!AG185</f>
        <v>-0.90248777420195359</v>
      </c>
      <c r="AN185" s="11">
        <f>'OddsRatio_working_3-way'!AB185+'OddsRatio_working_3-way'!AH185</f>
        <v>-0.168036920256244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1.0705246944581972</v>
      </c>
      <c r="AS185" s="11">
        <f>IF(('OddsRatio_working_3-way'!X185=0),IF(Q185&gt;0,-Q185^(1/3),(-Q185)^(1/3)),'OddsRatio_working_3-way'!AM185-'OddsRatio_working_3-way'!R185/3)</f>
        <v>-0.90248777420195359</v>
      </c>
      <c r="AT185" s="11">
        <f>IF(('OddsRatio_working_3-way'!X185=0),IF(Q185&gt;0,-Q185^(1/3),(-Q185)^(1/3)),'OddsRatio_working_3-way'!AN185-'OddsRatio_working_3-way'!R185/3)</f>
        <v>-0.168036920256244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9">
        <f t="shared" si="28"/>
        <v>0.45287684665581229</v>
      </c>
      <c r="E186" s="9">
        <f t="shared" si="29"/>
        <v>0.25879622720440715</v>
      </c>
      <c r="F186" s="9">
        <f t="shared" si="30"/>
        <v>0.28832692613978073</v>
      </c>
      <c r="G186" s="9">
        <f t="shared" si="31"/>
        <v>1.0414705328762728</v>
      </c>
      <c r="H186" s="9">
        <f t="shared" si="32"/>
        <v>2.2081058181364766</v>
      </c>
      <c r="I186" s="9">
        <f t="shared" si="33"/>
        <v>3.86404396540975</v>
      </c>
      <c r="J186" s="9">
        <f t="shared" si="34"/>
        <v>3.468285162916767</v>
      </c>
      <c r="K186" s="11">
        <f t="shared" si="35"/>
        <v>0.46296296296296291</v>
      </c>
      <c r="L186" s="11">
        <f t="shared" si="36"/>
        <v>0.26666666666666666</v>
      </c>
      <c r="M186" s="11">
        <f t="shared" si="37"/>
        <v>0.29673590504451036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-0.27696450159358177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0.23006191156537348</v>
      </c>
      <c r="Q186" s="11">
        <f>2*'OddsRatio_working_3-way'!K186*'OddsRatio_working_3-way'!L186*'OddsRatio_working_3-way'!M186</f>
        <v>7.3268124702348225E-2</v>
      </c>
      <c r="R186" s="11">
        <f t="shared" si="38"/>
        <v>0</v>
      </c>
      <c r="S186" s="11">
        <f t="shared" si="39"/>
        <v>-0.83065486819306089</v>
      </c>
      <c r="T186" s="11">
        <f t="shared" si="40"/>
        <v>-0.26453976694046522</v>
      </c>
      <c r="U186" s="11">
        <f>'OddsRatio_working_3-way'!S186-'OddsRatio_working_3-way'!R186^2/3</f>
        <v>-0.83065486819306089</v>
      </c>
      <c r="V186" s="11">
        <f>'OddsRatio_working_3-way'!S186*'OddsRatio_working_3-way'!R186/3-2*'OddsRatio_working_3-way'!R186^3/27-'OddsRatio_working_3-way'!T186</f>
        <v>0.26453976694046522</v>
      </c>
      <c r="W186" s="11">
        <f>'OddsRatio_working_3-way'!V186^2+4*'OddsRatio_working_3-way'!U186^3/27</f>
        <v>-1.4928561220831443E-2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0.14569647345916364</v>
      </c>
      <c r="Y186" s="11">
        <f>IF('OddsRatio_working_3-way'!W186&gt;=0,IF('OddsRatio_working_3-way'!V186+SQRT('OddsRatio_working_3-way'!W186)&gt;0,0,PI()),ACOS('OddsRatio_working_3-way'!V186/(2*'OddsRatio_working_3-way'!X186)))</f>
        <v>0.43267952939902932</v>
      </c>
      <c r="Z186" s="11">
        <f>'OddsRatio_working_3-way'!X186^(1/3)*COS('OddsRatio_working_3-way'!Y186/3)</f>
        <v>0.52073526643813639</v>
      </c>
      <c r="AA186" s="11">
        <f>'OddsRatio_working_3-way'!X186^(1/3)*COS(('OddsRatio_working_3-way'!Y186+2*PI())/3)</f>
        <v>-0.3258642267485603</v>
      </c>
      <c r="AB186" s="11">
        <f>'OddsRatio_working_3-way'!X186^(1/3)*COS(('OddsRatio_working_3-way'!Y186+4*PI())/3)</f>
        <v>-0.19487103968957625</v>
      </c>
      <c r="AC186" s="11">
        <f>'OddsRatio_working_3-way'!X186^(1/3)*SIN('OddsRatio_working_3-way'!Y186/3)</f>
        <v>7.5628951810511394E-2</v>
      </c>
      <c r="AD186" s="11">
        <f>'OddsRatio_working_3-way'!X186^(1/3)*SIN(('OddsRatio_working_3-way'!Y186+2*PI())/3)</f>
        <v>0.41315549347662861</v>
      </c>
      <c r="AE186" s="11">
        <f>'OddsRatio_working_3-way'!X186^(1/3)*SIN(('OddsRatio_working_3-way'!Y186+4*PI())/3)</f>
        <v>-0.48878444528714005</v>
      </c>
      <c r="AF186" s="11">
        <f>-'OddsRatio_working_3-way'!U186/(3*'OddsRatio_working_3-way'!X186^(1/3))*COS(('OddsRatio_working_3-way'!Y186)/3)</f>
        <v>0.52073526643813639</v>
      </c>
      <c r="AG186" s="11">
        <f>-'OddsRatio_working_3-way'!U186/(3*'OddsRatio_working_3-way'!X186^(1/3))*COS(('OddsRatio_working_3-way'!Y186+2*PI())/3)</f>
        <v>-0.3258642267485603</v>
      </c>
      <c r="AH186" s="11">
        <f>-'OddsRatio_working_3-way'!U186/(3*'OddsRatio_working_3-way'!X186^(1/3))*COS(('OddsRatio_working_3-way'!Y186+4*PI())/3)</f>
        <v>-0.19487103968957625</v>
      </c>
      <c r="AI186" s="11">
        <f>'OddsRatio_working_3-way'!U186/(3*'OddsRatio_working_3-way'!X186^(1/3))*SIN(('OddsRatio_working_3-way'!Y186)/3)</f>
        <v>-7.5628951810511394E-2</v>
      </c>
      <c r="AJ186" s="11">
        <f>'OddsRatio_working_3-way'!U186/(3*'OddsRatio_working_3-way'!X186^(1/3))*SIN(('OddsRatio_working_3-way'!Y186+2*PI())/3)</f>
        <v>-0.41315549347662861</v>
      </c>
      <c r="AK186" s="11">
        <f>'OddsRatio_working_3-way'!U186/(3*'OddsRatio_working_3-way'!X186^(1/3))*SIN(('OddsRatio_working_3-way'!Y186+4*PI())/3)</f>
        <v>0.48878444528714005</v>
      </c>
      <c r="AL186" s="11">
        <f>'OddsRatio_working_3-way'!Z186+'OddsRatio_working_3-way'!AF186</f>
        <v>1.0414705328762728</v>
      </c>
      <c r="AM186" s="11">
        <f>'OddsRatio_working_3-way'!AA186+'OddsRatio_working_3-way'!AG186</f>
        <v>-0.65172845349712061</v>
      </c>
      <c r="AN186" s="11">
        <f>'OddsRatio_working_3-way'!AB186+'OddsRatio_working_3-way'!AH186</f>
        <v>-0.38974207937915251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1.0414705328762728</v>
      </c>
      <c r="AS186" s="11">
        <f>IF(('OddsRatio_working_3-way'!X186=0),IF(Q186&gt;0,-Q186^(1/3),(-Q186)^(1/3)),'OddsRatio_working_3-way'!AM186-'OddsRatio_working_3-way'!R186/3)</f>
        <v>-0.65172845349712061</v>
      </c>
      <c r="AT186" s="11">
        <f>IF(('OddsRatio_working_3-way'!X186=0),IF(Q186&gt;0,-Q186^(1/3),(-Q186)^(1/3)),'OddsRatio_working_3-way'!AN186-'OddsRatio_working_3-way'!R186/3)</f>
        <v>-0.38974207937915251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9">
        <f t="shared" si="28"/>
        <v>0.30549456882677128</v>
      </c>
      <c r="E187" s="9">
        <f t="shared" si="29"/>
        <v>0.25529832826102999</v>
      </c>
      <c r="F187" s="9">
        <f t="shared" si="30"/>
        <v>0.43920710291219867</v>
      </c>
      <c r="G187" s="9">
        <f t="shared" si="31"/>
        <v>1.0380733408024438</v>
      </c>
      <c r="H187" s="9">
        <f t="shared" si="32"/>
        <v>3.2733806163573518</v>
      </c>
      <c r="I187" s="9">
        <f t="shared" si="33"/>
        <v>3.9169860876548674</v>
      </c>
      <c r="J187" s="9">
        <f t="shared" si="34"/>
        <v>2.2768302091870058</v>
      </c>
      <c r="K187" s="11">
        <f t="shared" si="35"/>
        <v>0.31347962382445144</v>
      </c>
      <c r="L187" s="11">
        <f t="shared" si="36"/>
        <v>0.26246719160104987</v>
      </c>
      <c r="M187" s="11">
        <f t="shared" si="37"/>
        <v>0.44843049327354262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-0.2792769059679564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0.22986218194111935</v>
      </c>
      <c r="Q187" s="11">
        <f>2*'OddsRatio_working_3-way'!K187*'OddsRatio_working_3-way'!L187*'OddsRatio_working_3-way'!M187</f>
        <v>7.3792032725881015E-2</v>
      </c>
      <c r="R187" s="11">
        <f t="shared" si="38"/>
        <v>0</v>
      </c>
      <c r="S187" s="11">
        <f t="shared" si="39"/>
        <v>-0.82306190389939804</v>
      </c>
      <c r="T187" s="11">
        <f t="shared" si="40"/>
        <v>-0.26422533030478268</v>
      </c>
      <c r="U187" s="11">
        <f>'OddsRatio_working_3-way'!S187-'OddsRatio_working_3-way'!R187^2/3</f>
        <v>-0.82306190389939804</v>
      </c>
      <c r="V187" s="11">
        <f>'OddsRatio_working_3-way'!S187*'OddsRatio_working_3-way'!R187/3-2*'OddsRatio_working_3-way'!R187^3/27-'OddsRatio_working_3-way'!T187</f>
        <v>0.26422533030478268</v>
      </c>
      <c r="W187" s="11">
        <f>'OddsRatio_working_3-way'!V187^2+4*'OddsRatio_working_3-way'!U187^3/27</f>
        <v>-1.2787576955772997E-2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0.14370334210661603</v>
      </c>
      <c r="Y187" s="11">
        <f>IF('OddsRatio_working_3-way'!W187&gt;=0,IF('OddsRatio_working_3-way'!V187+SQRT('OddsRatio_working_3-way'!W187)&gt;0,0,PI()),ACOS('OddsRatio_working_3-way'!V187/(2*'OddsRatio_working_3-way'!X187)))</f>
        <v>0.40438886434981391</v>
      </c>
      <c r="Z187" s="11">
        <f>'OddsRatio_working_3-way'!X187^(1/3)*COS('OddsRatio_working_3-way'!Y187/3)</f>
        <v>0.51903667040122181</v>
      </c>
      <c r="AA187" s="11">
        <f>'OddsRatio_working_3-way'!X187^(1/3)*COS(('OddsRatio_working_3-way'!Y187+2*PI())/3)</f>
        <v>-0.32047879007883107</v>
      </c>
      <c r="AB187" s="11">
        <f>'OddsRatio_working_3-way'!X187^(1/3)*COS(('OddsRatio_working_3-way'!Y187+4*PI())/3)</f>
        <v>-0.19855788032239088</v>
      </c>
      <c r="AC187" s="11">
        <f>'OddsRatio_working_3-way'!X187^(1/3)*SIN('OddsRatio_working_3-way'!Y187/3)</f>
        <v>7.039107006772484E-2</v>
      </c>
      <c r="AD187" s="11">
        <f>'OddsRatio_working_3-way'!X187^(1/3)*SIN(('OddsRatio_working_3-way'!Y187+2*PI())/3)</f>
        <v>0.41430340702928631</v>
      </c>
      <c r="AE187" s="11">
        <f>'OddsRatio_working_3-way'!X187^(1/3)*SIN(('OddsRatio_working_3-way'!Y187+4*PI())/3)</f>
        <v>-0.48469447709701113</v>
      </c>
      <c r="AF187" s="11">
        <f>-'OddsRatio_working_3-way'!U187/(3*'OddsRatio_working_3-way'!X187^(1/3))*COS(('OddsRatio_working_3-way'!Y187)/3)</f>
        <v>0.51903667040122192</v>
      </c>
      <c r="AG187" s="11">
        <f>-'OddsRatio_working_3-way'!U187/(3*'OddsRatio_working_3-way'!X187^(1/3))*COS(('OddsRatio_working_3-way'!Y187+2*PI())/3)</f>
        <v>-0.32047879007883112</v>
      </c>
      <c r="AH187" s="11">
        <f>-'OddsRatio_working_3-way'!U187/(3*'OddsRatio_working_3-way'!X187^(1/3))*COS(('OddsRatio_working_3-way'!Y187+4*PI())/3)</f>
        <v>-0.19855788032239094</v>
      </c>
      <c r="AI187" s="11">
        <f>'OddsRatio_working_3-way'!U187/(3*'OddsRatio_working_3-way'!X187^(1/3))*SIN(('OddsRatio_working_3-way'!Y187)/3)</f>
        <v>-7.0391070067724854E-2</v>
      </c>
      <c r="AJ187" s="11">
        <f>'OddsRatio_working_3-way'!U187/(3*'OddsRatio_working_3-way'!X187^(1/3))*SIN(('OddsRatio_working_3-way'!Y187+2*PI())/3)</f>
        <v>-0.41430340702928642</v>
      </c>
      <c r="AK187" s="11">
        <f>'OddsRatio_working_3-way'!U187/(3*'OddsRatio_working_3-way'!X187^(1/3))*SIN(('OddsRatio_working_3-way'!Y187+4*PI())/3)</f>
        <v>0.48469447709701119</v>
      </c>
      <c r="AL187" s="11">
        <f>'OddsRatio_working_3-way'!Z187+'OddsRatio_working_3-way'!AF187</f>
        <v>1.0380733408024438</v>
      </c>
      <c r="AM187" s="11">
        <f>'OddsRatio_working_3-way'!AA187+'OddsRatio_working_3-way'!AG187</f>
        <v>-0.64095758015766213</v>
      </c>
      <c r="AN187" s="11">
        <f>'OddsRatio_working_3-way'!AB187+'OddsRatio_working_3-way'!AH187</f>
        <v>-0.39711576064478182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1.0380733408024438</v>
      </c>
      <c r="AS187" s="11">
        <f>IF(('OddsRatio_working_3-way'!X187=0),IF(Q187&gt;0,-Q187^(1/3),(-Q187)^(1/3)),'OddsRatio_working_3-way'!AM187-'OddsRatio_working_3-way'!R187/3)</f>
        <v>-0.64095758015766213</v>
      </c>
      <c r="AT187" s="11">
        <f>IF(('OddsRatio_working_3-way'!X187=0),IF(Q187&gt;0,-Q187^(1/3),(-Q187)^(1/3)),'OddsRatio_working_3-way'!AN187-'OddsRatio_working_3-way'!R187/3)</f>
        <v>-0.39711576064478182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9">
        <f t="shared" si="28"/>
        <v>0.57255558915761329</v>
      </c>
      <c r="E188" s="9">
        <f t="shared" si="29"/>
        <v>0.23418531791291539</v>
      </c>
      <c r="F188" s="9">
        <f t="shared" si="30"/>
        <v>0.19325909292947149</v>
      </c>
      <c r="G188" s="9">
        <f t="shared" si="31"/>
        <v>1.0514863410099766</v>
      </c>
      <c r="H188" s="9">
        <f t="shared" si="32"/>
        <v>1.7465553021170834</v>
      </c>
      <c r="I188" s="9">
        <f t="shared" si="33"/>
        <v>4.2701225205410269</v>
      </c>
      <c r="J188" s="9">
        <f t="shared" si="34"/>
        <v>5.1744007738096069</v>
      </c>
      <c r="K188" s="11">
        <f t="shared" si="35"/>
        <v>0.58479532163742687</v>
      </c>
      <c r="L188" s="11">
        <f t="shared" si="36"/>
        <v>0.24330900243309</v>
      </c>
      <c r="M188" s="11">
        <f t="shared" si="37"/>
        <v>0.2012072434607646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-0.2509660200785826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0.22301965347097452</v>
      </c>
      <c r="Q188" s="11">
        <f>2*'OddsRatio_working_3-way'!K188*'OddsRatio_working_3-way'!L188*'OddsRatio_working_3-way'!M188</f>
        <v>5.725793413888948E-2</v>
      </c>
      <c r="R188" s="11">
        <f t="shared" si="38"/>
        <v>0</v>
      </c>
      <c r="S188" s="11">
        <f t="shared" si="39"/>
        <v>-0.88864481893262881</v>
      </c>
      <c r="T188" s="11">
        <f t="shared" si="40"/>
        <v>-0.22815014606742717</v>
      </c>
      <c r="U188" s="11">
        <f>'OddsRatio_working_3-way'!S188-'OddsRatio_working_3-way'!R188^2/3</f>
        <v>-0.88864481893262881</v>
      </c>
      <c r="V188" s="11">
        <f>'OddsRatio_working_3-way'!S188*'OddsRatio_working_3-way'!R188/3-2*'OddsRatio_working_3-way'!R188^3/27-'OddsRatio_working_3-way'!T188</f>
        <v>0.22815014606742717</v>
      </c>
      <c r="W188" s="11">
        <f>'OddsRatio_working_3-way'!V188^2+4*'OddsRatio_working_3-way'!U188^3/27</f>
        <v>-5.1911004810564418E-2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0.16121685237681635</v>
      </c>
      <c r="Y188" s="11">
        <f>IF('OddsRatio_working_3-way'!W188&gt;=0,IF('OddsRatio_working_3-way'!V188+SQRT('OddsRatio_working_3-way'!W188)&gt;0,0,PI()),ACOS('OddsRatio_working_3-way'!V188/(2*'OddsRatio_working_3-way'!X188)))</f>
        <v>0.78471771116221589</v>
      </c>
      <c r="Z188" s="11">
        <f>'OddsRatio_working_3-way'!X188^(1/3)*COS('OddsRatio_working_3-way'!Y188/3)</f>
        <v>0.52574317050498842</v>
      </c>
      <c r="AA188" s="11">
        <f>'OddsRatio_working_3-way'!X188^(1/3)*COS(('OddsRatio_working_3-way'!Y188+2*PI())/3)</f>
        <v>-0.38476003316155266</v>
      </c>
      <c r="AB188" s="11">
        <f>'OddsRatio_working_3-way'!X188^(1/3)*COS(('OddsRatio_working_3-way'!Y188+4*PI())/3)</f>
        <v>-0.14098313734343568</v>
      </c>
      <c r="AC188" s="11">
        <f>'OddsRatio_working_3-way'!X188^(1/3)*SIN('OddsRatio_working_3-way'!Y188/3)</f>
        <v>0.14074465642280118</v>
      </c>
      <c r="AD188" s="11">
        <f>'OddsRatio_working_3-way'!X188^(1/3)*SIN(('OddsRatio_working_3-way'!Y188+2*PI())/3)</f>
        <v>0.38493461331209305</v>
      </c>
      <c r="AE188" s="11">
        <f>'OddsRatio_working_3-way'!X188^(1/3)*SIN(('OddsRatio_working_3-way'!Y188+4*PI())/3)</f>
        <v>-0.52567926973489421</v>
      </c>
      <c r="AF188" s="11">
        <f>-'OddsRatio_working_3-way'!U188/(3*'OddsRatio_working_3-way'!X188^(1/3))*COS(('OddsRatio_working_3-way'!Y188)/3)</f>
        <v>0.5257431705049882</v>
      </c>
      <c r="AG188" s="11">
        <f>-'OddsRatio_working_3-way'!U188/(3*'OddsRatio_working_3-way'!X188^(1/3))*COS(('OddsRatio_working_3-way'!Y188+2*PI())/3)</f>
        <v>-0.38476003316155249</v>
      </c>
      <c r="AH188" s="11">
        <f>-'OddsRatio_working_3-way'!U188/(3*'OddsRatio_working_3-way'!X188^(1/3))*COS(('OddsRatio_working_3-way'!Y188+4*PI())/3)</f>
        <v>-0.14098313734343562</v>
      </c>
      <c r="AI188" s="11">
        <f>'OddsRatio_working_3-way'!U188/(3*'OddsRatio_working_3-way'!X188^(1/3))*SIN(('OddsRatio_working_3-way'!Y188)/3)</f>
        <v>-0.14074465642280112</v>
      </c>
      <c r="AJ188" s="11">
        <f>'OddsRatio_working_3-way'!U188/(3*'OddsRatio_working_3-way'!X188^(1/3))*SIN(('OddsRatio_working_3-way'!Y188+2*PI())/3)</f>
        <v>-0.38493461331209289</v>
      </c>
      <c r="AK188" s="11">
        <f>'OddsRatio_working_3-way'!U188/(3*'OddsRatio_working_3-way'!X188^(1/3))*SIN(('OddsRatio_working_3-way'!Y188+4*PI())/3)</f>
        <v>0.52567926973489398</v>
      </c>
      <c r="AL188" s="11">
        <f>'OddsRatio_working_3-way'!Z188+'OddsRatio_working_3-way'!AF188</f>
        <v>1.0514863410099766</v>
      </c>
      <c r="AM188" s="11">
        <f>'OddsRatio_working_3-way'!AA188+'OddsRatio_working_3-way'!AG188</f>
        <v>-0.76952006632310521</v>
      </c>
      <c r="AN188" s="11">
        <f>'OddsRatio_working_3-way'!AB188+'OddsRatio_working_3-way'!AH188</f>
        <v>-0.2819662746868713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1.0514863410099766</v>
      </c>
      <c r="AS188" s="11">
        <f>IF(('OddsRatio_working_3-way'!X188=0),IF(Q188&gt;0,-Q188^(1/3),(-Q188)^(1/3)),'OddsRatio_working_3-way'!AM188-'OddsRatio_working_3-way'!R188/3)</f>
        <v>-0.76952006632310521</v>
      </c>
      <c r="AT188" s="11">
        <f>IF(('OddsRatio_working_3-way'!X188=0),IF(Q188&gt;0,-Q188^(1/3),(-Q188)^(1/3)),'OddsRatio_working_3-way'!AN188-'OddsRatio_working_3-way'!R188/3)</f>
        <v>-0.2819662746868713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9">
        <f t="shared" si="28"/>
        <v>0.70601679714739762</v>
      </c>
      <c r="E189" s="9">
        <f t="shared" si="29"/>
        <v>0.1732336950788162</v>
      </c>
      <c r="F189" s="9">
        <f t="shared" si="30"/>
        <v>0.1207495077737861</v>
      </c>
      <c r="G189" s="9">
        <f t="shared" si="31"/>
        <v>1.0676843487054708</v>
      </c>
      <c r="H189" s="9">
        <f t="shared" si="32"/>
        <v>1.4163968959951339</v>
      </c>
      <c r="I189" s="9">
        <f t="shared" si="33"/>
        <v>5.7725490387134535</v>
      </c>
      <c r="J189" s="9">
        <f t="shared" si="34"/>
        <v>8.2816072581713112</v>
      </c>
      <c r="K189" s="11">
        <f t="shared" si="35"/>
        <v>0.71942446043165476</v>
      </c>
      <c r="L189" s="11">
        <f t="shared" si="36"/>
        <v>0.18281535648994515</v>
      </c>
      <c r="M189" s="11">
        <f t="shared" si="37"/>
        <v>0.12787723785166241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-0.19996207058161541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0.19644182632638682</v>
      </c>
      <c r="Q189" s="11">
        <f>2*'OddsRatio_working_3-way'!K189*'OddsRatio_working_3-way'!L189*'OddsRatio_working_3-way'!M189</f>
        <v>3.36372990284909E-2</v>
      </c>
      <c r="R189" s="11">
        <f t="shared" si="38"/>
        <v>0</v>
      </c>
      <c r="S189" s="11">
        <f t="shared" si="39"/>
        <v>-0.98239544007026181</v>
      </c>
      <c r="T189" s="11">
        <f t="shared" si="40"/>
        <v>-0.16821839727230511</v>
      </c>
      <c r="U189" s="11">
        <f>'OddsRatio_working_3-way'!S189-'OddsRatio_working_3-way'!R189^2/3</f>
        <v>-0.98239544007026181</v>
      </c>
      <c r="V189" s="11">
        <f>'OddsRatio_working_3-way'!S189*'OddsRatio_working_3-way'!R189/3-2*'OddsRatio_working_3-way'!R189^3/27-'OddsRatio_working_3-way'!T189</f>
        <v>0.16821839727230511</v>
      </c>
      <c r="W189" s="11">
        <f>'OddsRatio_working_3-way'!V189^2+4*'OddsRatio_working_3-way'!U189^3/27</f>
        <v>-0.11216340426909176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0.18739052367312684</v>
      </c>
      <c r="Y189" s="11">
        <f>IF('OddsRatio_working_3-way'!W189&gt;=0,IF('OddsRatio_working_3-way'!V189+SQRT('OddsRatio_working_3-way'!W189)&gt;0,0,PI()),ACOS('OddsRatio_working_3-way'!V189/(2*'OddsRatio_working_3-way'!X189)))</f>
        <v>1.1053245215514034</v>
      </c>
      <c r="Z189" s="11">
        <f>'OddsRatio_working_3-way'!X189^(1/3)*COS('OddsRatio_working_3-way'!Y189/3)</f>
        <v>0.5338421743527354</v>
      </c>
      <c r="AA189" s="11">
        <f>'OddsRatio_working_3-way'!X189^(1/3)*COS(('OddsRatio_working_3-way'!Y189+2*PI())/3)</f>
        <v>-0.44540990945754916</v>
      </c>
      <c r="AB189" s="11">
        <f>'OddsRatio_working_3-way'!X189^(1/3)*COS(('OddsRatio_working_3-way'!Y189+4*PI())/3)</f>
        <v>-8.8432264895186394E-2</v>
      </c>
      <c r="AC189" s="11">
        <f>'OddsRatio_working_3-way'!X189^(1/3)*SIN('OddsRatio_working_3-way'!Y189/3)</f>
        <v>0.20610113918275871</v>
      </c>
      <c r="AD189" s="11">
        <f>'OddsRatio_working_3-way'!X189^(1/3)*SIN(('OddsRatio_working_3-way'!Y189+2*PI())/3)</f>
        <v>0.35927031500961104</v>
      </c>
      <c r="AE189" s="11">
        <f>'OddsRatio_working_3-way'!X189^(1/3)*SIN(('OddsRatio_working_3-way'!Y189+4*PI())/3)</f>
        <v>-0.56537145419236967</v>
      </c>
      <c r="AF189" s="11">
        <f>-'OddsRatio_working_3-way'!U189/(3*'OddsRatio_working_3-way'!X189^(1/3))*COS(('OddsRatio_working_3-way'!Y189)/3)</f>
        <v>0.5338421743527354</v>
      </c>
      <c r="AG189" s="11">
        <f>-'OddsRatio_working_3-way'!U189/(3*'OddsRatio_working_3-way'!X189^(1/3))*COS(('OddsRatio_working_3-way'!Y189+2*PI())/3)</f>
        <v>-0.44540990945754916</v>
      </c>
      <c r="AH189" s="11">
        <f>-'OddsRatio_working_3-way'!U189/(3*'OddsRatio_working_3-way'!X189^(1/3))*COS(('OddsRatio_working_3-way'!Y189+4*PI())/3)</f>
        <v>-8.8432264895186394E-2</v>
      </c>
      <c r="AI189" s="11">
        <f>'OddsRatio_working_3-way'!U189/(3*'OddsRatio_working_3-way'!X189^(1/3))*SIN(('OddsRatio_working_3-way'!Y189)/3)</f>
        <v>-0.20610113918275871</v>
      </c>
      <c r="AJ189" s="11">
        <f>'OddsRatio_working_3-way'!U189/(3*'OddsRatio_working_3-way'!X189^(1/3))*SIN(('OddsRatio_working_3-way'!Y189+2*PI())/3)</f>
        <v>-0.35927031500961104</v>
      </c>
      <c r="AK189" s="11">
        <f>'OddsRatio_working_3-way'!U189/(3*'OddsRatio_working_3-way'!X189^(1/3))*SIN(('OddsRatio_working_3-way'!Y189+4*PI())/3)</f>
        <v>0.56537145419236967</v>
      </c>
      <c r="AL189" s="11">
        <f>'OddsRatio_working_3-way'!Z189+'OddsRatio_working_3-way'!AF189</f>
        <v>1.0676843487054708</v>
      </c>
      <c r="AM189" s="11">
        <f>'OddsRatio_working_3-way'!AA189+'OddsRatio_working_3-way'!AG189</f>
        <v>-0.89081981891509832</v>
      </c>
      <c r="AN189" s="11">
        <f>'OddsRatio_working_3-way'!AB189+'OddsRatio_working_3-way'!AH189</f>
        <v>-0.17686452979037279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1.0676843487054708</v>
      </c>
      <c r="AS189" s="11">
        <f>IF(('OddsRatio_working_3-way'!X189=0),IF(Q189&gt;0,-Q189^(1/3),(-Q189)^(1/3)),'OddsRatio_working_3-way'!AM189-'OddsRatio_working_3-way'!R189/3)</f>
        <v>-0.89081981891509832</v>
      </c>
      <c r="AT189" s="11">
        <f>IF(('OddsRatio_working_3-way'!X189=0),IF(Q189&gt;0,-Q189^(1/3),(-Q189)^(1/3)),'OddsRatio_working_3-way'!AN189-'OddsRatio_working_3-way'!R189/3)</f>
        <v>-0.17686452979037279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9">
        <f t="shared" si="28"/>
        <v>0.41656555993109068</v>
      </c>
      <c r="E190" s="9">
        <f t="shared" si="29"/>
        <v>0.27607964204410268</v>
      </c>
      <c r="F190" s="9">
        <f t="shared" si="30"/>
        <v>0.30735479802480675</v>
      </c>
      <c r="G190" s="9">
        <f t="shared" si="31"/>
        <v>1.0530695610135732</v>
      </c>
      <c r="H190" s="9">
        <f t="shared" si="32"/>
        <v>2.4005825161480523</v>
      </c>
      <c r="I190" s="9">
        <f t="shared" si="33"/>
        <v>3.6221432069237971</v>
      </c>
      <c r="J190" s="9">
        <f t="shared" si="34"/>
        <v>3.2535688605690467</v>
      </c>
      <c r="K190" s="11">
        <f t="shared" si="35"/>
        <v>0.42918454935622319</v>
      </c>
      <c r="L190" s="11">
        <f t="shared" si="36"/>
        <v>0.28653295128939826</v>
      </c>
      <c r="M190" s="11">
        <f t="shared" si="37"/>
        <v>0.31847133757961782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-0.2775580101746965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0.2334184945306052</v>
      </c>
      <c r="Q190" s="11">
        <f>2*'OddsRatio_working_3-way'!K190*'OddsRatio_working_3-way'!L190*'OddsRatio_working_3-way'!M190</f>
        <v>7.8328353869330597E-2</v>
      </c>
      <c r="R190" s="11">
        <f t="shared" si="38"/>
        <v>0</v>
      </c>
      <c r="S190" s="11">
        <f t="shared" si="39"/>
        <v>-0.84097192649453834</v>
      </c>
      <c r="T190" s="11">
        <f t="shared" si="40"/>
        <v>-0.28220534446125445</v>
      </c>
      <c r="U190" s="11">
        <f>'OddsRatio_working_3-way'!S190-'OddsRatio_working_3-way'!R190^2/3</f>
        <v>-0.84097192649453834</v>
      </c>
      <c r="V190" s="11">
        <f>'OddsRatio_working_3-way'!S190*'OddsRatio_working_3-way'!R190/3-2*'OddsRatio_working_3-way'!R190^3/27-'OddsRatio_working_3-way'!T190</f>
        <v>0.28220534446125445</v>
      </c>
      <c r="W190" s="11">
        <f>'OddsRatio_working_3-way'!V190^2+4*'OddsRatio_working_3-way'!U190^3/27</f>
        <v>-8.4732925082246641E-3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0.14841929536849305</v>
      </c>
      <c r="Y190" s="11">
        <f>IF('OddsRatio_working_3-way'!W190&gt;=0,IF('OddsRatio_working_3-way'!V190+SQRT('OddsRatio_working_3-way'!W190)&gt;0,0,PI()),ACOS('OddsRatio_working_3-way'!V190/(2*'OddsRatio_working_3-way'!X190)))</f>
        <v>0.31530119921296751</v>
      </c>
      <c r="Z190" s="11">
        <f>'OddsRatio_working_3-way'!X190^(1/3)*COS('OddsRatio_working_3-way'!Y190/3)</f>
        <v>0.5265347805067867</v>
      </c>
      <c r="AA190" s="11">
        <f>'OddsRatio_working_3-way'!X190^(1/3)*COS(('OddsRatio_working_3-way'!Y190+2*PI())/3)</f>
        <v>-0.31136962836283127</v>
      </c>
      <c r="AB190" s="11">
        <f>'OddsRatio_working_3-way'!X190^(1/3)*COS(('OddsRatio_working_3-way'!Y190+4*PI())/3)</f>
        <v>-0.21516515214395537</v>
      </c>
      <c r="AC190" s="11">
        <f>'OddsRatio_working_3-way'!X190^(1/3)*SIN('OddsRatio_working_3-way'!Y190/3)</f>
        <v>5.5543680242214885E-2</v>
      </c>
      <c r="AD190" s="11">
        <f>'OddsRatio_working_3-way'!X190^(1/3)*SIN(('OddsRatio_working_3-way'!Y190+2*PI())/3)</f>
        <v>0.42822065577383334</v>
      </c>
      <c r="AE190" s="11">
        <f>'OddsRatio_working_3-way'!X190^(1/3)*SIN(('OddsRatio_working_3-way'!Y190+4*PI())/3)</f>
        <v>-0.48376433601604829</v>
      </c>
      <c r="AF190" s="11">
        <f>-'OddsRatio_working_3-way'!U190/(3*'OddsRatio_working_3-way'!X190^(1/3))*COS(('OddsRatio_working_3-way'!Y190)/3)</f>
        <v>0.52653478050678659</v>
      </c>
      <c r="AG190" s="11">
        <f>-'OddsRatio_working_3-way'!U190/(3*'OddsRatio_working_3-way'!X190^(1/3))*COS(('OddsRatio_working_3-way'!Y190+2*PI())/3)</f>
        <v>-0.31136962836283116</v>
      </c>
      <c r="AH190" s="11">
        <f>-'OddsRatio_working_3-way'!U190/(3*'OddsRatio_working_3-way'!X190^(1/3))*COS(('OddsRatio_working_3-way'!Y190+4*PI())/3)</f>
        <v>-0.21516515214395535</v>
      </c>
      <c r="AI190" s="11">
        <f>'OddsRatio_working_3-way'!U190/(3*'OddsRatio_working_3-way'!X190^(1/3))*SIN(('OddsRatio_working_3-way'!Y190)/3)</f>
        <v>-5.5543680242214878E-2</v>
      </c>
      <c r="AJ190" s="11">
        <f>'OddsRatio_working_3-way'!U190/(3*'OddsRatio_working_3-way'!X190^(1/3))*SIN(('OddsRatio_working_3-way'!Y190+2*PI())/3)</f>
        <v>-0.42822065577383328</v>
      </c>
      <c r="AK190" s="11">
        <f>'OddsRatio_working_3-way'!U190/(3*'OddsRatio_working_3-way'!X190^(1/3))*SIN(('OddsRatio_working_3-way'!Y190+4*PI())/3)</f>
        <v>0.48376433601604818</v>
      </c>
      <c r="AL190" s="11">
        <f>'OddsRatio_working_3-way'!Z190+'OddsRatio_working_3-way'!AF190</f>
        <v>1.0530695610135732</v>
      </c>
      <c r="AM190" s="11">
        <f>'OddsRatio_working_3-way'!AA190+'OddsRatio_working_3-way'!AG190</f>
        <v>-0.62273925672566244</v>
      </c>
      <c r="AN190" s="11">
        <f>'OddsRatio_working_3-way'!AB190+'OddsRatio_working_3-way'!AH190</f>
        <v>-0.43033030428791075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1.0530695610135732</v>
      </c>
      <c r="AS190" s="11">
        <f>IF(('OddsRatio_working_3-way'!X190=0),IF(Q190&gt;0,-Q190^(1/3),(-Q190)^(1/3)),'OddsRatio_working_3-way'!AM190-'OddsRatio_working_3-way'!R190/3)</f>
        <v>-0.62273925672566244</v>
      </c>
      <c r="AT190" s="11">
        <f>IF(('OddsRatio_working_3-way'!X190=0),IF(Q190&gt;0,-Q190^(1/3),(-Q190)^(1/3)),'OddsRatio_working_3-way'!AN190-'OddsRatio_working_3-way'!R190/3)</f>
        <v>-0.43033030428791075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9">
        <f t="shared" si="28"/>
        <v>0.16285399256998265</v>
      </c>
      <c r="E191" s="9">
        <f t="shared" si="29"/>
        <v>0.2100944060306211</v>
      </c>
      <c r="F191" s="9">
        <f t="shared" si="30"/>
        <v>0.62705160139939631</v>
      </c>
      <c r="G191" s="9">
        <f t="shared" si="31"/>
        <v>1.0620805077749456</v>
      </c>
      <c r="H191" s="9">
        <f t="shared" si="32"/>
        <v>6.1404696576307378</v>
      </c>
      <c r="I191" s="9">
        <f t="shared" si="33"/>
        <v>4.7597649975233072</v>
      </c>
      <c r="J191" s="9">
        <f t="shared" si="34"/>
        <v>1.5947650843539696</v>
      </c>
      <c r="K191" s="11">
        <f t="shared" si="35"/>
        <v>0.17123287671232876</v>
      </c>
      <c r="L191" s="11">
        <f t="shared" si="36"/>
        <v>0.22026431718061673</v>
      </c>
      <c r="M191" s="11">
        <f t="shared" si="37"/>
        <v>0.64102564102564097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-0.23197615853460407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0.21614451567381382</v>
      </c>
      <c r="Q191" s="11">
        <f>2*'OddsRatio_working_3-way'!K191*'OddsRatio_working_3-way'!L191*'OddsRatio_working_3-way'!M191</f>
        <v>4.8354477779376688E-2</v>
      </c>
      <c r="R191" s="11">
        <f t="shared" si="38"/>
        <v>0</v>
      </c>
      <c r="S191" s="11">
        <f t="shared" si="39"/>
        <v>-0.93175314669921727</v>
      </c>
      <c r="T191" s="11">
        <f t="shared" si="40"/>
        <v>-0.20844589411615597</v>
      </c>
      <c r="U191" s="11">
        <f>'OddsRatio_working_3-way'!S191-'OddsRatio_working_3-way'!R191^2/3</f>
        <v>-0.93175314669921727</v>
      </c>
      <c r="V191" s="11">
        <f>'OddsRatio_working_3-way'!S191*'OddsRatio_working_3-way'!R191/3-2*'OddsRatio_working_3-way'!R191^3/27-'OddsRatio_working_3-way'!T191</f>
        <v>0.20844589411615597</v>
      </c>
      <c r="W191" s="11">
        <f>'OddsRatio_working_3-way'!V191^2+4*'OddsRatio_working_3-way'!U191^3/27</f>
        <v>-7.6389490005218511E-2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0.17308898057003963</v>
      </c>
      <c r="Y191" s="11">
        <f>IF('OddsRatio_working_3-way'!W191&gt;=0,IF('OddsRatio_working_3-way'!V191+SQRT('OddsRatio_working_3-way'!W191)&gt;0,0,PI()),ACOS('OddsRatio_working_3-way'!V191/(2*'OddsRatio_working_3-way'!X191)))</f>
        <v>0.92462368918080862</v>
      </c>
      <c r="Z191" s="11">
        <f>'OddsRatio_working_3-way'!X191^(1/3)*COS('OddsRatio_working_3-way'!Y191/3)</f>
        <v>0.53104025388747278</v>
      </c>
      <c r="AA191" s="11">
        <f>'OddsRatio_working_3-way'!X191^(1/3)*COS(('OddsRatio_working_3-way'!Y191+2*PI())/3)</f>
        <v>-0.41192871015575522</v>
      </c>
      <c r="AB191" s="11">
        <f>'OddsRatio_working_3-way'!X191^(1/3)*COS(('OddsRatio_working_3-way'!Y191+4*PI())/3)</f>
        <v>-0.11911154373171773</v>
      </c>
      <c r="AC191" s="11">
        <f>'OddsRatio_working_3-way'!X191^(1/3)*SIN('OddsRatio_working_3-way'!Y191/3)</f>
        <v>0.16905806985826147</v>
      </c>
      <c r="AD191" s="11">
        <f>'OddsRatio_working_3-way'!X191^(1/3)*SIN(('OddsRatio_working_3-way'!Y191+2*PI())/3)</f>
        <v>0.37536531536955864</v>
      </c>
      <c r="AE191" s="11">
        <f>'OddsRatio_working_3-way'!X191^(1/3)*SIN(('OddsRatio_working_3-way'!Y191+4*PI())/3)</f>
        <v>-0.54442338522782019</v>
      </c>
      <c r="AF191" s="11">
        <f>-'OddsRatio_working_3-way'!U191/(3*'OddsRatio_working_3-way'!X191^(1/3))*COS(('OddsRatio_working_3-way'!Y191)/3)</f>
        <v>0.53104025388747278</v>
      </c>
      <c r="AG191" s="11">
        <f>-'OddsRatio_working_3-way'!U191/(3*'OddsRatio_working_3-way'!X191^(1/3))*COS(('OddsRatio_working_3-way'!Y191+2*PI())/3)</f>
        <v>-0.41192871015575522</v>
      </c>
      <c r="AH191" s="11">
        <f>-'OddsRatio_working_3-way'!U191/(3*'OddsRatio_working_3-way'!X191^(1/3))*COS(('OddsRatio_working_3-way'!Y191+4*PI())/3)</f>
        <v>-0.11911154373171773</v>
      </c>
      <c r="AI191" s="11">
        <f>'OddsRatio_working_3-way'!U191/(3*'OddsRatio_working_3-way'!X191^(1/3))*SIN(('OddsRatio_working_3-way'!Y191)/3)</f>
        <v>-0.16905806985826147</v>
      </c>
      <c r="AJ191" s="11">
        <f>'OddsRatio_working_3-way'!U191/(3*'OddsRatio_working_3-way'!X191^(1/3))*SIN(('OddsRatio_working_3-way'!Y191+2*PI())/3)</f>
        <v>-0.37536531536955864</v>
      </c>
      <c r="AK191" s="11">
        <f>'OddsRatio_working_3-way'!U191/(3*'OddsRatio_working_3-way'!X191^(1/3))*SIN(('OddsRatio_working_3-way'!Y191+4*PI())/3)</f>
        <v>0.54442338522782019</v>
      </c>
      <c r="AL191" s="11">
        <f>'OddsRatio_working_3-way'!Z191+'OddsRatio_working_3-way'!AF191</f>
        <v>1.0620805077749456</v>
      </c>
      <c r="AM191" s="11">
        <f>'OddsRatio_working_3-way'!AA191+'OddsRatio_working_3-way'!AG191</f>
        <v>-0.82385742031151044</v>
      </c>
      <c r="AN191" s="11">
        <f>'OddsRatio_working_3-way'!AB191+'OddsRatio_working_3-way'!AH191</f>
        <v>-0.23822308746343546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1.0620805077749456</v>
      </c>
      <c r="AS191" s="11">
        <f>IF(('OddsRatio_working_3-way'!X191=0),IF(Q191&gt;0,-Q191^(1/3),(-Q191)^(1/3)),'OddsRatio_working_3-way'!AM191-'OddsRatio_working_3-way'!R191/3)</f>
        <v>-0.82385742031151044</v>
      </c>
      <c r="AT191" s="11">
        <f>IF(('OddsRatio_working_3-way'!X191=0),IF(Q191&gt;0,-Q191^(1/3),(-Q191)^(1/3)),'OddsRatio_working_3-way'!AN191-'OddsRatio_working_3-way'!R191/3)</f>
        <v>-0.23822308746343546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9">
        <f t="shared" si="28"/>
        <v>0.1465941297981177</v>
      </c>
      <c r="E192" s="9">
        <f t="shared" si="29"/>
        <v>0.21964210549929125</v>
      </c>
      <c r="F192" s="9">
        <f t="shared" si="30"/>
        <v>0.63376376470259099</v>
      </c>
      <c r="G192" s="9">
        <f t="shared" si="31"/>
        <v>1.0701388882165368</v>
      </c>
      <c r="H192" s="9">
        <f t="shared" si="32"/>
        <v>6.8215555518979603</v>
      </c>
      <c r="I192" s="9">
        <f t="shared" si="33"/>
        <v>4.5528611088789024</v>
      </c>
      <c r="J192" s="9">
        <f t="shared" si="34"/>
        <v>1.5778749996369297</v>
      </c>
      <c r="K192" s="11">
        <f t="shared" si="35"/>
        <v>0.15527950310559005</v>
      </c>
      <c r="L192" s="11">
        <f t="shared" si="36"/>
        <v>0.23148148148148145</v>
      </c>
      <c r="M192" s="11">
        <f t="shared" si="37"/>
        <v>0.64935064935064934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-0.22763571831894802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0.21706640495460369</v>
      </c>
      <c r="Q192" s="11">
        <f>2*'OddsRatio_working_3-way'!K192*'OddsRatio_working_3-way'!L192*'OddsRatio_working_3-way'!M192</f>
        <v>4.6680947302065304E-2</v>
      </c>
      <c r="R192" s="11">
        <f t="shared" si="38"/>
        <v>0</v>
      </c>
      <c r="S192" s="11">
        <f t="shared" si="39"/>
        <v>-0.95356917867548663</v>
      </c>
      <c r="T192" s="11">
        <f t="shared" si="40"/>
        <v>-0.20506864057537344</v>
      </c>
      <c r="U192" s="11">
        <f>'OddsRatio_working_3-way'!S192-'OddsRatio_working_3-way'!R192^2/3</f>
        <v>-0.95356917867548663</v>
      </c>
      <c r="V192" s="11">
        <f>'OddsRatio_working_3-way'!S192*'OddsRatio_working_3-way'!R192/3-2*'OddsRatio_working_3-way'!R192^3/27-'OddsRatio_working_3-way'!T192</f>
        <v>0.20506864057537344</v>
      </c>
      <c r="W192" s="11">
        <f>'OddsRatio_working_3-way'!V192^2+4*'OddsRatio_working_3-way'!U192^3/27</f>
        <v>-8.6402393835615293E-2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0.17920347456386485</v>
      </c>
      <c r="Y192" s="11">
        <f>IF('OddsRatio_working_3-way'!W192&gt;=0,IF('OddsRatio_working_3-way'!V192+SQRT('OddsRatio_working_3-way'!W192)&gt;0,0,PI()),ACOS('OddsRatio_working_3-way'!V192/(2*'OddsRatio_working_3-way'!X192)))</f>
        <v>0.96165061844695621</v>
      </c>
      <c r="Z192" s="11">
        <f>'OddsRatio_working_3-way'!X192^(1/3)*COS('OddsRatio_working_3-way'!Y192/3)</f>
        <v>0.5350694441082684</v>
      </c>
      <c r="AA192" s="11">
        <f>'OddsRatio_working_3-way'!X192^(1/3)*COS(('OddsRatio_working_3-way'!Y192+2*PI())/3)</f>
        <v>-0.42137818845788877</v>
      </c>
      <c r="AB192" s="11">
        <f>'OddsRatio_working_3-way'!X192^(1/3)*COS(('OddsRatio_working_3-way'!Y192+4*PI())/3)</f>
        <v>-0.11369125565037976</v>
      </c>
      <c r="AC192" s="11">
        <f>'OddsRatio_working_3-way'!X192^(1/3)*SIN('OddsRatio_working_3-way'!Y192/3)</f>
        <v>0.1776431334825456</v>
      </c>
      <c r="AD192" s="11">
        <f>'OddsRatio_working_3-way'!X192^(1/3)*SIN(('OddsRatio_working_3-way'!Y192+2*PI())/3)</f>
        <v>0.3745621646453054</v>
      </c>
      <c r="AE192" s="11">
        <f>'OddsRatio_working_3-way'!X192^(1/3)*SIN(('OddsRatio_working_3-way'!Y192+4*PI())/3)</f>
        <v>-0.55220529812785102</v>
      </c>
      <c r="AF192" s="11">
        <f>-'OddsRatio_working_3-way'!U192/(3*'OddsRatio_working_3-way'!X192^(1/3))*COS(('OddsRatio_working_3-way'!Y192)/3)</f>
        <v>0.5350694441082684</v>
      </c>
      <c r="AG192" s="11">
        <f>-'OddsRatio_working_3-way'!U192/(3*'OddsRatio_working_3-way'!X192^(1/3))*COS(('OddsRatio_working_3-way'!Y192+2*PI())/3)</f>
        <v>-0.42137818845788877</v>
      </c>
      <c r="AH192" s="11">
        <f>-'OddsRatio_working_3-way'!U192/(3*'OddsRatio_working_3-way'!X192^(1/3))*COS(('OddsRatio_working_3-way'!Y192+4*PI())/3)</f>
        <v>-0.11369125565037976</v>
      </c>
      <c r="AI192" s="11">
        <f>'OddsRatio_working_3-way'!U192/(3*'OddsRatio_working_3-way'!X192^(1/3))*SIN(('OddsRatio_working_3-way'!Y192)/3)</f>
        <v>-0.1776431334825456</v>
      </c>
      <c r="AJ192" s="11">
        <f>'OddsRatio_working_3-way'!U192/(3*'OddsRatio_working_3-way'!X192^(1/3))*SIN(('OddsRatio_working_3-way'!Y192+2*PI())/3)</f>
        <v>-0.3745621646453054</v>
      </c>
      <c r="AK192" s="11">
        <f>'OddsRatio_working_3-way'!U192/(3*'OddsRatio_working_3-way'!X192^(1/3))*SIN(('OddsRatio_working_3-way'!Y192+4*PI())/3)</f>
        <v>0.55220529812785102</v>
      </c>
      <c r="AL192" s="11">
        <f>'OddsRatio_working_3-way'!Z192+'OddsRatio_working_3-way'!AF192</f>
        <v>1.0701388882165368</v>
      </c>
      <c r="AM192" s="11">
        <f>'OddsRatio_working_3-way'!AA192+'OddsRatio_working_3-way'!AG192</f>
        <v>-0.84275637691577754</v>
      </c>
      <c r="AN192" s="11">
        <f>'OddsRatio_working_3-way'!AB192+'OddsRatio_working_3-way'!AH192</f>
        <v>-0.22738251130075951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1.0701388882165368</v>
      </c>
      <c r="AS192" s="11">
        <f>IF(('OddsRatio_working_3-way'!X192=0),IF(Q192&gt;0,-Q192^(1/3),(-Q192)^(1/3)),'OddsRatio_working_3-way'!AM192-'OddsRatio_working_3-way'!R192/3)</f>
        <v>-0.84275637691577754</v>
      </c>
      <c r="AT192" s="11">
        <f>IF(('OddsRatio_working_3-way'!X192=0),IF(Q192&gt;0,-Q192^(1/3),(-Q192)^(1/3)),'OddsRatio_working_3-way'!AN192-'OddsRatio_working_3-way'!R192/3)</f>
        <v>-0.22738251130075951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9">
        <f t="shared" si="28"/>
        <v>0.30080724688977689</v>
      </c>
      <c r="E193" s="9">
        <f t="shared" si="29"/>
        <v>0.29706480439540978</v>
      </c>
      <c r="F193" s="9">
        <f t="shared" si="30"/>
        <v>0.40212794871481378</v>
      </c>
      <c r="G193" s="9">
        <f t="shared" si="31"/>
        <v>1.04702161881624</v>
      </c>
      <c r="H193" s="9">
        <f t="shared" si="32"/>
        <v>3.3243879937720529</v>
      </c>
      <c r="I193" s="9">
        <f t="shared" si="33"/>
        <v>3.3662688585247023</v>
      </c>
      <c r="J193" s="9">
        <f t="shared" si="34"/>
        <v>2.4867706987190608</v>
      </c>
      <c r="K193" s="11">
        <f t="shared" si="35"/>
        <v>0.3105590062111801</v>
      </c>
      <c r="L193" s="11">
        <f t="shared" si="36"/>
        <v>0.30674846625766872</v>
      </c>
      <c r="M193" s="11">
        <f t="shared" si="37"/>
        <v>0.41322314049586778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-0.28045353613383894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0.23225398476980716</v>
      </c>
      <c r="Q193" s="11">
        <f>2*'OddsRatio_working_3-way'!K193*'OddsRatio_working_3-way'!L193*'OddsRatio_working_3-way'!M193</f>
        <v>7.8730164328748187E-2</v>
      </c>
      <c r="R193" s="11">
        <f t="shared" si="38"/>
        <v>0</v>
      </c>
      <c r="S193" s="11">
        <f t="shared" si="39"/>
        <v>-0.82813712378712945</v>
      </c>
      <c r="T193" s="11">
        <f t="shared" si="40"/>
        <v>-0.28072444874139979</v>
      </c>
      <c r="U193" s="11">
        <f>'OddsRatio_working_3-way'!S193-'OddsRatio_working_3-way'!R193^2/3</f>
        <v>-0.82813712378712945</v>
      </c>
      <c r="V193" s="11">
        <f>'OddsRatio_working_3-way'!S193*'OddsRatio_working_3-way'!R193/3-2*'OddsRatio_working_3-way'!R193^3/27-'OddsRatio_working_3-way'!T193</f>
        <v>0.28072444874139979</v>
      </c>
      <c r="W193" s="11">
        <f>'OddsRatio_working_3-way'!V193^2+4*'OddsRatio_working_3-way'!U193^3/27</f>
        <v>-5.3338769651320034E-3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0.14503455888709318</v>
      </c>
      <c r="Y193" s="11">
        <f>IF('OddsRatio_working_3-way'!W193&gt;=0,IF('OddsRatio_working_3-way'!V193+SQRT('OddsRatio_working_3-way'!W193)&gt;0,0,PI()),ACOS('OddsRatio_working_3-way'!V193/(2*'OddsRatio_working_3-way'!X193)))</f>
        <v>0.25451833411277014</v>
      </c>
      <c r="Z193" s="11">
        <f>'OddsRatio_working_3-way'!X193^(1/3)*COS('OddsRatio_working_3-way'!Y193/3)</f>
        <v>0.52351080940812011</v>
      </c>
      <c r="AA193" s="11">
        <f>'OddsRatio_working_3-way'!X193^(1/3)*COS(('OddsRatio_working_3-way'!Y193+2*PI())/3)</f>
        <v>-0.3003119251827488</v>
      </c>
      <c r="AB193" s="11">
        <f>'OddsRatio_working_3-way'!X193^(1/3)*COS(('OddsRatio_working_3-way'!Y193+4*PI())/3)</f>
        <v>-0.22319888422537149</v>
      </c>
      <c r="AC193" s="11">
        <f>'OddsRatio_working_3-way'!X193^(1/3)*SIN('OddsRatio_working_3-way'!Y193/3)</f>
        <v>4.4521234954772393E-2</v>
      </c>
      <c r="AD193" s="11">
        <f>'OddsRatio_working_3-way'!X193^(1/3)*SIN(('OddsRatio_working_3-way'!Y193+2*PI())/3)</f>
        <v>0.4311130426257993</v>
      </c>
      <c r="AE193" s="11">
        <f>'OddsRatio_working_3-way'!X193^(1/3)*SIN(('OddsRatio_working_3-way'!Y193+4*PI())/3)</f>
        <v>-0.47563427758057175</v>
      </c>
      <c r="AF193" s="11">
        <f>-'OddsRatio_working_3-way'!U193/(3*'OddsRatio_working_3-way'!X193^(1/3))*COS(('OddsRatio_working_3-way'!Y193)/3)</f>
        <v>0.52351080940812</v>
      </c>
      <c r="AG193" s="11">
        <f>-'OddsRatio_working_3-way'!U193/(3*'OddsRatio_working_3-way'!X193^(1/3))*COS(('OddsRatio_working_3-way'!Y193+2*PI())/3)</f>
        <v>-0.30031192518274874</v>
      </c>
      <c r="AH193" s="11">
        <f>-'OddsRatio_working_3-way'!U193/(3*'OddsRatio_working_3-way'!X193^(1/3))*COS(('OddsRatio_working_3-way'!Y193+4*PI())/3)</f>
        <v>-0.22319888422537143</v>
      </c>
      <c r="AI193" s="11">
        <f>'OddsRatio_working_3-way'!U193/(3*'OddsRatio_working_3-way'!X193^(1/3))*SIN(('OddsRatio_working_3-way'!Y193)/3)</f>
        <v>-4.4521234954772379E-2</v>
      </c>
      <c r="AJ193" s="11">
        <f>'OddsRatio_working_3-way'!U193/(3*'OddsRatio_working_3-way'!X193^(1/3))*SIN(('OddsRatio_working_3-way'!Y193+2*PI())/3)</f>
        <v>-0.43111304262579919</v>
      </c>
      <c r="AK193" s="11">
        <f>'OddsRatio_working_3-way'!U193/(3*'OddsRatio_working_3-way'!X193^(1/3))*SIN(('OddsRatio_working_3-way'!Y193+4*PI())/3)</f>
        <v>0.47563427758057164</v>
      </c>
      <c r="AL193" s="11">
        <f>'OddsRatio_working_3-way'!Z193+'OddsRatio_working_3-way'!AF193</f>
        <v>1.04702161881624</v>
      </c>
      <c r="AM193" s="11">
        <f>'OddsRatio_working_3-way'!AA193+'OddsRatio_working_3-way'!AG193</f>
        <v>-0.60062385036549748</v>
      </c>
      <c r="AN193" s="11">
        <f>'OddsRatio_working_3-way'!AB193+'OddsRatio_working_3-way'!AH193</f>
        <v>-0.44639776845074292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1.04702161881624</v>
      </c>
      <c r="AS193" s="11">
        <f>IF(('OddsRatio_working_3-way'!X193=0),IF(Q193&gt;0,-Q193^(1/3),(-Q193)^(1/3)),'OddsRatio_working_3-way'!AM193-'OddsRatio_working_3-way'!R193/3)</f>
        <v>-0.60062385036549748</v>
      </c>
      <c r="AT193" s="11">
        <f>IF(('OddsRatio_working_3-way'!X193=0),IF(Q193&gt;0,-Q193^(1/3),(-Q193)^(1/3)),'OddsRatio_working_3-way'!AN193-'OddsRatio_working_3-way'!R193/3)</f>
        <v>-0.44639776845074292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9">
        <f t="shared" si="28"/>
        <v>0.52448849102605832</v>
      </c>
      <c r="E194" s="9">
        <f t="shared" si="29"/>
        <v>0.25633253543434953</v>
      </c>
      <c r="F194" s="9">
        <f t="shared" si="30"/>
        <v>0.2191789735395922</v>
      </c>
      <c r="G194" s="9">
        <f t="shared" si="31"/>
        <v>1.0666112112027859</v>
      </c>
      <c r="H194" s="9">
        <f t="shared" si="32"/>
        <v>1.9066195295223678</v>
      </c>
      <c r="I194" s="9">
        <f t="shared" si="33"/>
        <v>3.9011824944715787</v>
      </c>
      <c r="J194" s="9">
        <f t="shared" si="34"/>
        <v>4.5624814454173057</v>
      </c>
      <c r="K194" s="11">
        <f t="shared" si="35"/>
        <v>0.54054054054054046</v>
      </c>
      <c r="L194" s="11">
        <f t="shared" si="36"/>
        <v>0.26881720430107525</v>
      </c>
      <c r="M194" s="11">
        <f t="shared" si="37"/>
        <v>0.2304147465437788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-0.25854128247468522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0.23135220845938845</v>
      </c>
      <c r="Q194" s="11">
        <f>2*'OddsRatio_working_3-way'!K194*'OddsRatio_working_3-way'!L194*'OddsRatio_working_3-way'!M194</f>
        <v>6.69615654006913E-2</v>
      </c>
      <c r="R194" s="11">
        <f t="shared" si="38"/>
        <v>0</v>
      </c>
      <c r="S194" s="11">
        <f t="shared" si="39"/>
        <v>-0.89483662432919597</v>
      </c>
      <c r="T194" s="11">
        <f t="shared" si="40"/>
        <v>-0.25899757578269061</v>
      </c>
      <c r="U194" s="11">
        <f>'OddsRatio_working_3-way'!S194-'OddsRatio_working_3-way'!R194^2/3</f>
        <v>-0.89483662432919597</v>
      </c>
      <c r="V194" s="11">
        <f>'OddsRatio_working_3-way'!S194*'OddsRatio_working_3-way'!R194/3-2*'OddsRatio_working_3-way'!R194^3/27-'OddsRatio_working_3-way'!T194</f>
        <v>0.25899757578269061</v>
      </c>
      <c r="W194" s="11">
        <f>'OddsRatio_working_3-way'!V194^2+4*'OddsRatio_working_3-way'!U194^3/27</f>
        <v>-3.907208428276264E-2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0.16290474866012439</v>
      </c>
      <c r="Y194" s="11">
        <f>IF('OddsRatio_working_3-way'!W194&gt;=0,IF('OddsRatio_working_3-way'!V194+SQRT('OddsRatio_working_3-way'!W194)&gt;0,0,PI()),ACOS('OddsRatio_working_3-way'!V194/(2*'OddsRatio_working_3-way'!X194)))</f>
        <v>0.65189486560229204</v>
      </c>
      <c r="Z194" s="11">
        <f>'OddsRatio_working_3-way'!X194^(1/3)*COS('OddsRatio_working_3-way'!Y194/3)</f>
        <v>0.53330560560139306</v>
      </c>
      <c r="AA194" s="11">
        <f>'OddsRatio_working_3-way'!X194^(1/3)*COS(('OddsRatio_working_3-way'!Y194+2*PI())/3)</f>
        <v>-0.36862340816272032</v>
      </c>
      <c r="AB194" s="11">
        <f>'OddsRatio_working_3-way'!X194^(1/3)*COS(('OddsRatio_working_3-way'!Y194+4*PI())/3)</f>
        <v>-0.16468219743867288</v>
      </c>
      <c r="AC194" s="11">
        <f>'OddsRatio_working_3-way'!X194^(1/3)*SIN('OddsRatio_working_3-way'!Y194/3)</f>
        <v>0.11774551291038711</v>
      </c>
      <c r="AD194" s="11">
        <f>'OddsRatio_working_3-way'!X194^(1/3)*SIN(('OddsRatio_working_3-way'!Y194+2*PI())/3)</f>
        <v>0.40298344597625746</v>
      </c>
      <c r="AE194" s="11">
        <f>'OddsRatio_working_3-way'!X194^(1/3)*SIN(('OddsRatio_working_3-way'!Y194+4*PI())/3)</f>
        <v>-0.5207289588866445</v>
      </c>
      <c r="AF194" s="11">
        <f>-'OddsRatio_working_3-way'!U194/(3*'OddsRatio_working_3-way'!X194^(1/3))*COS(('OddsRatio_working_3-way'!Y194)/3)</f>
        <v>0.53330560560139295</v>
      </c>
      <c r="AG194" s="11">
        <f>-'OddsRatio_working_3-way'!U194/(3*'OddsRatio_working_3-way'!X194^(1/3))*COS(('OddsRatio_working_3-way'!Y194+2*PI())/3)</f>
        <v>-0.36862340816272027</v>
      </c>
      <c r="AH194" s="11">
        <f>-'OddsRatio_working_3-way'!U194/(3*'OddsRatio_working_3-way'!X194^(1/3))*COS(('OddsRatio_working_3-way'!Y194+4*PI())/3)</f>
        <v>-0.16468219743867285</v>
      </c>
      <c r="AI194" s="11">
        <f>'OddsRatio_working_3-way'!U194/(3*'OddsRatio_working_3-way'!X194^(1/3))*SIN(('OddsRatio_working_3-way'!Y194)/3)</f>
        <v>-0.1177455129103871</v>
      </c>
      <c r="AJ194" s="11">
        <f>'OddsRatio_working_3-way'!U194/(3*'OddsRatio_working_3-way'!X194^(1/3))*SIN(('OddsRatio_working_3-way'!Y194+2*PI())/3)</f>
        <v>-0.4029834459762574</v>
      </c>
      <c r="AK194" s="11">
        <f>'OddsRatio_working_3-way'!U194/(3*'OddsRatio_working_3-way'!X194^(1/3))*SIN(('OddsRatio_working_3-way'!Y194+4*PI())/3)</f>
        <v>0.52072895888664439</v>
      </c>
      <c r="AL194" s="11">
        <f>'OddsRatio_working_3-way'!Z194+'OddsRatio_working_3-way'!AF194</f>
        <v>1.0666112112027859</v>
      </c>
      <c r="AM194" s="11">
        <f>'OddsRatio_working_3-way'!AA194+'OddsRatio_working_3-way'!AG194</f>
        <v>-0.73724681632544065</v>
      </c>
      <c r="AN194" s="11">
        <f>'OddsRatio_working_3-way'!AB194+'OddsRatio_working_3-way'!AH194</f>
        <v>-0.3293643948773457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1.0666112112027859</v>
      </c>
      <c r="AS194" s="11">
        <f>IF(('OddsRatio_working_3-way'!X194=0),IF(Q194&gt;0,-Q194^(1/3),(-Q194)^(1/3)),'OddsRatio_working_3-way'!AM194-'OddsRatio_working_3-way'!R194/3)</f>
        <v>-0.73724681632544065</v>
      </c>
      <c r="AT194" s="11">
        <f>IF(('OddsRatio_working_3-way'!X194=0),IF(Q194&gt;0,-Q194^(1/3),(-Q194)^(1/3)),'OddsRatio_working_3-way'!AN194-'OddsRatio_working_3-way'!R194/3)</f>
        <v>-0.3293643948773457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9">
        <f t="shared" si="28"/>
        <v>0.52456412023875276</v>
      </c>
      <c r="E195" s="9">
        <f t="shared" si="29"/>
        <v>0.25569132239731951</v>
      </c>
      <c r="F195" s="9">
        <f t="shared" si="30"/>
        <v>0.21974455736392789</v>
      </c>
      <c r="G195" s="9">
        <f t="shared" si="31"/>
        <v>1.0662878141118384</v>
      </c>
      <c r="H195" s="9">
        <f t="shared" si="32"/>
        <v>1.9063446419950625</v>
      </c>
      <c r="I195" s="9">
        <f t="shared" si="33"/>
        <v>3.9109657325253182</v>
      </c>
      <c r="J195" s="9">
        <f t="shared" si="34"/>
        <v>4.5507384209924222</v>
      </c>
      <c r="K195" s="11">
        <f t="shared" si="35"/>
        <v>0.54054054054054046</v>
      </c>
      <c r="L195" s="11">
        <f t="shared" si="36"/>
        <v>0.26809651474530832</v>
      </c>
      <c r="M195" s="11">
        <f t="shared" si="37"/>
        <v>0.23094688221709006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-0.25861716684519132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0.23126482952251171</v>
      </c>
      <c r="Q195" s="11">
        <f>2*'OddsRatio_working_3-way'!K195*'OddsRatio_working_3-way'!L195*'OddsRatio_working_3-way'!M195</f>
        <v>6.6936274825618453E-2</v>
      </c>
      <c r="R195" s="11">
        <f t="shared" si="38"/>
        <v>0</v>
      </c>
      <c r="S195" s="11">
        <f t="shared" si="39"/>
        <v>-0.89423618835383512</v>
      </c>
      <c r="T195" s="11">
        <f t="shared" si="40"/>
        <v>-0.25882378823555291</v>
      </c>
      <c r="U195" s="11">
        <f>'OddsRatio_working_3-way'!S195-'OddsRatio_working_3-way'!R195^2/3</f>
        <v>-0.89423618835383512</v>
      </c>
      <c r="V195" s="11">
        <f>'OddsRatio_working_3-way'!S195*'OddsRatio_working_3-way'!R195/3-2*'OddsRatio_working_3-way'!R195^3/27-'OddsRatio_working_3-way'!T195</f>
        <v>0.25882378823555291</v>
      </c>
      <c r="W195" s="11">
        <f>'OddsRatio_working_3-way'!V195^2+4*'OddsRatio_working_3-way'!U195^3/27</f>
        <v>-3.8948534692861081E-2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0.16274081237466481</v>
      </c>
      <c r="Y195" s="11">
        <f>IF('OddsRatio_working_3-way'!W195&gt;=0,IF('OddsRatio_working_3-way'!V195+SQRT('OddsRatio_working_3-way'!W195)&gt;0,0,PI()),ACOS('OddsRatio_working_3-way'!V195/(2*'OddsRatio_working_3-way'!X195)))</f>
        <v>0.65145491977687897</v>
      </c>
      <c r="Z195" s="11">
        <f>'OddsRatio_working_3-way'!X195^(1/3)*COS('OddsRatio_working_3-way'!Y195/3)</f>
        <v>0.53314390705591919</v>
      </c>
      <c r="AA195" s="11">
        <f>'OddsRatio_working_3-way'!X195^(1/3)*COS(('OddsRatio_working_3-way'!Y195+2*PI())/3)</f>
        <v>-0.368440633038989</v>
      </c>
      <c r="AB195" s="11">
        <f>'OddsRatio_working_3-way'!X195^(1/3)*COS(('OddsRatio_working_3-way'!Y195+4*PI())/3)</f>
        <v>-0.16470327401693036</v>
      </c>
      <c r="AC195" s="11">
        <f>'OddsRatio_working_3-way'!X195^(1/3)*SIN('OddsRatio_working_3-way'!Y195/3)</f>
        <v>0.11762781907536905</v>
      </c>
      <c r="AD195" s="11">
        <f>'OddsRatio_working_3-way'!X195^(1/3)*SIN(('OddsRatio_working_3-way'!Y195+2*PI())/3)</f>
        <v>0.40290225784563111</v>
      </c>
      <c r="AE195" s="11">
        <f>'OddsRatio_working_3-way'!X195^(1/3)*SIN(('OddsRatio_working_3-way'!Y195+4*PI())/3)</f>
        <v>-0.52053007692100017</v>
      </c>
      <c r="AF195" s="11">
        <f>-'OddsRatio_working_3-way'!U195/(3*'OddsRatio_working_3-way'!X195^(1/3))*COS(('OddsRatio_working_3-way'!Y195)/3)</f>
        <v>0.53314390705591919</v>
      </c>
      <c r="AG195" s="11">
        <f>-'OddsRatio_working_3-way'!U195/(3*'OddsRatio_working_3-way'!X195^(1/3))*COS(('OddsRatio_working_3-way'!Y195+2*PI())/3)</f>
        <v>-0.368440633038989</v>
      </c>
      <c r="AH195" s="11">
        <f>-'OddsRatio_working_3-way'!U195/(3*'OddsRatio_working_3-way'!X195^(1/3))*COS(('OddsRatio_working_3-way'!Y195+4*PI())/3)</f>
        <v>-0.16470327401693036</v>
      </c>
      <c r="AI195" s="11">
        <f>'OddsRatio_working_3-way'!U195/(3*'OddsRatio_working_3-way'!X195^(1/3))*SIN(('OddsRatio_working_3-way'!Y195)/3)</f>
        <v>-0.11762781907536905</v>
      </c>
      <c r="AJ195" s="11">
        <f>'OddsRatio_working_3-way'!U195/(3*'OddsRatio_working_3-way'!X195^(1/3))*SIN(('OddsRatio_working_3-way'!Y195+2*PI())/3)</f>
        <v>-0.40290225784563111</v>
      </c>
      <c r="AK195" s="11">
        <f>'OddsRatio_working_3-way'!U195/(3*'OddsRatio_working_3-way'!X195^(1/3))*SIN(('OddsRatio_working_3-way'!Y195+4*PI())/3)</f>
        <v>0.52053007692100017</v>
      </c>
      <c r="AL195" s="11">
        <f>'OddsRatio_working_3-way'!Z195+'OddsRatio_working_3-way'!AF195</f>
        <v>1.0662878141118384</v>
      </c>
      <c r="AM195" s="11">
        <f>'OddsRatio_working_3-way'!AA195+'OddsRatio_working_3-way'!AG195</f>
        <v>-0.73688126607797799</v>
      </c>
      <c r="AN195" s="11">
        <f>'OddsRatio_working_3-way'!AB195+'OddsRatio_working_3-way'!AH195</f>
        <v>-0.32940654803386071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1.0662878141118384</v>
      </c>
      <c r="AS195" s="11">
        <f>IF(('OddsRatio_working_3-way'!X195=0),IF(Q195&gt;0,-Q195^(1/3),(-Q195)^(1/3)),'OddsRatio_working_3-way'!AM195-'OddsRatio_working_3-way'!R195/3)</f>
        <v>-0.73688126607797799</v>
      </c>
      <c r="AT195" s="11">
        <f>IF(('OddsRatio_working_3-way'!X195=0),IF(Q195&gt;0,-Q195^(1/3),(-Q195)^(1/3)),'OddsRatio_working_3-way'!AN195-'OddsRatio_working_3-way'!R195/3)</f>
        <v>-0.32940654803386071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9">
        <f t="shared" ref="D196:D259" si="41">(K196/(AR196+K196-(AR196*K196)))</f>
        <v>0.50054015990602829</v>
      </c>
      <c r="E196" s="9">
        <f t="shared" ref="E196:E259" si="42">(L196/(AR196+L196-(AR196*L196)))</f>
        <v>0.25865585144372916</v>
      </c>
      <c r="F196" s="9">
        <f t="shared" ref="F196:F259" si="43">(M196/(AR196+M196-(AR196*M196)))</f>
        <v>0.24080398865024244</v>
      </c>
      <c r="G196" s="9">
        <f t="shared" ref="G196:G259" si="44">AR196</f>
        <v>1.0615337149348281</v>
      </c>
      <c r="H196" s="9">
        <f t="shared" ref="H196:H259" si="45">IF(A196="","",1/D196)</f>
        <v>1.9978416920387378</v>
      </c>
      <c r="I196" s="9">
        <f t="shared" ref="I196:I259" si="46">IF(B196="","",1/E196)</f>
        <v>3.8661410303240364</v>
      </c>
      <c r="J196" s="9">
        <f t="shared" ref="J196:J259" si="47">IF(C196="","",1/F196)</f>
        <v>4.1527551333564388</v>
      </c>
      <c r="K196" s="11">
        <f t="shared" ref="K196:K259" si="48">1/A196</f>
        <v>0.51546391752577325</v>
      </c>
      <c r="L196" s="11">
        <f t="shared" ref="L196:L259" si="49">1/B196</f>
        <v>0.27027027027027023</v>
      </c>
      <c r="M196" s="11">
        <f t="shared" ref="M196:M259" si="50">1/C196</f>
        <v>0.25188916876574308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-0.26451731536257217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0.23195700829500721</v>
      </c>
      <c r="Q196" s="11">
        <f>2*'OddsRatio_working_3-way'!K196*'OddsRatio_working_3-way'!L196*'OddsRatio_working_3-way'!M196</f>
        <v>7.0183663629351647E-2</v>
      </c>
      <c r="R196" s="11">
        <f t="shared" ref="R196:R259" si="51">O196/N196</f>
        <v>0</v>
      </c>
      <c r="S196" s="11">
        <f t="shared" ref="S196:S259" si="52">P196/N196</f>
        <v>-0.87690670826998696</v>
      </c>
      <c r="T196" s="11">
        <f t="shared" ref="T196:T259" si="53">Q196/N196</f>
        <v>-0.26532729448411102</v>
      </c>
      <c r="U196" s="11">
        <f>'OddsRatio_working_3-way'!S196-'OddsRatio_working_3-way'!R196^2/3</f>
        <v>-0.87690670826998696</v>
      </c>
      <c r="V196" s="11">
        <f>'OddsRatio_working_3-way'!S196*'OddsRatio_working_3-way'!R196/3-2*'OddsRatio_working_3-way'!R196^3/27-'OddsRatio_working_3-way'!T196</f>
        <v>0.26532729448411102</v>
      </c>
      <c r="W196" s="11">
        <f>'OddsRatio_working_3-way'!V196^2+4*'OddsRatio_working_3-way'!U196^3/27</f>
        <v>-2.9499337286579483E-2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0.15803315355079584</v>
      </c>
      <c r="Y196" s="11">
        <f>IF('OddsRatio_working_3-way'!W196&gt;=0,IF('OddsRatio_working_3-way'!V196+SQRT('OddsRatio_working_3-way'!W196)&gt;0,0,PI()),ACOS('OddsRatio_working_3-way'!V196/(2*'OddsRatio_working_3-way'!X196)))</f>
        <v>0.57449434226294582</v>
      </c>
      <c r="Z196" s="11">
        <f>'OddsRatio_working_3-way'!X196^(1/3)*COS('OddsRatio_working_3-way'!Y196/3)</f>
        <v>0.53076685746741403</v>
      </c>
      <c r="AA196" s="11">
        <f>'OddsRatio_working_3-way'!X196^(1/3)*COS(('OddsRatio_working_3-way'!Y196+2*PI())/3)</f>
        <v>-0.35449899599398488</v>
      </c>
      <c r="AB196" s="11">
        <f>'OddsRatio_working_3-way'!X196^(1/3)*COS(('OddsRatio_working_3-way'!Y196+4*PI())/3)</f>
        <v>-0.17626786147342932</v>
      </c>
      <c r="AC196" s="11">
        <f>'OddsRatio_working_3-way'!X196^(1/3)*SIN('OddsRatio_working_3-way'!Y196/3)</f>
        <v>0.10290179349341523</v>
      </c>
      <c r="AD196" s="11">
        <f>'OddsRatio_working_3-way'!X196^(1/3)*SIN(('OddsRatio_working_3-way'!Y196+2*PI())/3)</f>
        <v>0.40820668530690724</v>
      </c>
      <c r="AE196" s="11">
        <f>'OddsRatio_working_3-way'!X196^(1/3)*SIN(('OddsRatio_working_3-way'!Y196+4*PI())/3)</f>
        <v>-0.5111084788003224</v>
      </c>
      <c r="AF196" s="11">
        <f>-'OddsRatio_working_3-way'!U196/(3*'OddsRatio_working_3-way'!X196^(1/3))*COS(('OddsRatio_working_3-way'!Y196)/3)</f>
        <v>0.53076685746741392</v>
      </c>
      <c r="AG196" s="11">
        <f>-'OddsRatio_working_3-way'!U196/(3*'OddsRatio_working_3-way'!X196^(1/3))*COS(('OddsRatio_working_3-way'!Y196+2*PI())/3)</f>
        <v>-0.35449899599398477</v>
      </c>
      <c r="AH196" s="11">
        <f>-'OddsRatio_working_3-way'!U196/(3*'OddsRatio_working_3-way'!X196^(1/3))*COS(('OddsRatio_working_3-way'!Y196+4*PI())/3)</f>
        <v>-0.17626786147342927</v>
      </c>
      <c r="AI196" s="11">
        <f>'OddsRatio_working_3-way'!U196/(3*'OddsRatio_working_3-way'!X196^(1/3))*SIN(('OddsRatio_working_3-way'!Y196)/3)</f>
        <v>-0.1029017934934152</v>
      </c>
      <c r="AJ196" s="11">
        <f>'OddsRatio_working_3-way'!U196/(3*'OddsRatio_working_3-way'!X196^(1/3))*SIN(('OddsRatio_working_3-way'!Y196+2*PI())/3)</f>
        <v>-0.40820668530690718</v>
      </c>
      <c r="AK196" s="11">
        <f>'OddsRatio_working_3-way'!U196/(3*'OddsRatio_working_3-way'!X196^(1/3))*SIN(('OddsRatio_working_3-way'!Y196+4*PI())/3)</f>
        <v>0.51110847880032229</v>
      </c>
      <c r="AL196" s="11">
        <f>'OddsRatio_working_3-way'!Z196+'OddsRatio_working_3-way'!AF196</f>
        <v>1.0615337149348281</v>
      </c>
      <c r="AM196" s="11">
        <f>'OddsRatio_working_3-way'!AA196+'OddsRatio_working_3-way'!AG196</f>
        <v>-0.70899799198796964</v>
      </c>
      <c r="AN196" s="11">
        <f>'OddsRatio_working_3-way'!AB196+'OddsRatio_working_3-way'!AH196</f>
        <v>-0.35253572294685859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1.0615337149348281</v>
      </c>
      <c r="AS196" s="11">
        <f>IF(('OddsRatio_working_3-way'!X196=0),IF(Q196&gt;0,-Q196^(1/3),(-Q196)^(1/3)),'OddsRatio_working_3-way'!AM196-'OddsRatio_working_3-way'!R196/3)</f>
        <v>-0.70899799198796964</v>
      </c>
      <c r="AT196" s="11">
        <f>IF(('OddsRatio_working_3-way'!X196=0),IF(Q196&gt;0,-Q196^(1/3),(-Q196)^(1/3)),'OddsRatio_working_3-way'!AN196-'OddsRatio_working_3-way'!R196/3)</f>
        <v>-0.35253572294685859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9">
        <f t="shared" si="41"/>
        <v>0.36504078212222474</v>
      </c>
      <c r="E197" s="9">
        <f t="shared" si="42"/>
        <v>0.30095444672063104</v>
      </c>
      <c r="F197" s="9">
        <f t="shared" si="43"/>
        <v>0.33400477115714394</v>
      </c>
      <c r="G197" s="9">
        <f t="shared" si="44"/>
        <v>1.0606219188788808</v>
      </c>
      <c r="H197" s="9">
        <f t="shared" si="45"/>
        <v>2.7394199469613647</v>
      </c>
      <c r="I197" s="9">
        <f t="shared" si="46"/>
        <v>3.3227620023447488</v>
      </c>
      <c r="J197" s="9">
        <f t="shared" si="47"/>
        <v>2.9939692074922961</v>
      </c>
      <c r="K197" s="11">
        <f t="shared" si="48"/>
        <v>0.37878787878787878</v>
      </c>
      <c r="L197" s="11">
        <f t="shared" si="49"/>
        <v>0.31347962382445144</v>
      </c>
      <c r="M197" s="11">
        <f t="shared" si="50"/>
        <v>0.34722222222222221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-0.2783932586048572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0.23542306555629441</v>
      </c>
      <c r="Q197" s="11">
        <f>2*'OddsRatio_working_3-way'!K197*'OddsRatio_working_3-way'!L197*'OddsRatio_working_3-way'!M197</f>
        <v>8.245991788311538E-2</v>
      </c>
      <c r="R197" s="11">
        <f t="shared" si="51"/>
        <v>0</v>
      </c>
      <c r="S197" s="11">
        <f t="shared" si="52"/>
        <v>-0.84564930464227461</v>
      </c>
      <c r="T197" s="11">
        <f t="shared" si="53"/>
        <v>-0.29619940617943069</v>
      </c>
      <c r="U197" s="11">
        <f>'OddsRatio_working_3-way'!S197-'OddsRatio_working_3-way'!R197^2/3</f>
        <v>-0.84564930464227461</v>
      </c>
      <c r="V197" s="11">
        <f>'OddsRatio_working_3-way'!S197*'OddsRatio_working_3-way'!R197/3-2*'OddsRatio_working_3-way'!R197^3/27-'OddsRatio_working_3-way'!T197</f>
        <v>0.29619940617943069</v>
      </c>
      <c r="W197" s="11">
        <f>'OddsRatio_working_3-way'!V197^2+4*'OddsRatio_working_3-way'!U197^3/27</f>
        <v>-1.8574752252518006E-3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0.14965924916815129</v>
      </c>
      <c r="Y197" s="11">
        <f>IF('OddsRatio_working_3-way'!W197&gt;=0,IF('OddsRatio_working_3-way'!V197+SQRT('OddsRatio_working_3-way'!W197)&gt;0,0,PI()),ACOS('OddsRatio_working_3-way'!V197/(2*'OddsRatio_working_3-way'!X197)))</f>
        <v>0.14449079500734707</v>
      </c>
      <c r="Z197" s="11">
        <f>'OddsRatio_working_3-way'!X197^(1/3)*COS('OddsRatio_working_3-way'!Y197/3)</f>
        <v>0.5303109594394404</v>
      </c>
      <c r="AA197" s="11">
        <f>'OddsRatio_working_3-way'!X197^(1/3)*COS(('OddsRatio_working_3-way'!Y197+2*PI())/3)</f>
        <v>-0.28729234680573368</v>
      </c>
      <c r="AB197" s="11">
        <f>'OddsRatio_working_3-way'!X197^(1/3)*COS(('OddsRatio_working_3-way'!Y197+4*PI())/3)</f>
        <v>-0.24301861263370678</v>
      </c>
      <c r="AC197" s="11">
        <f>'OddsRatio_working_3-way'!X197^(1/3)*SIN('OddsRatio_working_3-way'!Y197/3)</f>
        <v>2.5561452342249817E-2</v>
      </c>
      <c r="AD197" s="11">
        <f>'OddsRatio_working_3-way'!X197^(1/3)*SIN(('OddsRatio_working_3-way'!Y197+2*PI())/3)</f>
        <v>0.44648203660872959</v>
      </c>
      <c r="AE197" s="11">
        <f>'OddsRatio_working_3-way'!X197^(1/3)*SIN(('OddsRatio_working_3-way'!Y197+4*PI())/3)</f>
        <v>-0.47204348895097925</v>
      </c>
      <c r="AF197" s="11">
        <f>-'OddsRatio_working_3-way'!U197/(3*'OddsRatio_working_3-way'!X197^(1/3))*COS(('OddsRatio_working_3-way'!Y197)/3)</f>
        <v>0.5303109594394404</v>
      </c>
      <c r="AG197" s="11">
        <f>-'OddsRatio_working_3-way'!U197/(3*'OddsRatio_working_3-way'!X197^(1/3))*COS(('OddsRatio_working_3-way'!Y197+2*PI())/3)</f>
        <v>-0.28729234680573368</v>
      </c>
      <c r="AH197" s="11">
        <f>-'OddsRatio_working_3-way'!U197/(3*'OddsRatio_working_3-way'!X197^(1/3))*COS(('OddsRatio_working_3-way'!Y197+4*PI())/3)</f>
        <v>-0.24301861263370678</v>
      </c>
      <c r="AI197" s="11">
        <f>'OddsRatio_working_3-way'!U197/(3*'OddsRatio_working_3-way'!X197^(1/3))*SIN(('OddsRatio_working_3-way'!Y197)/3)</f>
        <v>-2.5561452342249817E-2</v>
      </c>
      <c r="AJ197" s="11">
        <f>'OddsRatio_working_3-way'!U197/(3*'OddsRatio_working_3-way'!X197^(1/3))*SIN(('OddsRatio_working_3-way'!Y197+2*PI())/3)</f>
        <v>-0.44648203660872959</v>
      </c>
      <c r="AK197" s="11">
        <f>'OddsRatio_working_3-way'!U197/(3*'OddsRatio_working_3-way'!X197^(1/3))*SIN(('OddsRatio_working_3-way'!Y197+4*PI())/3)</f>
        <v>0.47204348895097925</v>
      </c>
      <c r="AL197" s="11">
        <f>'OddsRatio_working_3-way'!Z197+'OddsRatio_working_3-way'!AF197</f>
        <v>1.0606219188788808</v>
      </c>
      <c r="AM197" s="11">
        <f>'OddsRatio_working_3-way'!AA197+'OddsRatio_working_3-way'!AG197</f>
        <v>-0.57458469361146736</v>
      </c>
      <c r="AN197" s="11">
        <f>'OddsRatio_working_3-way'!AB197+'OddsRatio_working_3-way'!AH197</f>
        <v>-0.48603722526741355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1.0606219188788808</v>
      </c>
      <c r="AS197" s="11">
        <f>IF(('OddsRatio_working_3-way'!X197=0),IF(Q197&gt;0,-Q197^(1/3),(-Q197)^(1/3)),'OddsRatio_working_3-way'!AM197-'OddsRatio_working_3-way'!R197/3)</f>
        <v>-0.57458469361146736</v>
      </c>
      <c r="AT197" s="11">
        <f>IF(('OddsRatio_working_3-way'!X197=0),IF(Q197&gt;0,-Q197^(1/3),(-Q197)^(1/3)),'OddsRatio_working_3-way'!AN197-'OddsRatio_working_3-way'!R197/3)</f>
        <v>-0.48603722526741355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9">
        <f t="shared" si="41"/>
        <v>0.36344755708472082</v>
      </c>
      <c r="E198" s="9">
        <f t="shared" si="42"/>
        <v>0.28530071205021545</v>
      </c>
      <c r="F198" s="9">
        <f t="shared" si="43"/>
        <v>0.35125173086506384</v>
      </c>
      <c r="G198" s="9">
        <f t="shared" si="44"/>
        <v>1.0614718735134181</v>
      </c>
      <c r="H198" s="9">
        <f t="shared" si="45"/>
        <v>2.7514285912971395</v>
      </c>
      <c r="I198" s="9">
        <f t="shared" si="46"/>
        <v>3.5050736214916673</v>
      </c>
      <c r="J198" s="9">
        <f t="shared" si="47"/>
        <v>2.8469610599133475</v>
      </c>
      <c r="K198" s="11">
        <f t="shared" si="48"/>
        <v>0.37735849056603776</v>
      </c>
      <c r="L198" s="11">
        <f t="shared" si="49"/>
        <v>0.29761904761904762</v>
      </c>
      <c r="M198" s="11">
        <f t="shared" si="50"/>
        <v>0.36496350364963503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-0.27772148661144669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0.23568510175038196</v>
      </c>
      <c r="Q198" s="11">
        <f>2*'OddsRatio_working_3-way'!K198*'OddsRatio_working_3-way'!L198*'OddsRatio_working_3-way'!M198</f>
        <v>8.1977426695785047E-2</v>
      </c>
      <c r="R198" s="11">
        <f t="shared" si="51"/>
        <v>0</v>
      </c>
      <c r="S198" s="11">
        <f t="shared" si="52"/>
        <v>-0.84863834133267191</v>
      </c>
      <c r="T198" s="11">
        <f t="shared" si="53"/>
        <v>-0.29517855350701638</v>
      </c>
      <c r="U198" s="11">
        <f>'OddsRatio_working_3-way'!S198-'OddsRatio_working_3-way'!R198^2/3</f>
        <v>-0.84863834133267191</v>
      </c>
      <c r="V198" s="11">
        <f>'OddsRatio_working_3-way'!S198*'OddsRatio_working_3-way'!R198/3-2*'OddsRatio_working_3-way'!R198^3/27-'OddsRatio_working_3-way'!T198</f>
        <v>0.29517855350701638</v>
      </c>
      <c r="W198" s="11">
        <f>'OddsRatio_working_3-way'!V198^2+4*'OddsRatio_working_3-way'!U198^3/27</f>
        <v>-3.4145593725317669E-3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0.15045342952474222</v>
      </c>
      <c r="Y198" s="11">
        <f>IF('OddsRatio_working_3-way'!W198&gt;=0,IF('OddsRatio_working_3-way'!V198+SQRT('OddsRatio_working_3-way'!W198)&gt;0,0,PI()),ACOS('OddsRatio_working_3-way'!V198/(2*'OddsRatio_working_3-way'!X198)))</f>
        <v>0.19543548627769347</v>
      </c>
      <c r="Z198" s="11">
        <f>'OddsRatio_working_3-way'!X198^(1/3)*COS('OddsRatio_working_3-way'!Y198/3)</f>
        <v>0.53073593675670894</v>
      </c>
      <c r="AA198" s="11">
        <f>'OddsRatio_working_3-way'!X198^(1/3)*COS(('OddsRatio_working_3-way'!Y198+2*PI())/3)</f>
        <v>-0.29535312152790283</v>
      </c>
      <c r="AB198" s="11">
        <f>'OddsRatio_working_3-way'!X198^(1/3)*COS(('OddsRatio_working_3-way'!Y198+4*PI())/3)</f>
        <v>-0.2353828152288063</v>
      </c>
      <c r="AC198" s="11">
        <f>'OddsRatio_working_3-way'!X198^(1/3)*SIN('OddsRatio_working_3-way'!Y198/3)</f>
        <v>3.4623872485167885E-2</v>
      </c>
      <c r="AD198" s="11">
        <f>'OddsRatio_working_3-way'!X198^(1/3)*SIN(('OddsRatio_working_3-way'!Y198+2*PI())/3)</f>
        <v>0.44231886769005735</v>
      </c>
      <c r="AE198" s="11">
        <f>'OddsRatio_working_3-way'!X198^(1/3)*SIN(('OddsRatio_working_3-way'!Y198+4*PI())/3)</f>
        <v>-0.47694274017522503</v>
      </c>
      <c r="AF198" s="11">
        <f>-'OddsRatio_working_3-way'!U198/(3*'OddsRatio_working_3-way'!X198^(1/3))*COS(('OddsRatio_working_3-way'!Y198)/3)</f>
        <v>0.53073593675670905</v>
      </c>
      <c r="AG198" s="11">
        <f>-'OddsRatio_working_3-way'!U198/(3*'OddsRatio_working_3-way'!X198^(1/3))*COS(('OddsRatio_working_3-way'!Y198+2*PI())/3)</f>
        <v>-0.29535312152790288</v>
      </c>
      <c r="AH198" s="11">
        <f>-'OddsRatio_working_3-way'!U198/(3*'OddsRatio_working_3-way'!X198^(1/3))*COS(('OddsRatio_working_3-way'!Y198+4*PI())/3)</f>
        <v>-0.23538281522880633</v>
      </c>
      <c r="AI198" s="11">
        <f>'OddsRatio_working_3-way'!U198/(3*'OddsRatio_working_3-way'!X198^(1/3))*SIN(('OddsRatio_working_3-way'!Y198)/3)</f>
        <v>-3.4623872485167892E-2</v>
      </c>
      <c r="AJ198" s="11">
        <f>'OddsRatio_working_3-way'!U198/(3*'OddsRatio_working_3-way'!X198^(1/3))*SIN(('OddsRatio_working_3-way'!Y198+2*PI())/3)</f>
        <v>-0.4423188676900574</v>
      </c>
      <c r="AK198" s="11">
        <f>'OddsRatio_working_3-way'!U198/(3*'OddsRatio_working_3-way'!X198^(1/3))*SIN(('OddsRatio_working_3-way'!Y198+4*PI())/3)</f>
        <v>0.47694274017522514</v>
      </c>
      <c r="AL198" s="11">
        <f>'OddsRatio_working_3-way'!Z198+'OddsRatio_working_3-way'!AF198</f>
        <v>1.0614718735134181</v>
      </c>
      <c r="AM198" s="11">
        <f>'OddsRatio_working_3-way'!AA198+'OddsRatio_working_3-way'!AG198</f>
        <v>-0.59070624305580566</v>
      </c>
      <c r="AN198" s="11">
        <f>'OddsRatio_working_3-way'!AB198+'OddsRatio_working_3-way'!AH198</f>
        <v>-0.47076563045761266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1.0614718735134181</v>
      </c>
      <c r="AS198" s="11">
        <f>IF(('OddsRatio_working_3-way'!X198=0),IF(Q198&gt;0,-Q198^(1/3),(-Q198)^(1/3)),'OddsRatio_working_3-way'!AM198-'OddsRatio_working_3-way'!R198/3)</f>
        <v>-0.59070624305580566</v>
      </c>
      <c r="AT198" s="11">
        <f>IF(('OddsRatio_working_3-way'!X198=0),IF(Q198&gt;0,-Q198^(1/3),(-Q198)^(1/3)),'OddsRatio_working_3-way'!AN198-'OddsRatio_working_3-way'!R198/3)</f>
        <v>-0.47076563045761266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9">
        <f t="shared" si="41"/>
        <v>0.20541630704819305</v>
      </c>
      <c r="E199" s="9">
        <f t="shared" si="42"/>
        <v>0.24917025685226432</v>
      </c>
      <c r="F199" s="9">
        <f t="shared" si="43"/>
        <v>0.54541343609954274</v>
      </c>
      <c r="G199" s="9">
        <f t="shared" si="44"/>
        <v>1.0685532267406441</v>
      </c>
      <c r="H199" s="9">
        <f t="shared" si="45"/>
        <v>4.8681626808011318</v>
      </c>
      <c r="I199" s="9">
        <f t="shared" si="46"/>
        <v>4.0133200994086167</v>
      </c>
      <c r="J199" s="9">
        <f t="shared" si="47"/>
        <v>1.833471516857702</v>
      </c>
      <c r="K199" s="11">
        <f t="shared" si="48"/>
        <v>0.21645021645021645</v>
      </c>
      <c r="L199" s="11">
        <f t="shared" si="49"/>
        <v>0.26178010471204188</v>
      </c>
      <c r="M199" s="11">
        <f t="shared" si="50"/>
        <v>0.5617977528089888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-0.25347021940939241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0.22983271997919918</v>
      </c>
      <c r="Q199" s="11">
        <f>2*'OddsRatio_working_3-way'!K199*'OddsRatio_working_3-way'!L199*'OddsRatio_working_3-way'!M199</f>
        <v>6.3665573401440217E-2</v>
      </c>
      <c r="R199" s="11">
        <f t="shared" si="51"/>
        <v>0</v>
      </c>
      <c r="S199" s="11">
        <f t="shared" si="52"/>
        <v>-0.90674447086813337</v>
      </c>
      <c r="T199" s="11">
        <f t="shared" si="53"/>
        <v>-0.25117575370308404</v>
      </c>
      <c r="U199" s="11">
        <f>'OddsRatio_working_3-way'!S199-'OddsRatio_working_3-way'!R199^2/3</f>
        <v>-0.90674447086813337</v>
      </c>
      <c r="V199" s="11">
        <f>'OddsRatio_working_3-way'!S199*'OddsRatio_working_3-way'!R199/3-2*'OddsRatio_working_3-way'!R199^3/27-'OddsRatio_working_3-way'!T199</f>
        <v>0.25117575370308404</v>
      </c>
      <c r="W199" s="11">
        <f>'OddsRatio_working_3-way'!V199^2+4*'OddsRatio_working_3-way'!U199^3/27</f>
        <v>-4.7356990869758878E-2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0.16616727273900178</v>
      </c>
      <c r="Y199" s="11">
        <f>IF('OddsRatio_working_3-way'!W199&gt;=0,IF('OddsRatio_working_3-way'!V199+SQRT('OddsRatio_working_3-way'!W199)&gt;0,0,PI()),ACOS('OddsRatio_working_3-way'!V199/(2*'OddsRatio_working_3-way'!X199)))</f>
        <v>0.71393371263656913</v>
      </c>
      <c r="Z199" s="11">
        <f>'OddsRatio_working_3-way'!X199^(1/3)*COS('OddsRatio_working_3-way'!Y199/3)</f>
        <v>0.53427661337032195</v>
      </c>
      <c r="AA199" s="11">
        <f>'OddsRatio_working_3-way'!X199^(1/3)*COS(('OddsRatio_working_3-way'!Y199+2*PI())/3)</f>
        <v>-0.37937686076168103</v>
      </c>
      <c r="AB199" s="11">
        <f>'OddsRatio_working_3-way'!X199^(1/3)*COS(('OddsRatio_working_3-way'!Y199+4*PI())/3)</f>
        <v>-0.15489975260864081</v>
      </c>
      <c r="AC199" s="11">
        <f>'OddsRatio_working_3-way'!X199^(1/3)*SIN('OddsRatio_working_3-way'!Y199/3)</f>
        <v>0.12960191881906649</v>
      </c>
      <c r="AD199" s="11">
        <f>'OddsRatio_working_3-way'!X199^(1/3)*SIN(('OddsRatio_working_3-way'!Y199+2*PI())/3)</f>
        <v>0.39789616041708226</v>
      </c>
      <c r="AE199" s="11">
        <f>'OddsRatio_working_3-way'!X199^(1/3)*SIN(('OddsRatio_working_3-way'!Y199+4*PI())/3)</f>
        <v>-0.52749807923614878</v>
      </c>
      <c r="AF199" s="11">
        <f>-'OddsRatio_working_3-way'!U199/(3*'OddsRatio_working_3-way'!X199^(1/3))*COS(('OddsRatio_working_3-way'!Y199)/3)</f>
        <v>0.53427661337032206</v>
      </c>
      <c r="AG199" s="11">
        <f>-'OddsRatio_working_3-way'!U199/(3*'OddsRatio_working_3-way'!X199^(1/3))*COS(('OddsRatio_working_3-way'!Y199+2*PI())/3)</f>
        <v>-0.37937686076168115</v>
      </c>
      <c r="AH199" s="11">
        <f>-'OddsRatio_working_3-way'!U199/(3*'OddsRatio_working_3-way'!X199^(1/3))*COS(('OddsRatio_working_3-way'!Y199+4*PI())/3)</f>
        <v>-0.15489975260864083</v>
      </c>
      <c r="AI199" s="11">
        <f>'OddsRatio_working_3-way'!U199/(3*'OddsRatio_working_3-way'!X199^(1/3))*SIN(('OddsRatio_working_3-way'!Y199)/3)</f>
        <v>-0.12960191881906652</v>
      </c>
      <c r="AJ199" s="11">
        <f>'OddsRatio_working_3-way'!U199/(3*'OddsRatio_working_3-way'!X199^(1/3))*SIN(('OddsRatio_working_3-way'!Y199+2*PI())/3)</f>
        <v>-0.39789616041708237</v>
      </c>
      <c r="AK199" s="11">
        <f>'OddsRatio_working_3-way'!U199/(3*'OddsRatio_working_3-way'!X199^(1/3))*SIN(('OddsRatio_working_3-way'!Y199+4*PI())/3)</f>
        <v>0.52749807923614889</v>
      </c>
      <c r="AL199" s="11">
        <f>'OddsRatio_working_3-way'!Z199+'OddsRatio_working_3-way'!AF199</f>
        <v>1.0685532267406441</v>
      </c>
      <c r="AM199" s="11">
        <f>'OddsRatio_working_3-way'!AA199+'OddsRatio_working_3-way'!AG199</f>
        <v>-0.75875372152336218</v>
      </c>
      <c r="AN199" s="11">
        <f>'OddsRatio_working_3-way'!AB199+'OddsRatio_working_3-way'!AH199</f>
        <v>-0.30979950521728161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1.0685532267406441</v>
      </c>
      <c r="AS199" s="11">
        <f>IF(('OddsRatio_working_3-way'!X199=0),IF(Q199&gt;0,-Q199^(1/3),(-Q199)^(1/3)),'OddsRatio_working_3-way'!AM199-'OddsRatio_working_3-way'!R199/3)</f>
        <v>-0.75875372152336218</v>
      </c>
      <c r="AT199" s="11">
        <f>IF(('OddsRatio_working_3-way'!X199=0),IF(Q199&gt;0,-Q199^(1/3),(-Q199)^(1/3)),'OddsRatio_working_3-way'!AN199-'OddsRatio_working_3-way'!R199/3)</f>
        <v>-0.30979950521728161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9">
        <f t="shared" si="41"/>
        <v>0.50254984537192382</v>
      </c>
      <c r="E200" s="9">
        <f t="shared" si="42"/>
        <v>0.26770905575927034</v>
      </c>
      <c r="F200" s="9">
        <f t="shared" si="43"/>
        <v>0.22974109886880584</v>
      </c>
      <c r="G200" s="9">
        <f t="shared" si="44"/>
        <v>1.064357385264278</v>
      </c>
      <c r="H200" s="9">
        <f t="shared" si="45"/>
        <v>1.9898523682957787</v>
      </c>
      <c r="I200" s="9">
        <f t="shared" si="46"/>
        <v>3.7353984801291937</v>
      </c>
      <c r="J200" s="9">
        <f t="shared" si="47"/>
        <v>4.3527257635824759</v>
      </c>
      <c r="K200" s="11">
        <f t="shared" si="48"/>
        <v>0.5181347150259068</v>
      </c>
      <c r="L200" s="11">
        <f t="shared" si="49"/>
        <v>0.28011204481792717</v>
      </c>
      <c r="M200" s="11">
        <f t="shared" si="50"/>
        <v>0.24096385542168672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-0.26330130029413601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0.2325669639851696</v>
      </c>
      <c r="Q200" s="11">
        <f>2*'OddsRatio_working_3-way'!K200*'OddsRatio_working_3-way'!L200*'OddsRatio_working_3-way'!M200</f>
        <v>6.9944951574487088E-2</v>
      </c>
      <c r="R200" s="11">
        <f t="shared" si="51"/>
        <v>0</v>
      </c>
      <c r="S200" s="11">
        <f t="shared" si="52"/>
        <v>-0.88327313129622664</v>
      </c>
      <c r="T200" s="11">
        <f t="shared" si="53"/>
        <v>-0.26564605452518092</v>
      </c>
      <c r="U200" s="11">
        <f>'OddsRatio_working_3-way'!S200-'OddsRatio_working_3-way'!R200^2/3</f>
        <v>-0.88327313129622664</v>
      </c>
      <c r="V200" s="11">
        <f>'OddsRatio_working_3-way'!S200*'OddsRatio_working_3-way'!R200/3-2*'OddsRatio_working_3-way'!R200^3/27-'OddsRatio_working_3-way'!T200</f>
        <v>0.26564605452518092</v>
      </c>
      <c r="W200" s="11">
        <f>'OddsRatio_working_3-way'!V200^2+4*'OddsRatio_working_3-way'!U200^3/27</f>
        <v>-3.152172290621412E-2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0.15975727619658636</v>
      </c>
      <c r="Y200" s="11">
        <f>IF('OddsRatio_working_3-way'!W200&gt;=0,IF('OddsRatio_working_3-way'!V200+SQRT('OddsRatio_working_3-way'!W200)&gt;0,0,PI()),ACOS('OddsRatio_working_3-way'!V200/(2*'OddsRatio_working_3-way'!X200)))</f>
        <v>0.5891645842983847</v>
      </c>
      <c r="Z200" s="11">
        <f>'OddsRatio_working_3-way'!X200^(1/3)*COS('OddsRatio_working_3-way'!Y200/3)</f>
        <v>0.53217869263213902</v>
      </c>
      <c r="AA200" s="11">
        <f>'OddsRatio_working_3-way'!X200^(1/3)*COS(('OddsRatio_working_3-way'!Y200+2*PI())/3)</f>
        <v>-0.35778265117153391</v>
      </c>
      <c r="AB200" s="11">
        <f>'OddsRatio_working_3-way'!X200^(1/3)*COS(('OddsRatio_working_3-way'!Y200+4*PI())/3)</f>
        <v>-0.17439604146060528</v>
      </c>
      <c r="AC200" s="11">
        <f>'OddsRatio_working_3-way'!X200^(1/3)*SIN('OddsRatio_working_3-way'!Y200/3)</f>
        <v>0.10587830848237763</v>
      </c>
      <c r="AD200" s="11">
        <f>'OddsRatio_working_3-way'!X200^(1/3)*SIN(('OddsRatio_working_3-way'!Y200+2*PI())/3)</f>
        <v>0.40794111293103413</v>
      </c>
      <c r="AE200" s="11">
        <f>'OddsRatio_working_3-way'!X200^(1/3)*SIN(('OddsRatio_working_3-way'!Y200+4*PI())/3)</f>
        <v>-0.51381942141341164</v>
      </c>
      <c r="AF200" s="11">
        <f>-'OddsRatio_working_3-way'!U200/(3*'OddsRatio_working_3-way'!X200^(1/3))*COS(('OddsRatio_working_3-way'!Y200)/3)</f>
        <v>0.53217869263213891</v>
      </c>
      <c r="AG200" s="11">
        <f>-'OddsRatio_working_3-way'!U200/(3*'OddsRatio_working_3-way'!X200^(1/3))*COS(('OddsRatio_working_3-way'!Y200+2*PI())/3)</f>
        <v>-0.35778265117153385</v>
      </c>
      <c r="AH200" s="11">
        <f>-'OddsRatio_working_3-way'!U200/(3*'OddsRatio_working_3-way'!X200^(1/3))*COS(('OddsRatio_working_3-way'!Y200+4*PI())/3)</f>
        <v>-0.17439604146060525</v>
      </c>
      <c r="AI200" s="11">
        <f>'OddsRatio_working_3-way'!U200/(3*'OddsRatio_working_3-way'!X200^(1/3))*SIN(('OddsRatio_working_3-way'!Y200)/3)</f>
        <v>-0.1058783084823776</v>
      </c>
      <c r="AJ200" s="11">
        <f>'OddsRatio_working_3-way'!U200/(3*'OddsRatio_working_3-way'!X200^(1/3))*SIN(('OddsRatio_working_3-way'!Y200+2*PI())/3)</f>
        <v>-0.40794111293103408</v>
      </c>
      <c r="AK200" s="11">
        <f>'OddsRatio_working_3-way'!U200/(3*'OddsRatio_working_3-way'!X200^(1/3))*SIN(('OddsRatio_working_3-way'!Y200+4*PI())/3)</f>
        <v>0.51381942141341153</v>
      </c>
      <c r="AL200" s="11">
        <f>'OddsRatio_working_3-way'!Z200+'OddsRatio_working_3-way'!AF200</f>
        <v>1.064357385264278</v>
      </c>
      <c r="AM200" s="11">
        <f>'OddsRatio_working_3-way'!AA200+'OddsRatio_working_3-way'!AG200</f>
        <v>-0.7155653023430677</v>
      </c>
      <c r="AN200" s="11">
        <f>'OddsRatio_working_3-way'!AB200+'OddsRatio_working_3-way'!AH200</f>
        <v>-0.34879208292121056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1.064357385264278</v>
      </c>
      <c r="AS200" s="11">
        <f>IF(('OddsRatio_working_3-way'!X200=0),IF(Q200&gt;0,-Q200^(1/3),(-Q200)^(1/3)),'OddsRatio_working_3-way'!AM200-'OddsRatio_working_3-way'!R200/3)</f>
        <v>-0.7155653023430677</v>
      </c>
      <c r="AT200" s="11">
        <f>IF(('OddsRatio_working_3-way'!X200=0),IF(Q200&gt;0,-Q200^(1/3),(-Q200)^(1/3)),'OddsRatio_working_3-way'!AN200-'OddsRatio_working_3-way'!R200/3)</f>
        <v>-0.34879208292121056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9">
        <f t="shared" si="41"/>
        <v>0.22222910180347585</v>
      </c>
      <c r="E201" s="9">
        <f t="shared" si="42"/>
        <v>0.25736944691342961</v>
      </c>
      <c r="F201" s="9">
        <f t="shared" si="43"/>
        <v>0.52040145128309467</v>
      </c>
      <c r="G201" s="9">
        <f t="shared" si="44"/>
        <v>1.0971350134145146</v>
      </c>
      <c r="H201" s="9">
        <f t="shared" si="45"/>
        <v>4.4998606927923026</v>
      </c>
      <c r="I201" s="9">
        <f t="shared" si="46"/>
        <v>3.885465085280174</v>
      </c>
      <c r="J201" s="9">
        <f t="shared" si="47"/>
        <v>1.9215934112681925</v>
      </c>
      <c r="K201" s="11">
        <f t="shared" si="48"/>
        <v>0.2386634844868735</v>
      </c>
      <c r="L201" s="11">
        <f t="shared" si="49"/>
        <v>0.27548209366391185</v>
      </c>
      <c r="M201" s="11">
        <f t="shared" si="50"/>
        <v>0.54347826086956519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-0.25181827615157504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0.23797742344630751</v>
      </c>
      <c r="Q201" s="11">
        <f>2*'OddsRatio_working_3-way'!K201*'OddsRatio_working_3-way'!L201*'OddsRatio_working_3-way'!M201</f>
        <v>7.1464691725617882E-2</v>
      </c>
      <c r="R201" s="11">
        <f t="shared" si="51"/>
        <v>0</v>
      </c>
      <c r="S201" s="11">
        <f t="shared" si="52"/>
        <v>-0.94503634558701999</v>
      </c>
      <c r="T201" s="11">
        <f t="shared" si="53"/>
        <v>-0.28379469837448051</v>
      </c>
      <c r="U201" s="11">
        <f>'OddsRatio_working_3-way'!S201-'OddsRatio_working_3-way'!R201^2/3</f>
        <v>-0.94503634558701999</v>
      </c>
      <c r="V201" s="11">
        <f>'OddsRatio_working_3-way'!S201*'OddsRatio_working_3-way'!R201/3-2*'OddsRatio_working_3-way'!R201^3/27-'OddsRatio_working_3-way'!T201</f>
        <v>0.28379469837448051</v>
      </c>
      <c r="W201" s="11">
        <f>'OddsRatio_working_3-way'!V201^2+4*'OddsRatio_working_3-way'!U201^3/27</f>
        <v>-4.4498495292853699E-2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0.17680351107819953</v>
      </c>
      <c r="Y201" s="11">
        <f>IF('OddsRatio_working_3-way'!W201&gt;=0,IF('OddsRatio_working_3-way'!V201+SQRT('OddsRatio_working_3-way'!W201)&gt;0,0,PI()),ACOS('OddsRatio_working_3-way'!V201/(2*'OddsRatio_working_3-way'!X201)))</f>
        <v>0.63920398811850609</v>
      </c>
      <c r="Z201" s="11">
        <f>'OddsRatio_working_3-way'!X201^(1/3)*COS('OddsRatio_working_3-way'!Y201/3)</f>
        <v>0.5485675067072574</v>
      </c>
      <c r="AA201" s="11">
        <f>'OddsRatio_working_3-way'!X201^(1/3)*COS(('OddsRatio_working_3-way'!Y201+2*PI())/3)</f>
        <v>-0.37706679833426915</v>
      </c>
      <c r="AB201" s="11">
        <f>'OddsRatio_working_3-way'!X201^(1/3)*COS(('OddsRatio_working_3-way'!Y201+4*PI())/3)</f>
        <v>-0.17150070837298839</v>
      </c>
      <c r="AC201" s="11">
        <f>'OddsRatio_working_3-way'!X201^(1/3)*SIN('OddsRatio_working_3-way'!Y201/3)</f>
        <v>0.11868363737540442</v>
      </c>
      <c r="AD201" s="11">
        <f>'OddsRatio_working_3-way'!X201^(1/3)*SIN(('OddsRatio_working_3-way'!Y201+2*PI())/3)</f>
        <v>0.41573157781147319</v>
      </c>
      <c r="AE201" s="11">
        <f>'OddsRatio_working_3-way'!X201^(1/3)*SIN(('OddsRatio_working_3-way'!Y201+4*PI())/3)</f>
        <v>-0.53441521518687751</v>
      </c>
      <c r="AF201" s="11">
        <f>-'OddsRatio_working_3-way'!U201/(3*'OddsRatio_working_3-way'!X201^(1/3))*COS(('OddsRatio_working_3-way'!Y201)/3)</f>
        <v>0.54856750670725729</v>
      </c>
      <c r="AG201" s="11">
        <f>-'OddsRatio_working_3-way'!U201/(3*'OddsRatio_working_3-way'!X201^(1/3))*COS(('OddsRatio_working_3-way'!Y201+2*PI())/3)</f>
        <v>-0.37706679833426909</v>
      </c>
      <c r="AH201" s="11">
        <f>-'OddsRatio_working_3-way'!U201/(3*'OddsRatio_working_3-way'!X201^(1/3))*COS(('OddsRatio_working_3-way'!Y201+4*PI())/3)</f>
        <v>-0.17150070837298836</v>
      </c>
      <c r="AI201" s="11">
        <f>'OddsRatio_working_3-way'!U201/(3*'OddsRatio_working_3-way'!X201^(1/3))*SIN(('OddsRatio_working_3-way'!Y201)/3)</f>
        <v>-0.1186836373754044</v>
      </c>
      <c r="AJ201" s="11">
        <f>'OddsRatio_working_3-way'!U201/(3*'OddsRatio_working_3-way'!X201^(1/3))*SIN(('OddsRatio_working_3-way'!Y201+2*PI())/3)</f>
        <v>-0.41573157781147307</v>
      </c>
      <c r="AK201" s="11">
        <f>'OddsRatio_working_3-way'!U201/(3*'OddsRatio_working_3-way'!X201^(1/3))*SIN(('OddsRatio_working_3-way'!Y201+4*PI())/3)</f>
        <v>0.5344152151868774</v>
      </c>
      <c r="AL201" s="11">
        <f>'OddsRatio_working_3-way'!Z201+'OddsRatio_working_3-way'!AF201</f>
        <v>1.0971350134145146</v>
      </c>
      <c r="AM201" s="11">
        <f>'OddsRatio_working_3-way'!AA201+'OddsRatio_working_3-way'!AG201</f>
        <v>-0.7541335966685383</v>
      </c>
      <c r="AN201" s="11">
        <f>'OddsRatio_working_3-way'!AB201+'OddsRatio_working_3-way'!AH201</f>
        <v>-0.34300141674597673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1.0971350134145146</v>
      </c>
      <c r="AS201" s="11">
        <f>IF(('OddsRatio_working_3-way'!X201=0),IF(Q201&gt;0,-Q201^(1/3),(-Q201)^(1/3)),'OddsRatio_working_3-way'!AM201-'OddsRatio_working_3-way'!R201/3)</f>
        <v>-0.7541335966685383</v>
      </c>
      <c r="AT201" s="11">
        <f>IF(('OddsRatio_working_3-way'!X201=0),IF(Q201&gt;0,-Q201^(1/3),(-Q201)^(1/3)),'OddsRatio_working_3-way'!AN201-'OddsRatio_working_3-way'!R201/3)</f>
        <v>-0.34300141674597673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9">
        <f t="shared" si="41"/>
        <v>0.53747785319307839</v>
      </c>
      <c r="E202" s="9">
        <f t="shared" si="42"/>
        <v>0.27664636398591974</v>
      </c>
      <c r="F202" s="9">
        <f t="shared" si="43"/>
        <v>0.18587578282100167</v>
      </c>
      <c r="G202" s="9">
        <f t="shared" si="44"/>
        <v>1.1032586882754958</v>
      </c>
      <c r="H202" s="9">
        <f t="shared" si="45"/>
        <v>1.8605417768548866</v>
      </c>
      <c r="I202" s="9">
        <f t="shared" si="46"/>
        <v>3.6147230912129258</v>
      </c>
      <c r="J202" s="9">
        <f t="shared" si="47"/>
        <v>5.3799369924537173</v>
      </c>
      <c r="K202" s="11">
        <f t="shared" si="48"/>
        <v>0.5617977528089888</v>
      </c>
      <c r="L202" s="11">
        <f t="shared" si="49"/>
        <v>0.29673590504451036</v>
      </c>
      <c r="M202" s="11">
        <f t="shared" si="50"/>
        <v>0.2012072434607646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-0.24616548690334916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0.23882165395936455</v>
      </c>
      <c r="Q202" s="11">
        <f>2*'OddsRatio_working_3-way'!K202*'OddsRatio_working_3-way'!L202*'OddsRatio_working_3-way'!M202</f>
        <v>6.7084734258248457E-2</v>
      </c>
      <c r="R202" s="11">
        <f t="shared" si="51"/>
        <v>0</v>
      </c>
      <c r="S202" s="11">
        <f t="shared" si="52"/>
        <v>-0.97016708947965569</v>
      </c>
      <c r="T202" s="11">
        <f t="shared" si="53"/>
        <v>-0.27251884535945381</v>
      </c>
      <c r="U202" s="11">
        <f>'OddsRatio_working_3-way'!S202-'OddsRatio_working_3-way'!R202^2/3</f>
        <v>-0.97016708947965569</v>
      </c>
      <c r="V202" s="11">
        <f>'OddsRatio_working_3-way'!S202*'OddsRatio_working_3-way'!R202/3-2*'OddsRatio_working_3-way'!R202^3/27-'OddsRatio_working_3-way'!T202</f>
        <v>0.27251884535945381</v>
      </c>
      <c r="W202" s="11">
        <f>'OddsRatio_working_3-way'!V202^2+4*'OddsRatio_working_3-way'!U202^3/27</f>
        <v>-6.1014178882893969E-2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0.18390262366191509</v>
      </c>
      <c r="Y202" s="11">
        <f>IF('OddsRatio_working_3-way'!W202&gt;=0,IF('OddsRatio_working_3-way'!V202+SQRT('OddsRatio_working_3-way'!W202)&gt;0,0,PI()),ACOS('OddsRatio_working_3-way'!V202/(2*'OddsRatio_working_3-way'!X202)))</f>
        <v>0.73633857725583862</v>
      </c>
      <c r="Z202" s="11">
        <f>'OddsRatio_working_3-way'!X202^(1/3)*COS('OddsRatio_working_3-way'!Y202/3)</f>
        <v>0.55162934413774789</v>
      </c>
      <c r="AA202" s="11">
        <f>'OddsRatio_working_3-way'!X202^(1/3)*COS(('OddsRatio_working_3-way'!Y202+2*PI())/3)</f>
        <v>-0.39548326604629369</v>
      </c>
      <c r="AB202" s="11">
        <f>'OddsRatio_working_3-way'!X202^(1/3)*COS(('OddsRatio_working_3-way'!Y202+4*PI())/3)</f>
        <v>-0.15614607809145381</v>
      </c>
      <c r="AC202" s="11">
        <f>'OddsRatio_working_3-way'!X202^(1/3)*SIN('OddsRatio_working_3-way'!Y202/3)</f>
        <v>0.13818138989281475</v>
      </c>
      <c r="AD202" s="11">
        <f>'OddsRatio_working_3-way'!X202^(1/3)*SIN(('OddsRatio_working_3-way'!Y202+2*PI())/3)</f>
        <v>0.40863433054983089</v>
      </c>
      <c r="AE202" s="11">
        <f>'OddsRatio_working_3-way'!X202^(1/3)*SIN(('OddsRatio_working_3-way'!Y202+4*PI())/3)</f>
        <v>-0.54681572044264548</v>
      </c>
      <c r="AF202" s="11">
        <f>-'OddsRatio_working_3-way'!U202/(3*'OddsRatio_working_3-way'!X202^(1/3))*COS(('OddsRatio_working_3-way'!Y202)/3)</f>
        <v>0.55162934413774789</v>
      </c>
      <c r="AG202" s="11">
        <f>-'OddsRatio_working_3-way'!U202/(3*'OddsRatio_working_3-way'!X202^(1/3))*COS(('OddsRatio_working_3-way'!Y202+2*PI())/3)</f>
        <v>-0.39548326604629369</v>
      </c>
      <c r="AH202" s="11">
        <f>-'OddsRatio_working_3-way'!U202/(3*'OddsRatio_working_3-way'!X202^(1/3))*COS(('OddsRatio_working_3-way'!Y202+4*PI())/3)</f>
        <v>-0.15614607809145381</v>
      </c>
      <c r="AI202" s="11">
        <f>'OddsRatio_working_3-way'!U202/(3*'OddsRatio_working_3-way'!X202^(1/3))*SIN(('OddsRatio_working_3-way'!Y202)/3)</f>
        <v>-0.13818138989281475</v>
      </c>
      <c r="AJ202" s="11">
        <f>'OddsRatio_working_3-way'!U202/(3*'OddsRatio_working_3-way'!X202^(1/3))*SIN(('OddsRatio_working_3-way'!Y202+2*PI())/3)</f>
        <v>-0.40863433054983089</v>
      </c>
      <c r="AK202" s="11">
        <f>'OddsRatio_working_3-way'!U202/(3*'OddsRatio_working_3-way'!X202^(1/3))*SIN(('OddsRatio_working_3-way'!Y202+4*PI())/3)</f>
        <v>0.54681572044264548</v>
      </c>
      <c r="AL202" s="11">
        <f>'OddsRatio_working_3-way'!Z202+'OddsRatio_working_3-way'!AF202</f>
        <v>1.1032586882754958</v>
      </c>
      <c r="AM202" s="11">
        <f>'OddsRatio_working_3-way'!AA202+'OddsRatio_working_3-way'!AG202</f>
        <v>-0.79096653209258738</v>
      </c>
      <c r="AN202" s="11">
        <f>'OddsRatio_working_3-way'!AB202+'OddsRatio_working_3-way'!AH202</f>
        <v>-0.31229215618290762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1.1032586882754958</v>
      </c>
      <c r="AS202" s="11">
        <f>IF(('OddsRatio_working_3-way'!X202=0),IF(Q202&gt;0,-Q202^(1/3),(-Q202)^(1/3)),'OddsRatio_working_3-way'!AM202-'OddsRatio_working_3-way'!R202/3)</f>
        <v>-0.79096653209258738</v>
      </c>
      <c r="AT202" s="11">
        <f>IF(('OddsRatio_working_3-way'!X202=0),IF(Q202&gt;0,-Q202^(1/3),(-Q202)^(1/3)),'OddsRatio_working_3-way'!AN202-'OddsRatio_working_3-way'!R202/3)</f>
        <v>-0.31229215618290762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9">
        <f t="shared" si="41"/>
        <v>0.26561035004182765</v>
      </c>
      <c r="E203" s="9">
        <f t="shared" si="42"/>
        <v>0.26873055459394329</v>
      </c>
      <c r="F203" s="9">
        <f t="shared" si="43"/>
        <v>0.46565909536422917</v>
      </c>
      <c r="G203" s="9">
        <f t="shared" si="44"/>
        <v>1.0928511967645922</v>
      </c>
      <c r="H203" s="9">
        <f t="shared" si="45"/>
        <v>3.7649135278144188</v>
      </c>
      <c r="I203" s="9">
        <f t="shared" si="46"/>
        <v>3.7211994799438344</v>
      </c>
      <c r="J203" s="9">
        <f t="shared" si="47"/>
        <v>2.1474937566028216</v>
      </c>
      <c r="K203" s="11">
        <f t="shared" si="48"/>
        <v>0.28328611898016998</v>
      </c>
      <c r="L203" s="11">
        <f t="shared" si="49"/>
        <v>0.28653295128939826</v>
      </c>
      <c r="M203" s="11">
        <f t="shared" si="50"/>
        <v>0.48780487804878053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-0.26191186552887635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0.2403447819148273</v>
      </c>
      <c r="Q203" s="11">
        <f>2*'OddsRatio_working_3-way'!K203*'OddsRatio_working_3-way'!L203*'OddsRatio_working_3-way'!M203</f>
        <v>7.9191031932397793E-2</v>
      </c>
      <c r="R203" s="11">
        <f t="shared" si="51"/>
        <v>0</v>
      </c>
      <c r="S203" s="11">
        <f t="shared" si="52"/>
        <v>-0.91765518690610359</v>
      </c>
      <c r="T203" s="11">
        <f t="shared" si="53"/>
        <v>-0.30235755746494353</v>
      </c>
      <c r="U203" s="11">
        <f>'OddsRatio_working_3-way'!S203-'OddsRatio_working_3-way'!R203^2/3</f>
        <v>-0.91765518690610359</v>
      </c>
      <c r="V203" s="11">
        <f>'OddsRatio_working_3-way'!S203*'OddsRatio_working_3-way'!R203/3-2*'OddsRatio_working_3-way'!R203^3/27-'OddsRatio_working_3-way'!T203</f>
        <v>0.30235755746494353</v>
      </c>
      <c r="W203" s="11">
        <f>'OddsRatio_working_3-way'!V203^2+4*'OddsRatio_working_3-way'!U203^3/27</f>
        <v>-2.3061272271915859E-2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0.16917547460261673</v>
      </c>
      <c r="Y203" s="11">
        <f>IF('OddsRatio_working_3-way'!W203&gt;=0,IF('OddsRatio_working_3-way'!V203+SQRT('OddsRatio_working_3-way'!W203)&gt;0,0,PI()),ACOS('OddsRatio_working_3-way'!V203/(2*'OddsRatio_working_3-way'!X203)))</f>
        <v>0.46544678080655544</v>
      </c>
      <c r="Z203" s="11">
        <f>'OddsRatio_working_3-way'!X203^(1/3)*COS('OddsRatio_working_3-way'!Y203/3)</f>
        <v>0.5464255983822961</v>
      </c>
      <c r="AA203" s="11">
        <f>'OddsRatio_working_3-way'!X203^(1/3)*COS(('OddsRatio_working_3-way'!Y203+2*PI())/3)</f>
        <v>-0.34722695865363251</v>
      </c>
      <c r="AB203" s="11">
        <f>'OddsRatio_working_3-way'!X203^(1/3)*COS(('OddsRatio_working_3-way'!Y203+4*PI())/3)</f>
        <v>-0.19919863972866356</v>
      </c>
      <c r="AC203" s="11">
        <f>'OddsRatio_working_3-way'!X203^(1/3)*SIN('OddsRatio_working_3-way'!Y203/3)</f>
        <v>8.5464189779018596E-2</v>
      </c>
      <c r="AD203" s="11">
        <f>'OddsRatio_working_3-way'!X203^(1/3)*SIN(('OddsRatio_working_3-way'!Y203+2*PI())/3)</f>
        <v>0.43048635458767226</v>
      </c>
      <c r="AE203" s="11">
        <f>'OddsRatio_working_3-way'!X203^(1/3)*SIN(('OddsRatio_working_3-way'!Y203+4*PI())/3)</f>
        <v>-0.51595054436669086</v>
      </c>
      <c r="AF203" s="11">
        <f>-'OddsRatio_working_3-way'!U203/(3*'OddsRatio_working_3-way'!X203^(1/3))*COS(('OddsRatio_working_3-way'!Y203)/3)</f>
        <v>0.5464255983822961</v>
      </c>
      <c r="AG203" s="11">
        <f>-'OddsRatio_working_3-way'!U203/(3*'OddsRatio_working_3-way'!X203^(1/3))*COS(('OddsRatio_working_3-way'!Y203+2*PI())/3)</f>
        <v>-0.34722695865363251</v>
      </c>
      <c r="AH203" s="11">
        <f>-'OddsRatio_working_3-way'!U203/(3*'OddsRatio_working_3-way'!X203^(1/3))*COS(('OddsRatio_working_3-way'!Y203+4*PI())/3)</f>
        <v>-0.19919863972866356</v>
      </c>
      <c r="AI203" s="11">
        <f>'OddsRatio_working_3-way'!U203/(3*'OddsRatio_working_3-way'!X203^(1/3))*SIN(('OddsRatio_working_3-way'!Y203)/3)</f>
        <v>-8.5464189779018596E-2</v>
      </c>
      <c r="AJ203" s="11">
        <f>'OddsRatio_working_3-way'!U203/(3*'OddsRatio_working_3-way'!X203^(1/3))*SIN(('OddsRatio_working_3-way'!Y203+2*PI())/3)</f>
        <v>-0.43048635458767226</v>
      </c>
      <c r="AK203" s="11">
        <f>'OddsRatio_working_3-way'!U203/(3*'OddsRatio_working_3-way'!X203^(1/3))*SIN(('OddsRatio_working_3-way'!Y203+4*PI())/3)</f>
        <v>0.51595054436669086</v>
      </c>
      <c r="AL203" s="11">
        <f>'OddsRatio_working_3-way'!Z203+'OddsRatio_working_3-way'!AF203</f>
        <v>1.0928511967645922</v>
      </c>
      <c r="AM203" s="11">
        <f>'OddsRatio_working_3-way'!AA203+'OddsRatio_working_3-way'!AG203</f>
        <v>-0.69445391730726502</v>
      </c>
      <c r="AN203" s="11">
        <f>'OddsRatio_working_3-way'!AB203+'OddsRatio_working_3-way'!AH203</f>
        <v>-0.39839727945732711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1.0928511967645922</v>
      </c>
      <c r="AS203" s="11">
        <f>IF(('OddsRatio_working_3-way'!X203=0),IF(Q203&gt;0,-Q203^(1/3),(-Q203)^(1/3)),'OddsRatio_working_3-way'!AM203-'OddsRatio_working_3-way'!R203/3)</f>
        <v>-0.69445391730726502</v>
      </c>
      <c r="AT203" s="11">
        <f>IF(('OddsRatio_working_3-way'!X203=0),IF(Q203&gt;0,-Q203^(1/3),(-Q203)^(1/3)),'OddsRatio_working_3-way'!AN203-'OddsRatio_working_3-way'!R203/3)</f>
        <v>-0.39839727945732711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9">
        <f t="shared" si="41"/>
        <v>0.18552792825396541</v>
      </c>
      <c r="E204" s="9">
        <f t="shared" si="42"/>
        <v>0.28010896752787784</v>
      </c>
      <c r="F204" s="9">
        <f t="shared" si="43"/>
        <v>0.53436310421815691</v>
      </c>
      <c r="G204" s="9">
        <f t="shared" si="44"/>
        <v>1.1030211245428414</v>
      </c>
      <c r="H204" s="9">
        <f t="shared" si="45"/>
        <v>5.3900240756805102</v>
      </c>
      <c r="I204" s="9">
        <f t="shared" si="46"/>
        <v>3.5700392201848197</v>
      </c>
      <c r="J204" s="9">
        <f t="shared" si="47"/>
        <v>1.8713866883888453</v>
      </c>
      <c r="K204" s="11">
        <f t="shared" si="48"/>
        <v>0.20080321285140559</v>
      </c>
      <c r="L204" s="11">
        <f t="shared" si="49"/>
        <v>0.3003003003003003</v>
      </c>
      <c r="M204" s="11">
        <f t="shared" si="50"/>
        <v>0.55865921787709494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-0.24679677321529669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0.23918378902561443</v>
      </c>
      <c r="Q204" s="11">
        <f>2*'OddsRatio_working_3-way'!K204*'OddsRatio_working_3-way'!L204*'OddsRatio_working_3-way'!M204</f>
        <v>6.7375715218482929E-2</v>
      </c>
      <c r="R204" s="11">
        <f t="shared" si="51"/>
        <v>0</v>
      </c>
      <c r="S204" s="11">
        <f t="shared" si="52"/>
        <v>-0.9691528212038617</v>
      </c>
      <c r="T204" s="11">
        <f t="shared" si="53"/>
        <v>-0.27300079470531313</v>
      </c>
      <c r="U204" s="11">
        <f>'OddsRatio_working_3-way'!S204-'OddsRatio_working_3-way'!R204^2/3</f>
        <v>-0.9691528212038617</v>
      </c>
      <c r="V204" s="11">
        <f>'OddsRatio_working_3-way'!S204*'OddsRatio_working_3-way'!R204/3-2*'OddsRatio_working_3-way'!R204^3/27-'OddsRatio_working_3-way'!T204</f>
        <v>0.27300079470531313</v>
      </c>
      <c r="W204" s="11">
        <f>'OddsRatio_working_3-way'!V204^2+4*'OddsRatio_working_3-way'!U204^3/27</f>
        <v>-6.0327418882234266E-2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0.18361430553742727</v>
      </c>
      <c r="Y204" s="11">
        <f>IF('OddsRatio_working_3-way'!W204&gt;=0,IF('OddsRatio_working_3-way'!V204+SQRT('OddsRatio_working_3-way'!W204)&gt;0,0,PI()),ACOS('OddsRatio_working_3-way'!V204/(2*'OddsRatio_working_3-way'!X204)))</f>
        <v>0.73264445445546711</v>
      </c>
      <c r="Z204" s="11">
        <f>'OddsRatio_working_3-way'!X204^(1/3)*COS('OddsRatio_working_3-way'!Y204/3)</f>
        <v>0.55151056227142081</v>
      </c>
      <c r="AA204" s="11">
        <f>'OddsRatio_working_3-way'!X204^(1/3)*COS(('OddsRatio_working_3-way'!Y204+2*PI())/3)</f>
        <v>-0.39477326329916934</v>
      </c>
      <c r="AB204" s="11">
        <f>'OddsRatio_working_3-way'!X204^(1/3)*COS(('OddsRatio_working_3-way'!Y204+4*PI())/3)</f>
        <v>-0.15673729897225139</v>
      </c>
      <c r="AC204" s="11">
        <f>'OddsRatio_working_3-way'!X204^(1/3)*SIN('OddsRatio_working_3-way'!Y204/3)</f>
        <v>0.13743012808095811</v>
      </c>
      <c r="AD204" s="11">
        <f>'OddsRatio_working_3-way'!X204^(1/3)*SIN(('OddsRatio_working_3-way'!Y204+2*PI())/3)</f>
        <v>0.40890709334201097</v>
      </c>
      <c r="AE204" s="11">
        <f>'OddsRatio_working_3-way'!X204^(1/3)*SIN(('OddsRatio_working_3-way'!Y204+4*PI())/3)</f>
        <v>-0.54633722142296914</v>
      </c>
      <c r="AF204" s="11">
        <f>-'OddsRatio_working_3-way'!U204/(3*'OddsRatio_working_3-way'!X204^(1/3))*COS(('OddsRatio_working_3-way'!Y204)/3)</f>
        <v>0.5515105622714207</v>
      </c>
      <c r="AG204" s="11">
        <f>-'OddsRatio_working_3-way'!U204/(3*'OddsRatio_working_3-way'!X204^(1/3))*COS(('OddsRatio_working_3-way'!Y204+2*PI())/3)</f>
        <v>-0.39477326329916923</v>
      </c>
      <c r="AH204" s="11">
        <f>-'OddsRatio_working_3-way'!U204/(3*'OddsRatio_working_3-way'!X204^(1/3))*COS(('OddsRatio_working_3-way'!Y204+4*PI())/3)</f>
        <v>-0.15673729897225136</v>
      </c>
      <c r="AI204" s="11">
        <f>'OddsRatio_working_3-way'!U204/(3*'OddsRatio_working_3-way'!X204^(1/3))*SIN(('OddsRatio_working_3-way'!Y204)/3)</f>
        <v>-0.13743012808095811</v>
      </c>
      <c r="AJ204" s="11">
        <f>'OddsRatio_working_3-way'!U204/(3*'OddsRatio_working_3-way'!X204^(1/3))*SIN(('OddsRatio_working_3-way'!Y204+2*PI())/3)</f>
        <v>-0.40890709334201086</v>
      </c>
      <c r="AK204" s="11">
        <f>'OddsRatio_working_3-way'!U204/(3*'OddsRatio_working_3-way'!X204^(1/3))*SIN(('OddsRatio_working_3-way'!Y204+4*PI())/3)</f>
        <v>0.54633722142296903</v>
      </c>
      <c r="AL204" s="11">
        <f>'OddsRatio_working_3-way'!Z204+'OddsRatio_working_3-way'!AF204</f>
        <v>1.1030211245428414</v>
      </c>
      <c r="AM204" s="11">
        <f>'OddsRatio_working_3-way'!AA204+'OddsRatio_working_3-way'!AG204</f>
        <v>-0.78954652659833857</v>
      </c>
      <c r="AN204" s="11">
        <f>'OddsRatio_working_3-way'!AB204+'OddsRatio_working_3-way'!AH204</f>
        <v>-0.31347459794450272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1.1030211245428414</v>
      </c>
      <c r="AS204" s="11">
        <f>IF(('OddsRatio_working_3-way'!X204=0),IF(Q204&gt;0,-Q204^(1/3),(-Q204)^(1/3)),'OddsRatio_working_3-way'!AM204-'OddsRatio_working_3-way'!R204/3)</f>
        <v>-0.78954652659833857</v>
      </c>
      <c r="AT204" s="11">
        <f>IF(('OddsRatio_working_3-way'!X204=0),IF(Q204&gt;0,-Q204^(1/3),(-Q204)^(1/3)),'OddsRatio_working_3-way'!AN204-'OddsRatio_working_3-way'!R204/3)</f>
        <v>-0.31347459794450272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9">
        <f t="shared" si="41"/>
        <v>0.81205365451838063</v>
      </c>
      <c r="E205" s="9">
        <f t="shared" si="42"/>
        <v>0.12745476491027444</v>
      </c>
      <c r="F205" s="9">
        <f t="shared" si="43"/>
        <v>6.0491580571344648E-2</v>
      </c>
      <c r="G205" s="9">
        <f t="shared" si="44"/>
        <v>1.2181353861343065</v>
      </c>
      <c r="H205" s="9">
        <f t="shared" si="45"/>
        <v>1.2314457233655185</v>
      </c>
      <c r="I205" s="9">
        <f t="shared" si="46"/>
        <v>7.8459208700748038</v>
      </c>
      <c r="J205" s="9">
        <f t="shared" si="47"/>
        <v>16.53122617321241</v>
      </c>
      <c r="K205" s="11">
        <f t="shared" si="48"/>
        <v>0.84033613445378152</v>
      </c>
      <c r="L205" s="11">
        <f t="shared" si="49"/>
        <v>0.15105740181268881</v>
      </c>
      <c r="M205" s="11">
        <f t="shared" si="50"/>
        <v>7.2727272727272724E-2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-0.12568760544591351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0.17134456089494299</v>
      </c>
      <c r="Q205" s="11">
        <f>2*'OddsRatio_working_3-way'!K205*'OddsRatio_working_3-way'!L205*'OddsRatio_working_3-way'!M205</f>
        <v>1.8463853544713679E-2</v>
      </c>
      <c r="R205" s="11">
        <f t="shared" si="51"/>
        <v>0</v>
      </c>
      <c r="S205" s="11">
        <f t="shared" si="52"/>
        <v>-1.3632574213427655</v>
      </c>
      <c r="T205" s="11">
        <f t="shared" si="53"/>
        <v>-0.14690273936883247</v>
      </c>
      <c r="U205" s="11">
        <f>'OddsRatio_working_3-way'!S205-'OddsRatio_working_3-way'!R205^2/3</f>
        <v>-1.3632574213427655</v>
      </c>
      <c r="V205" s="11">
        <f>'OddsRatio_working_3-way'!S205*'OddsRatio_working_3-way'!R205/3-2*'OddsRatio_working_3-way'!R205^3/27-'OddsRatio_working_3-way'!T205</f>
        <v>0.14690273936883247</v>
      </c>
      <c r="W205" s="11">
        <f>'OddsRatio_working_3-way'!V205^2+4*'OddsRatio_working_3-way'!U205^3/27</f>
        <v>-0.35376389718804918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0.306326750391684</v>
      </c>
      <c r="Y205" s="11">
        <f>IF('OddsRatio_working_3-way'!W205&gt;=0,IF('OddsRatio_working_3-way'!V205+SQRT('OddsRatio_working_3-way'!W205)&gt;0,0,PI()),ACOS('OddsRatio_working_3-way'!V205/(2*'OddsRatio_working_3-way'!X205)))</f>
        <v>1.3286559447214894</v>
      </c>
      <c r="Z205" s="11">
        <f>'OddsRatio_working_3-way'!X205^(1/3)*COS('OddsRatio_working_3-way'!Y205/3)</f>
        <v>0.60906769306715314</v>
      </c>
      <c r="AA205" s="11">
        <f>'OddsRatio_working_3-way'!X205^(1/3)*COS(('OddsRatio_working_3-way'!Y205+2*PI())/3)</f>
        <v>-0.55471730778168438</v>
      </c>
      <c r="AB205" s="11">
        <f>'OddsRatio_working_3-way'!X205^(1/3)*COS(('OddsRatio_working_3-way'!Y205+4*PI())/3)</f>
        <v>-5.4350385285468678E-2</v>
      </c>
      <c r="AC205" s="11">
        <f>'OddsRatio_working_3-way'!X205^(1/3)*SIN('OddsRatio_working_3-way'!Y205/3)</f>
        <v>0.2888869773967746</v>
      </c>
      <c r="AD205" s="11">
        <f>'OddsRatio_working_3-way'!X205^(1/3)*SIN(('OddsRatio_working_3-way'!Y205+2*PI())/3)</f>
        <v>0.38302460612215056</v>
      </c>
      <c r="AE205" s="11">
        <f>'OddsRatio_working_3-way'!X205^(1/3)*SIN(('OddsRatio_working_3-way'!Y205+4*PI())/3)</f>
        <v>-0.67191158351892522</v>
      </c>
      <c r="AF205" s="11">
        <f>-'OddsRatio_working_3-way'!U205/(3*'OddsRatio_working_3-way'!X205^(1/3))*COS(('OddsRatio_working_3-way'!Y205)/3)</f>
        <v>0.60906769306715325</v>
      </c>
      <c r="AG205" s="11">
        <f>-'OddsRatio_working_3-way'!U205/(3*'OddsRatio_working_3-way'!X205^(1/3))*COS(('OddsRatio_working_3-way'!Y205+2*PI())/3)</f>
        <v>-0.55471730778168449</v>
      </c>
      <c r="AH205" s="11">
        <f>-'OddsRatio_working_3-way'!U205/(3*'OddsRatio_working_3-way'!X205^(1/3))*COS(('OddsRatio_working_3-way'!Y205+4*PI())/3)</f>
        <v>-5.4350385285468684E-2</v>
      </c>
      <c r="AI205" s="11">
        <f>'OddsRatio_working_3-way'!U205/(3*'OddsRatio_working_3-way'!X205^(1/3))*SIN(('OddsRatio_working_3-way'!Y205)/3)</f>
        <v>-0.28888697739677466</v>
      </c>
      <c r="AJ205" s="11">
        <f>'OddsRatio_working_3-way'!U205/(3*'OddsRatio_working_3-way'!X205^(1/3))*SIN(('OddsRatio_working_3-way'!Y205+2*PI())/3)</f>
        <v>-0.38302460612215061</v>
      </c>
      <c r="AK205" s="11">
        <f>'OddsRatio_working_3-way'!U205/(3*'OddsRatio_working_3-way'!X205^(1/3))*SIN(('OddsRatio_working_3-way'!Y205+4*PI())/3)</f>
        <v>0.67191158351892533</v>
      </c>
      <c r="AL205" s="11">
        <f>'OddsRatio_working_3-way'!Z205+'OddsRatio_working_3-way'!AF205</f>
        <v>1.2181353861343065</v>
      </c>
      <c r="AM205" s="11">
        <f>'OddsRatio_working_3-way'!AA205+'OddsRatio_working_3-way'!AG205</f>
        <v>-1.109434615563369</v>
      </c>
      <c r="AN205" s="11">
        <f>'OddsRatio_working_3-way'!AB205+'OddsRatio_working_3-way'!AH205</f>
        <v>-0.10870077057093736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1.2181353861343065</v>
      </c>
      <c r="AS205" s="11">
        <f>IF(('OddsRatio_working_3-way'!X205=0),IF(Q205&gt;0,-Q205^(1/3),(-Q205)^(1/3)),'OddsRatio_working_3-way'!AM205-'OddsRatio_working_3-way'!R205/3)</f>
        <v>-1.109434615563369</v>
      </c>
      <c r="AT205" s="11">
        <f>IF(('OddsRatio_working_3-way'!X205=0),IF(Q205&gt;0,-Q205^(1/3),(-Q205)^(1/3)),'OddsRatio_working_3-way'!AN205-'OddsRatio_working_3-way'!R205/3)</f>
        <v>-0.10870077057093736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9">
        <f t="shared" si="41"/>
        <v>0.51718283669576193</v>
      </c>
      <c r="E206" s="9">
        <f t="shared" si="42"/>
        <v>0.27256416062189598</v>
      </c>
      <c r="F206" s="9">
        <f t="shared" si="43"/>
        <v>0.21025300268234201</v>
      </c>
      <c r="G206" s="9">
        <f t="shared" si="44"/>
        <v>1.0982966792781963</v>
      </c>
      <c r="H206" s="9">
        <f t="shared" si="45"/>
        <v>1.9335521773864668</v>
      </c>
      <c r="I206" s="9">
        <f t="shared" si="46"/>
        <v>3.668860930646018</v>
      </c>
      <c r="J206" s="9">
        <f t="shared" si="47"/>
        <v>4.7561746431314322</v>
      </c>
      <c r="K206" s="11">
        <f t="shared" si="48"/>
        <v>0.54054054054054046</v>
      </c>
      <c r="L206" s="11">
        <f t="shared" si="49"/>
        <v>0.29154518950437314</v>
      </c>
      <c r="M206" s="11">
        <f t="shared" si="50"/>
        <v>0.22624434389140272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-0.25186231308680285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0.23888379230516082</v>
      </c>
      <c r="Q206" s="11">
        <f>2*'OddsRatio_working_3-way'!K206*'OddsRatio_working_3-way'!L206*'OddsRatio_working_3-way'!M206</f>
        <v>7.1308594717958446E-2</v>
      </c>
      <c r="R206" s="11">
        <f t="shared" si="51"/>
        <v>0</v>
      </c>
      <c r="S206" s="11">
        <f t="shared" si="52"/>
        <v>-0.94846977849691605</v>
      </c>
      <c r="T206" s="11">
        <f t="shared" si="53"/>
        <v>-0.28312530701400479</v>
      </c>
      <c r="U206" s="11">
        <f>'OddsRatio_working_3-way'!S206-'OddsRatio_working_3-way'!R206^2/3</f>
        <v>-0.94846977849691605</v>
      </c>
      <c r="V206" s="11">
        <f>'OddsRatio_working_3-way'!S206*'OddsRatio_working_3-way'!R206/3-2*'OddsRatio_working_3-way'!R206^3/27-'OddsRatio_working_3-way'!T206</f>
        <v>0.28312530701400479</v>
      </c>
      <c r="W206" s="11">
        <f>'OddsRatio_working_3-way'!V206^2+4*'OddsRatio_working_3-way'!U206^3/27</f>
        <v>-4.6245778334764148E-2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0.17776790894769126</v>
      </c>
      <c r="Y206" s="11">
        <f>IF('OddsRatio_working_3-way'!W206&gt;=0,IF('OddsRatio_working_3-way'!V206+SQRT('OddsRatio_working_3-way'!W206)&gt;0,0,PI()),ACOS('OddsRatio_working_3-way'!V206/(2*'OddsRatio_working_3-way'!X206)))</f>
        <v>0.64958624018753408</v>
      </c>
      <c r="Z206" s="11">
        <f>'OddsRatio_working_3-way'!X206^(1/3)*COS('OddsRatio_working_3-way'!Y206/3)</f>
        <v>0.54914833963909815</v>
      </c>
      <c r="AA206" s="11">
        <f>'OddsRatio_working_3-way'!X206^(1/3)*COS(('OddsRatio_working_3-way'!Y206+2*PI())/3)</f>
        <v>-0.37919023181743389</v>
      </c>
      <c r="AB206" s="11">
        <f>'OddsRatio_working_3-way'!X206^(1/3)*COS(('OddsRatio_working_3-way'!Y206+4*PI())/3)</f>
        <v>-0.16995810782166434</v>
      </c>
      <c r="AC206" s="11">
        <f>'OddsRatio_working_3-way'!X206^(1/3)*SIN('OddsRatio_working_3-way'!Y206/3)</f>
        <v>0.12080022311207472</v>
      </c>
      <c r="AD206" s="11">
        <f>'OddsRatio_working_3-way'!X206^(1/3)*SIN(('OddsRatio_working_3-way'!Y206+2*PI())/3)</f>
        <v>0.41517630101746661</v>
      </c>
      <c r="AE206" s="11">
        <f>'OddsRatio_working_3-way'!X206^(1/3)*SIN(('OddsRatio_working_3-way'!Y206+4*PI())/3)</f>
        <v>-0.53597652412954133</v>
      </c>
      <c r="AF206" s="11">
        <f>-'OddsRatio_working_3-way'!U206/(3*'OddsRatio_working_3-way'!X206^(1/3))*COS(('OddsRatio_working_3-way'!Y206)/3)</f>
        <v>0.54914833963909826</v>
      </c>
      <c r="AG206" s="11">
        <f>-'OddsRatio_working_3-way'!U206/(3*'OddsRatio_working_3-way'!X206^(1/3))*COS(('OddsRatio_working_3-way'!Y206+2*PI())/3)</f>
        <v>-0.379190231817434</v>
      </c>
      <c r="AH206" s="11">
        <f>-'OddsRatio_working_3-way'!U206/(3*'OddsRatio_working_3-way'!X206^(1/3))*COS(('OddsRatio_working_3-way'!Y206+4*PI())/3)</f>
        <v>-0.1699581078216644</v>
      </c>
      <c r="AI206" s="11">
        <f>'OddsRatio_working_3-way'!U206/(3*'OddsRatio_working_3-way'!X206^(1/3))*SIN(('OddsRatio_working_3-way'!Y206)/3)</f>
        <v>-0.12080022311207475</v>
      </c>
      <c r="AJ206" s="11">
        <f>'OddsRatio_working_3-way'!U206/(3*'OddsRatio_working_3-way'!X206^(1/3))*SIN(('OddsRatio_working_3-way'!Y206+2*PI())/3)</f>
        <v>-0.41517630101746666</v>
      </c>
      <c r="AK206" s="11">
        <f>'OddsRatio_working_3-way'!U206/(3*'OddsRatio_working_3-way'!X206^(1/3))*SIN(('OddsRatio_working_3-way'!Y206+4*PI())/3)</f>
        <v>0.53597652412954144</v>
      </c>
      <c r="AL206" s="11">
        <f>'OddsRatio_working_3-way'!Z206+'OddsRatio_working_3-way'!AF206</f>
        <v>1.0982966792781963</v>
      </c>
      <c r="AM206" s="11">
        <f>'OddsRatio_working_3-way'!AA206+'OddsRatio_working_3-way'!AG206</f>
        <v>-0.75838046363486789</v>
      </c>
      <c r="AN206" s="11">
        <f>'OddsRatio_working_3-way'!AB206+'OddsRatio_working_3-way'!AH206</f>
        <v>-0.33991621564332875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1.0982966792781963</v>
      </c>
      <c r="AS206" s="11">
        <f>IF(('OddsRatio_working_3-way'!X206=0),IF(Q206&gt;0,-Q206^(1/3),(-Q206)^(1/3)),'OddsRatio_working_3-way'!AM206-'OddsRatio_working_3-way'!R206/3)</f>
        <v>-0.75838046363486789</v>
      </c>
      <c r="AT206" s="11">
        <f>IF(('OddsRatio_working_3-way'!X206=0),IF(Q206&gt;0,-Q206^(1/3),(-Q206)^(1/3)),'OddsRatio_working_3-way'!AN206-'OddsRatio_working_3-way'!R206/3)</f>
        <v>-0.33991621564332875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9">
        <f t="shared" si="41"/>
        <v>0.48311517543508053</v>
      </c>
      <c r="E207" s="9">
        <f t="shared" si="42"/>
        <v>0.26972342363735807</v>
      </c>
      <c r="F207" s="9">
        <f t="shared" si="43"/>
        <v>0.24716140092756139</v>
      </c>
      <c r="G207" s="9">
        <f t="shared" si="44"/>
        <v>1.0917344792140034</v>
      </c>
      <c r="H207" s="9">
        <f t="shared" si="45"/>
        <v>2.0698997896297233</v>
      </c>
      <c r="I207" s="9">
        <f t="shared" si="46"/>
        <v>3.7075015084507288</v>
      </c>
      <c r="J207" s="9">
        <f t="shared" si="47"/>
        <v>4.0459391970070691</v>
      </c>
      <c r="K207" s="11">
        <f t="shared" si="48"/>
        <v>0.50505050505050508</v>
      </c>
      <c r="L207" s="11">
        <f t="shared" si="49"/>
        <v>0.28735632183908044</v>
      </c>
      <c r="M207" s="11">
        <f t="shared" si="50"/>
        <v>0.26385224274406333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-0.25965597196604384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0.23932957696946416</v>
      </c>
      <c r="Q207" s="11">
        <f>2*'OddsRatio_working_3-way'!K207*'OddsRatio_working_3-way'!L207*'OddsRatio_working_3-way'!M207</f>
        <v>7.6585464630228528E-2</v>
      </c>
      <c r="R207" s="11">
        <f t="shared" si="51"/>
        <v>0</v>
      </c>
      <c r="S207" s="11">
        <f t="shared" si="52"/>
        <v>-0.92171797612558726</v>
      </c>
      <c r="T207" s="11">
        <f t="shared" si="53"/>
        <v>-0.29494975236018794</v>
      </c>
      <c r="U207" s="11">
        <f>'OddsRatio_working_3-way'!S207-'OddsRatio_working_3-way'!R207^2/3</f>
        <v>-0.92171797612558726</v>
      </c>
      <c r="V207" s="11">
        <f>'OddsRatio_working_3-way'!S207*'OddsRatio_working_3-way'!R207/3-2*'OddsRatio_working_3-way'!R207^3/27-'OddsRatio_working_3-way'!T207</f>
        <v>0.29494975236018794</v>
      </c>
      <c r="W207" s="11">
        <f>'OddsRatio_working_3-way'!V207^2+4*'OddsRatio_working_3-way'!U207^3/27</f>
        <v>-2.9013300772060824E-2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0.17030021813652868</v>
      </c>
      <c r="Y207" s="11">
        <f>IF('OddsRatio_working_3-way'!W207&gt;=0,IF('OddsRatio_working_3-way'!V207+SQRT('OddsRatio_working_3-way'!W207)&gt;0,0,PI()),ACOS('OddsRatio_working_3-way'!V207/(2*'OddsRatio_working_3-way'!X207)))</f>
        <v>0.52370961621053236</v>
      </c>
      <c r="Z207" s="11">
        <f>'OddsRatio_working_3-way'!X207^(1/3)*COS('OddsRatio_working_3-way'!Y207/3)</f>
        <v>0.54586723960700168</v>
      </c>
      <c r="AA207" s="11">
        <f>'OddsRatio_working_3-way'!X207^(1/3)*COS(('OddsRatio_working_3-way'!Y207+2*PI())/3)</f>
        <v>-0.35630754602909598</v>
      </c>
      <c r="AB207" s="11">
        <f>'OddsRatio_working_3-way'!X207^(1/3)*COS(('OddsRatio_working_3-way'!Y207+4*PI())/3)</f>
        <v>-0.18955969357790578</v>
      </c>
      <c r="AC207" s="11">
        <f>'OddsRatio_working_3-way'!X207^(1/3)*SIN('OddsRatio_working_3-way'!Y207/3)</f>
        <v>9.6271917499486659E-2</v>
      </c>
      <c r="AD207" s="11">
        <f>'OddsRatio_working_3-way'!X207^(1/3)*SIN(('OddsRatio_working_3-way'!Y207+2*PI())/3)</f>
        <v>0.42459893784360714</v>
      </c>
      <c r="AE207" s="11">
        <f>'OddsRatio_working_3-way'!X207^(1/3)*SIN(('OddsRatio_working_3-way'!Y207+4*PI())/3)</f>
        <v>-0.52087085534309385</v>
      </c>
      <c r="AF207" s="11">
        <f>-'OddsRatio_working_3-way'!U207/(3*'OddsRatio_working_3-way'!X207^(1/3))*COS(('OddsRatio_working_3-way'!Y207)/3)</f>
        <v>0.54586723960700179</v>
      </c>
      <c r="AG207" s="11">
        <f>-'OddsRatio_working_3-way'!U207/(3*'OddsRatio_working_3-way'!X207^(1/3))*COS(('OddsRatio_working_3-way'!Y207+2*PI())/3)</f>
        <v>-0.35630754602909603</v>
      </c>
      <c r="AH207" s="11">
        <f>-'OddsRatio_working_3-way'!U207/(3*'OddsRatio_working_3-way'!X207^(1/3))*COS(('OddsRatio_working_3-way'!Y207+4*PI())/3)</f>
        <v>-0.18955969357790581</v>
      </c>
      <c r="AI207" s="11">
        <f>'OddsRatio_working_3-way'!U207/(3*'OddsRatio_working_3-way'!X207^(1/3))*SIN(('OddsRatio_working_3-way'!Y207)/3)</f>
        <v>-9.6271917499486673E-2</v>
      </c>
      <c r="AJ207" s="11">
        <f>'OddsRatio_working_3-way'!U207/(3*'OddsRatio_working_3-way'!X207^(1/3))*SIN(('OddsRatio_working_3-way'!Y207+2*PI())/3)</f>
        <v>-0.42459893784360725</v>
      </c>
      <c r="AK207" s="11">
        <f>'OddsRatio_working_3-way'!U207/(3*'OddsRatio_working_3-way'!X207^(1/3))*SIN(('OddsRatio_working_3-way'!Y207+4*PI())/3)</f>
        <v>0.52087085534309396</v>
      </c>
      <c r="AL207" s="11">
        <f>'OddsRatio_working_3-way'!Z207+'OddsRatio_working_3-way'!AF207</f>
        <v>1.0917344792140034</v>
      </c>
      <c r="AM207" s="11">
        <f>'OddsRatio_working_3-way'!AA207+'OddsRatio_working_3-way'!AG207</f>
        <v>-0.71261509205819196</v>
      </c>
      <c r="AN207" s="11">
        <f>'OddsRatio_working_3-way'!AB207+'OddsRatio_working_3-way'!AH207</f>
        <v>-0.37911938715581162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1.0917344792140034</v>
      </c>
      <c r="AS207" s="11">
        <f>IF(('OddsRatio_working_3-way'!X207=0),IF(Q207&gt;0,-Q207^(1/3),(-Q207)^(1/3)),'OddsRatio_working_3-way'!AM207-'OddsRatio_working_3-way'!R207/3)</f>
        <v>-0.71261509205819196</v>
      </c>
      <c r="AT207" s="11">
        <f>IF(('OddsRatio_working_3-way'!X207=0),IF(Q207&gt;0,-Q207^(1/3),(-Q207)^(1/3)),'OddsRatio_working_3-way'!AN207-'OddsRatio_working_3-way'!R207/3)</f>
        <v>-0.37911938715581162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9">
        <f t="shared" si="41"/>
        <v>0.19257283625515437</v>
      </c>
      <c r="E208" s="9">
        <f t="shared" si="42"/>
        <v>0.26225699904471311</v>
      </c>
      <c r="F208" s="9">
        <f t="shared" si="43"/>
        <v>0.54517016470013258</v>
      </c>
      <c r="G208" s="9">
        <f t="shared" si="44"/>
        <v>1.0696021374942766</v>
      </c>
      <c r="H208" s="9">
        <f t="shared" si="45"/>
        <v>5.1928403789775635</v>
      </c>
      <c r="I208" s="9">
        <f t="shared" si="46"/>
        <v>3.813053621609948</v>
      </c>
      <c r="J208" s="9">
        <f t="shared" si="47"/>
        <v>1.8342896672455355</v>
      </c>
      <c r="K208" s="11">
        <f t="shared" si="48"/>
        <v>0.2032520325203252</v>
      </c>
      <c r="L208" s="11">
        <f t="shared" si="49"/>
        <v>0.27548209366391185</v>
      </c>
      <c r="M208" s="11">
        <f t="shared" si="50"/>
        <v>0.5617977528089888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-0.25295582698607189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0.23057501445104531</v>
      </c>
      <c r="Q208" s="11">
        <f>2*'OddsRatio_working_3-way'!K208*'OddsRatio_working_3-way'!L208*'OddsRatio_working_3-way'!M208</f>
        <v>6.2912691528252462E-2</v>
      </c>
      <c r="R208" s="11">
        <f t="shared" si="51"/>
        <v>0</v>
      </c>
      <c r="S208" s="11">
        <f t="shared" si="52"/>
        <v>-0.91152284253859506</v>
      </c>
      <c r="T208" s="11">
        <f t="shared" si="53"/>
        <v>-0.2487101889600532</v>
      </c>
      <c r="U208" s="11">
        <f>'OddsRatio_working_3-way'!S208-'OddsRatio_working_3-way'!R208^2/3</f>
        <v>-0.91152284253859506</v>
      </c>
      <c r="V208" s="11">
        <f>'OddsRatio_working_3-way'!S208*'OddsRatio_working_3-way'!R208/3-2*'OddsRatio_working_3-way'!R208^3/27-'OddsRatio_working_3-way'!T208</f>
        <v>0.2487101889600532</v>
      </c>
      <c r="W208" s="11">
        <f>'OddsRatio_working_3-way'!V208^2+4*'OddsRatio_working_3-way'!U208^3/27</f>
        <v>-5.0344802241533662E-2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0.16748250679853033</v>
      </c>
      <c r="Y208" s="11">
        <f>IF('OddsRatio_working_3-way'!W208&gt;=0,IF('OddsRatio_working_3-way'!V208+SQRT('OddsRatio_working_3-way'!W208)&gt;0,0,PI()),ACOS('OddsRatio_working_3-way'!V208/(2*'OddsRatio_working_3-way'!X208)))</f>
        <v>0.73400739115577451</v>
      </c>
      <c r="Z208" s="11">
        <f>'OddsRatio_working_3-way'!X208^(1/3)*COS('OddsRatio_working_3-way'!Y208/3)</f>
        <v>0.5348010687471384</v>
      </c>
      <c r="AA208" s="11">
        <f>'OddsRatio_working_3-way'!X208^(1/3)*COS(('OddsRatio_working_3-way'!Y208+2*PI())/3)</f>
        <v>-0.38303605350518244</v>
      </c>
      <c r="AB208" s="11">
        <f>'OddsRatio_working_3-way'!X208^(1/3)*COS(('OddsRatio_working_3-way'!Y208+4*PI())/3)</f>
        <v>-0.15176501524195607</v>
      </c>
      <c r="AC208" s="11">
        <f>'OddsRatio_working_3-way'!X208^(1/3)*SIN('OddsRatio_working_3-way'!Y208/3)</f>
        <v>0.13352439619703818</v>
      </c>
      <c r="AD208" s="11">
        <f>'OddsRatio_working_3-way'!X208^(1/3)*SIN(('OddsRatio_working_3-way'!Y208+2*PI())/3)</f>
        <v>0.39638911340757083</v>
      </c>
      <c r="AE208" s="11">
        <f>'OddsRatio_working_3-way'!X208^(1/3)*SIN(('OddsRatio_working_3-way'!Y208+4*PI())/3)</f>
        <v>-0.52991350960460892</v>
      </c>
      <c r="AF208" s="11">
        <f>-'OddsRatio_working_3-way'!U208/(3*'OddsRatio_working_3-way'!X208^(1/3))*COS(('OddsRatio_working_3-way'!Y208)/3)</f>
        <v>0.53480106874713829</v>
      </c>
      <c r="AG208" s="11">
        <f>-'OddsRatio_working_3-way'!U208/(3*'OddsRatio_working_3-way'!X208^(1/3))*COS(('OddsRatio_working_3-way'!Y208+2*PI())/3)</f>
        <v>-0.38303605350518238</v>
      </c>
      <c r="AH208" s="11">
        <f>-'OddsRatio_working_3-way'!U208/(3*'OddsRatio_working_3-way'!X208^(1/3))*COS(('OddsRatio_working_3-way'!Y208+4*PI())/3)</f>
        <v>-0.15176501524195604</v>
      </c>
      <c r="AI208" s="11">
        <f>'OddsRatio_working_3-way'!U208/(3*'OddsRatio_working_3-way'!X208^(1/3))*SIN(('OddsRatio_working_3-way'!Y208)/3)</f>
        <v>-0.13352439619703815</v>
      </c>
      <c r="AJ208" s="11">
        <f>'OddsRatio_working_3-way'!U208/(3*'OddsRatio_working_3-way'!X208^(1/3))*SIN(('OddsRatio_working_3-way'!Y208+2*PI())/3)</f>
        <v>-0.39638911340757077</v>
      </c>
      <c r="AK208" s="11">
        <f>'OddsRatio_working_3-way'!U208/(3*'OddsRatio_working_3-way'!X208^(1/3))*SIN(('OddsRatio_working_3-way'!Y208+4*PI())/3)</f>
        <v>0.52991350960460881</v>
      </c>
      <c r="AL208" s="11">
        <f>'OddsRatio_working_3-way'!Z208+'OddsRatio_working_3-way'!AF208</f>
        <v>1.0696021374942766</v>
      </c>
      <c r="AM208" s="11">
        <f>'OddsRatio_working_3-way'!AA208+'OddsRatio_working_3-way'!AG208</f>
        <v>-0.76607210701036488</v>
      </c>
      <c r="AN208" s="11">
        <f>'OddsRatio_working_3-way'!AB208+'OddsRatio_working_3-way'!AH208</f>
        <v>-0.30353003048391214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1.0696021374942766</v>
      </c>
      <c r="AS208" s="11">
        <f>IF(('OddsRatio_working_3-way'!X208=0),IF(Q208&gt;0,-Q208^(1/3),(-Q208)^(1/3)),'OddsRatio_working_3-way'!AM208-'OddsRatio_working_3-way'!R208/3)</f>
        <v>-0.76607210701036488</v>
      </c>
      <c r="AT208" s="11">
        <f>IF(('OddsRatio_working_3-way'!X208=0),IF(Q208&gt;0,-Q208^(1/3),(-Q208)^(1/3)),'OddsRatio_working_3-way'!AN208-'OddsRatio_working_3-way'!R208/3)</f>
        <v>-0.30353003048391214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9">
        <f t="shared" si="41"/>
        <v>0.52526621506958515</v>
      </c>
      <c r="E209" s="9">
        <f t="shared" si="42"/>
        <v>0.2671447985040768</v>
      </c>
      <c r="F209" s="9">
        <f t="shared" si="43"/>
        <v>0.20758898642633797</v>
      </c>
      <c r="G209" s="9">
        <f t="shared" si="44"/>
        <v>1.0632900407239465</v>
      </c>
      <c r="H209" s="9">
        <f t="shared" si="45"/>
        <v>1.9037965346153551</v>
      </c>
      <c r="I209" s="9">
        <f t="shared" si="46"/>
        <v>3.7432883050677828</v>
      </c>
      <c r="J209" s="9">
        <f t="shared" si="47"/>
        <v>4.8172112461989673</v>
      </c>
      <c r="K209" s="11">
        <f t="shared" si="48"/>
        <v>0.54054054054054046</v>
      </c>
      <c r="L209" s="11">
        <f t="shared" si="49"/>
        <v>0.27932960893854747</v>
      </c>
      <c r="M209" s="11">
        <f t="shared" si="50"/>
        <v>0.2178649237472767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-0.25897965004110257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0.23092431899530158</v>
      </c>
      <c r="Q209" s="11">
        <f>2*'OddsRatio_working_3-way'!K209*'OddsRatio_working_3-way'!L209*'OddsRatio_working_3-way'!M209</f>
        <v>6.5790404272165676E-2</v>
      </c>
      <c r="R209" s="11">
        <f t="shared" si="51"/>
        <v>0</v>
      </c>
      <c r="S209" s="11">
        <f t="shared" si="52"/>
        <v>-0.89166974686486622</v>
      </c>
      <c r="T209" s="11">
        <f t="shared" si="53"/>
        <v>-0.25403696491876526</v>
      </c>
      <c r="U209" s="11">
        <f>'OddsRatio_working_3-way'!S209-'OddsRatio_working_3-way'!R209^2/3</f>
        <v>-0.89166974686486622</v>
      </c>
      <c r="V209" s="11">
        <f>'OddsRatio_working_3-way'!S209*'OddsRatio_working_3-way'!R209/3-2*'OddsRatio_working_3-way'!R209^3/27-'OddsRatio_working_3-way'!T209</f>
        <v>0.25403696491876526</v>
      </c>
      <c r="W209" s="11">
        <f>'OddsRatio_working_3-way'!V209^2+4*'OddsRatio_working_3-way'!U209^3/27</f>
        <v>-4.0494000934282695E-2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0.16204072056077498</v>
      </c>
      <c r="Y209" s="11">
        <f>IF('OddsRatio_working_3-way'!W209&gt;=0,IF('OddsRatio_working_3-way'!V209+SQRT('OddsRatio_working_3-way'!W209)&gt;0,0,PI()),ACOS('OddsRatio_working_3-way'!V209/(2*'OddsRatio_working_3-way'!X209)))</f>
        <v>0.66992591029798854</v>
      </c>
      <c r="Z209" s="11">
        <f>'OddsRatio_working_3-way'!X209^(1/3)*COS('OddsRatio_working_3-way'!Y209/3)</f>
        <v>0.53164502036197325</v>
      </c>
      <c r="AA209" s="11">
        <f>'OddsRatio_working_3-way'!X209^(1/3)*COS(('OddsRatio_working_3-way'!Y209+2*PI())/3)</f>
        <v>-0.37038166071050405</v>
      </c>
      <c r="AB209" s="11">
        <f>'OddsRatio_working_3-way'!X209^(1/3)*COS(('OddsRatio_working_3-way'!Y209+4*PI())/3)</f>
        <v>-0.16126335965146915</v>
      </c>
      <c r="AC209" s="11">
        <f>'OddsRatio_working_3-way'!X209^(1/3)*SIN('OddsRatio_working_3-way'!Y209/3)</f>
        <v>0.12073450740891105</v>
      </c>
      <c r="AD209" s="11">
        <f>'OddsRatio_working_3-way'!X209^(1/3)*SIN(('OddsRatio_working_3-way'!Y209+2*PI())/3)</f>
        <v>0.40005083972450861</v>
      </c>
      <c r="AE209" s="11">
        <f>'OddsRatio_working_3-way'!X209^(1/3)*SIN(('OddsRatio_working_3-way'!Y209+4*PI())/3)</f>
        <v>-0.52078534713341951</v>
      </c>
      <c r="AF209" s="11">
        <f>-'OddsRatio_working_3-way'!U209/(3*'OddsRatio_working_3-way'!X209^(1/3))*COS(('OddsRatio_working_3-way'!Y209)/3)</f>
        <v>0.53164502036197325</v>
      </c>
      <c r="AG209" s="11">
        <f>-'OddsRatio_working_3-way'!U209/(3*'OddsRatio_working_3-way'!X209^(1/3))*COS(('OddsRatio_working_3-way'!Y209+2*PI())/3)</f>
        <v>-0.37038166071050405</v>
      </c>
      <c r="AH209" s="11">
        <f>-'OddsRatio_working_3-way'!U209/(3*'OddsRatio_working_3-way'!X209^(1/3))*COS(('OddsRatio_working_3-way'!Y209+4*PI())/3)</f>
        <v>-0.16126335965146915</v>
      </c>
      <c r="AI209" s="11">
        <f>'OddsRatio_working_3-way'!U209/(3*'OddsRatio_working_3-way'!X209^(1/3))*SIN(('OddsRatio_working_3-way'!Y209)/3)</f>
        <v>-0.12073450740891105</v>
      </c>
      <c r="AJ209" s="11">
        <f>'OddsRatio_working_3-way'!U209/(3*'OddsRatio_working_3-way'!X209^(1/3))*SIN(('OddsRatio_working_3-way'!Y209+2*PI())/3)</f>
        <v>-0.40005083972450861</v>
      </c>
      <c r="AK209" s="11">
        <f>'OddsRatio_working_3-way'!U209/(3*'OddsRatio_working_3-way'!X209^(1/3))*SIN(('OddsRatio_working_3-way'!Y209+4*PI())/3)</f>
        <v>0.52078534713341951</v>
      </c>
      <c r="AL209" s="11">
        <f>'OddsRatio_working_3-way'!Z209+'OddsRatio_working_3-way'!AF209</f>
        <v>1.0632900407239465</v>
      </c>
      <c r="AM209" s="11">
        <f>'OddsRatio_working_3-way'!AA209+'OddsRatio_working_3-way'!AG209</f>
        <v>-0.74076332142100809</v>
      </c>
      <c r="AN209" s="11">
        <f>'OddsRatio_working_3-way'!AB209+'OddsRatio_working_3-way'!AH209</f>
        <v>-0.3225267193029383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1.0632900407239465</v>
      </c>
      <c r="AS209" s="11">
        <f>IF(('OddsRatio_working_3-way'!X209=0),IF(Q209&gt;0,-Q209^(1/3),(-Q209)^(1/3)),'OddsRatio_working_3-way'!AM209-'OddsRatio_working_3-way'!R209/3)</f>
        <v>-0.74076332142100809</v>
      </c>
      <c r="AT209" s="11">
        <f>IF(('OddsRatio_working_3-way'!X209=0),IF(Q209&gt;0,-Q209^(1/3),(-Q209)^(1/3)),'OddsRatio_working_3-way'!AN209-'OddsRatio_working_3-way'!R209/3)</f>
        <v>-0.3225267193029383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9">
        <f t="shared" si="41"/>
        <v>0.31581955675163725</v>
      </c>
      <c r="E210" s="9">
        <f t="shared" si="42"/>
        <v>0.27682570048095528</v>
      </c>
      <c r="F210" s="9">
        <f t="shared" si="43"/>
        <v>0.40735474276740763</v>
      </c>
      <c r="G210" s="9">
        <f t="shared" si="44"/>
        <v>1.0619436417090944</v>
      </c>
      <c r="H210" s="9">
        <f t="shared" si="45"/>
        <v>3.1663650290865526</v>
      </c>
      <c r="I210" s="9">
        <f t="shared" si="46"/>
        <v>3.6123813586043712</v>
      </c>
      <c r="J210" s="9">
        <f t="shared" si="47"/>
        <v>2.4548627891414592</v>
      </c>
      <c r="K210" s="11">
        <f t="shared" si="48"/>
        <v>0.32894736842105265</v>
      </c>
      <c r="L210" s="11">
        <f t="shared" si="49"/>
        <v>0.28901734104046245</v>
      </c>
      <c r="M210" s="11">
        <f t="shared" si="50"/>
        <v>0.42194092827004215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-0.27579590484956085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0.23547243392009692</v>
      </c>
      <c r="Q210" s="11">
        <f>2*'OddsRatio_working_3-way'!K210*'OddsRatio_working_3-way'!L210*'OddsRatio_working_3-way'!M210</f>
        <v>8.0229108661021106E-2</v>
      </c>
      <c r="R210" s="11">
        <f t="shared" si="51"/>
        <v>0</v>
      </c>
      <c r="S210" s="11">
        <f t="shared" si="52"/>
        <v>-0.85379235071869808</v>
      </c>
      <c r="T210" s="11">
        <f t="shared" si="53"/>
        <v>-0.29090028985304878</v>
      </c>
      <c r="U210" s="11">
        <f>'OddsRatio_working_3-way'!S210-'OddsRatio_working_3-way'!R210^2/3</f>
        <v>-0.85379235071869808</v>
      </c>
      <c r="V210" s="11">
        <f>'OddsRatio_working_3-way'!S210*'OddsRatio_working_3-way'!R210/3-2*'OddsRatio_working_3-way'!R210^3/27-'OddsRatio_working_3-way'!T210</f>
        <v>0.29090028985304878</v>
      </c>
      <c r="W210" s="11">
        <f>'OddsRatio_working_3-way'!V210^2+4*'OddsRatio_working_3-way'!U210^3/27</f>
        <v>-7.5817100493693196E-3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0.15182612479902555</v>
      </c>
      <c r="Y210" s="11">
        <f>IF('OddsRatio_working_3-way'!W210&gt;=0,IF('OddsRatio_working_3-way'!V210+SQRT('OddsRatio_working_3-way'!W210)&gt;0,0,PI()),ACOS('OddsRatio_working_3-way'!V210/(2*'OddsRatio_working_3-way'!X210)))</f>
        <v>0.29083516194636938</v>
      </c>
      <c r="Z210" s="11">
        <f>'OddsRatio_working_3-way'!X210^(1/3)*COS('OddsRatio_working_3-way'!Y210/3)</f>
        <v>0.53097182085454731</v>
      </c>
      <c r="AA210" s="11">
        <f>'OddsRatio_working_3-way'!X210^(1/3)*COS(('OddsRatio_working_3-way'!Y210+2*PI())/3)</f>
        <v>-0.31020483006403909</v>
      </c>
      <c r="AB210" s="11">
        <f>'OddsRatio_working_3-way'!X210^(1/3)*COS(('OddsRatio_working_3-way'!Y210+4*PI())/3)</f>
        <v>-0.22076699079050835</v>
      </c>
      <c r="AC210" s="11">
        <f>'OddsRatio_working_3-way'!X210^(1/3)*SIN('OddsRatio_working_3-way'!Y210/3)</f>
        <v>5.1636960580311433E-2</v>
      </c>
      <c r="AD210" s="11">
        <f>'OddsRatio_working_3-way'!X210^(1/3)*SIN(('OddsRatio_working_3-way'!Y210+2*PI())/3)</f>
        <v>0.43401660526356223</v>
      </c>
      <c r="AE210" s="11">
        <f>'OddsRatio_working_3-way'!X210^(1/3)*SIN(('OddsRatio_working_3-way'!Y210+4*PI())/3)</f>
        <v>-0.4856535658438737</v>
      </c>
      <c r="AF210" s="11">
        <f>-'OddsRatio_working_3-way'!U210/(3*'OddsRatio_working_3-way'!X210^(1/3))*COS(('OddsRatio_working_3-way'!Y210)/3)</f>
        <v>0.53097182085454708</v>
      </c>
      <c r="AG210" s="11">
        <f>-'OddsRatio_working_3-way'!U210/(3*'OddsRatio_working_3-way'!X210^(1/3))*COS(('OddsRatio_working_3-way'!Y210+2*PI())/3)</f>
        <v>-0.31020483006403898</v>
      </c>
      <c r="AH210" s="11">
        <f>-'OddsRatio_working_3-way'!U210/(3*'OddsRatio_working_3-way'!X210^(1/3))*COS(('OddsRatio_working_3-way'!Y210+4*PI())/3)</f>
        <v>-0.22076699079050827</v>
      </c>
      <c r="AI210" s="11">
        <f>'OddsRatio_working_3-way'!U210/(3*'OddsRatio_working_3-way'!X210^(1/3))*SIN(('OddsRatio_working_3-way'!Y210)/3)</f>
        <v>-5.1636960580311413E-2</v>
      </c>
      <c r="AJ210" s="11">
        <f>'OddsRatio_working_3-way'!U210/(3*'OddsRatio_working_3-way'!X210^(1/3))*SIN(('OddsRatio_working_3-way'!Y210+2*PI())/3)</f>
        <v>-0.43401660526356206</v>
      </c>
      <c r="AK210" s="11">
        <f>'OddsRatio_working_3-way'!U210/(3*'OddsRatio_working_3-way'!X210^(1/3))*SIN(('OddsRatio_working_3-way'!Y210+4*PI())/3)</f>
        <v>0.48565356584387348</v>
      </c>
      <c r="AL210" s="11">
        <f>'OddsRatio_working_3-way'!Z210+'OddsRatio_working_3-way'!AF210</f>
        <v>1.0619436417090944</v>
      </c>
      <c r="AM210" s="11">
        <f>'OddsRatio_working_3-way'!AA210+'OddsRatio_working_3-way'!AG210</f>
        <v>-0.62040966012807808</v>
      </c>
      <c r="AN210" s="11">
        <f>'OddsRatio_working_3-way'!AB210+'OddsRatio_working_3-way'!AH210</f>
        <v>-0.44153398158101664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1.0619436417090944</v>
      </c>
      <c r="AS210" s="11">
        <f>IF(('OddsRatio_working_3-way'!X210=0),IF(Q210&gt;0,-Q210^(1/3),(-Q210)^(1/3)),'OddsRatio_working_3-way'!AM210-'OddsRatio_working_3-way'!R210/3)</f>
        <v>-0.62040966012807808</v>
      </c>
      <c r="AT210" s="11">
        <f>IF(('OddsRatio_working_3-way'!X210=0),IF(Q210&gt;0,-Q210^(1/3),(-Q210)^(1/3)),'OddsRatio_working_3-way'!AN210-'OddsRatio_working_3-way'!R210/3)</f>
        <v>-0.44153398158101664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9">
        <f t="shared" si="41"/>
        <v>0.72179487901668071</v>
      </c>
      <c r="E211" s="9">
        <f t="shared" si="42"/>
        <v>0.18389078146208726</v>
      </c>
      <c r="F211" s="9">
        <f t="shared" si="43"/>
        <v>9.4314339521231999E-2</v>
      </c>
      <c r="G211" s="9">
        <f t="shared" si="44"/>
        <v>1.1012432996489649</v>
      </c>
      <c r="H211" s="9">
        <f t="shared" si="45"/>
        <v>1.3854351548771378</v>
      </c>
      <c r="I211" s="9">
        <f t="shared" si="46"/>
        <v>5.4380104975853278</v>
      </c>
      <c r="J211" s="9">
        <f t="shared" si="47"/>
        <v>10.602841572938974</v>
      </c>
      <c r="K211" s="11">
        <f t="shared" si="48"/>
        <v>0.7407407407407407</v>
      </c>
      <c r="L211" s="11">
        <f t="shared" si="49"/>
        <v>0.19880715705765406</v>
      </c>
      <c r="M211" s="11">
        <f t="shared" si="50"/>
        <v>0.10288065843621398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-0.18634663592897727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0.19847384220814418</v>
      </c>
      <c r="Q211" s="11">
        <f>2*'OddsRatio_working_3-way'!K211*'OddsRatio_working_3-way'!L211*'OddsRatio_working_3-way'!M211</f>
        <v>3.0301349955441856E-2</v>
      </c>
      <c r="R211" s="11">
        <f t="shared" si="51"/>
        <v>0</v>
      </c>
      <c r="S211" s="11">
        <f t="shared" si="52"/>
        <v>-1.0650787507845807</v>
      </c>
      <c r="T211" s="11">
        <f t="shared" si="53"/>
        <v>-0.1626074428678749</v>
      </c>
      <c r="U211" s="11">
        <f>'OddsRatio_working_3-way'!S211-'OddsRatio_working_3-way'!R211^2/3</f>
        <v>-1.0650787507845807</v>
      </c>
      <c r="V211" s="11">
        <f>'OddsRatio_working_3-way'!S211*'OddsRatio_working_3-way'!R211/3-2*'OddsRatio_working_3-way'!R211^3/27-'OddsRatio_working_3-way'!T211</f>
        <v>0.1626074428678749</v>
      </c>
      <c r="W211" s="11">
        <f>'OddsRatio_working_3-way'!V211^2+4*'OddsRatio_working_3-way'!U211^3/27</f>
        <v>-0.15255402073001503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0.21153912238995193</v>
      </c>
      <c r="Y211" s="11">
        <f>IF('OddsRatio_working_3-way'!W211&gt;=0,IF('OddsRatio_working_3-way'!V211+SQRT('OddsRatio_working_3-way'!W211)&gt;0,0,PI()),ACOS('OddsRatio_working_3-way'!V211/(2*'OddsRatio_working_3-way'!X211)))</f>
        <v>1.1762995527666267</v>
      </c>
      <c r="Z211" s="11">
        <f>'OddsRatio_working_3-way'!X211^(1/3)*COS('OddsRatio_working_3-way'!Y211/3)</f>
        <v>0.55062164982448247</v>
      </c>
      <c r="AA211" s="11">
        <f>'OddsRatio_working_3-way'!X211^(1/3)*COS(('OddsRatio_working_3-way'!Y211+2*PI())/3)</f>
        <v>-0.47249484240496037</v>
      </c>
      <c r="AB211" s="11">
        <f>'OddsRatio_working_3-way'!X211^(1/3)*COS(('OddsRatio_working_3-way'!Y211+4*PI())/3)</f>
        <v>-7.8126807419522243E-2</v>
      </c>
      <c r="AC211" s="11">
        <f>'OddsRatio_working_3-way'!X211^(1/3)*SIN('OddsRatio_working_3-way'!Y211/3)</f>
        <v>0.22768849115862655</v>
      </c>
      <c r="AD211" s="11">
        <f>'OddsRatio_working_3-way'!X211^(1/3)*SIN(('OddsRatio_working_3-way'!Y211+2*PI())/3)</f>
        <v>0.36300809104238796</v>
      </c>
      <c r="AE211" s="11">
        <f>'OddsRatio_working_3-way'!X211^(1/3)*SIN(('OddsRatio_working_3-way'!Y211+4*PI())/3)</f>
        <v>-0.59069658220101451</v>
      </c>
      <c r="AF211" s="11">
        <f>-'OddsRatio_working_3-way'!U211/(3*'OddsRatio_working_3-way'!X211^(1/3))*COS(('OddsRatio_working_3-way'!Y211)/3)</f>
        <v>0.55062164982448236</v>
      </c>
      <c r="AG211" s="11">
        <f>-'OddsRatio_working_3-way'!U211/(3*'OddsRatio_working_3-way'!X211^(1/3))*COS(('OddsRatio_working_3-way'!Y211+2*PI())/3)</f>
        <v>-0.47249484240496031</v>
      </c>
      <c r="AH211" s="11">
        <f>-'OddsRatio_working_3-way'!U211/(3*'OddsRatio_working_3-way'!X211^(1/3))*COS(('OddsRatio_working_3-way'!Y211+4*PI())/3)</f>
        <v>-7.8126807419522215E-2</v>
      </c>
      <c r="AI211" s="11">
        <f>'OddsRatio_working_3-way'!U211/(3*'OddsRatio_working_3-way'!X211^(1/3))*SIN(('OddsRatio_working_3-way'!Y211)/3)</f>
        <v>-0.22768849115862649</v>
      </c>
      <c r="AJ211" s="11">
        <f>'OddsRatio_working_3-way'!U211/(3*'OddsRatio_working_3-way'!X211^(1/3))*SIN(('OddsRatio_working_3-way'!Y211+2*PI())/3)</f>
        <v>-0.3630080910423879</v>
      </c>
      <c r="AK211" s="11">
        <f>'OddsRatio_working_3-way'!U211/(3*'OddsRatio_working_3-way'!X211^(1/3))*SIN(('OddsRatio_working_3-way'!Y211+4*PI())/3)</f>
        <v>0.5906965822010144</v>
      </c>
      <c r="AL211" s="11">
        <f>'OddsRatio_working_3-way'!Z211+'OddsRatio_working_3-way'!AF211</f>
        <v>1.1012432996489649</v>
      </c>
      <c r="AM211" s="11">
        <f>'OddsRatio_working_3-way'!AA211+'OddsRatio_working_3-way'!AG211</f>
        <v>-0.94498968480992063</v>
      </c>
      <c r="AN211" s="11">
        <f>'OddsRatio_working_3-way'!AB211+'OddsRatio_working_3-way'!AH211</f>
        <v>-0.15625361483904446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1.1012432996489649</v>
      </c>
      <c r="AS211" s="11">
        <f>IF(('OddsRatio_working_3-way'!X211=0),IF(Q211&gt;0,-Q211^(1/3),(-Q211)^(1/3)),'OddsRatio_working_3-way'!AM211-'OddsRatio_working_3-way'!R211/3)</f>
        <v>-0.94498968480992063</v>
      </c>
      <c r="AT211" s="11">
        <f>IF(('OddsRatio_working_3-way'!X211=0),IF(Q211&gt;0,-Q211^(1/3),(-Q211)^(1/3)),'OddsRatio_working_3-way'!AN211-'OddsRatio_working_3-way'!R211/3)</f>
        <v>-0.15625361483904446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9">
        <f t="shared" si="41"/>
        <v>0.69604644023756579</v>
      </c>
      <c r="E212" s="9">
        <f t="shared" si="42"/>
        <v>0.19800959549786318</v>
      </c>
      <c r="F212" s="9">
        <f t="shared" si="43"/>
        <v>0.10594396426457084</v>
      </c>
      <c r="G212" s="9">
        <f t="shared" si="44"/>
        <v>1.0917143677176648</v>
      </c>
      <c r="H212" s="9">
        <f t="shared" si="45"/>
        <v>1.436685747087066</v>
      </c>
      <c r="I212" s="9">
        <f t="shared" si="46"/>
        <v>5.0502603042325367</v>
      </c>
      <c r="J212" s="9">
        <f t="shared" si="47"/>
        <v>9.4389520624575507</v>
      </c>
      <c r="K212" s="11">
        <f t="shared" si="48"/>
        <v>0.7142857142857143</v>
      </c>
      <c r="L212" s="11">
        <f t="shared" si="49"/>
        <v>0.21231422505307856</v>
      </c>
      <c r="M212" s="11">
        <f t="shared" si="50"/>
        <v>0.11454753722794959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-0.19927380266207495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0.20567831980268783</v>
      </c>
      <c r="Q212" s="11">
        <f>2*'OddsRatio_working_3-way'!K212*'OddsRatio_working_3-way'!L212*'OddsRatio_working_3-way'!M212</f>
        <v>3.4742959426129691E-2</v>
      </c>
      <c r="R212" s="11">
        <f t="shared" si="51"/>
        <v>0</v>
      </c>
      <c r="S212" s="11">
        <f t="shared" si="52"/>
        <v>-1.0321392830118947</v>
      </c>
      <c r="T212" s="11">
        <f t="shared" si="53"/>
        <v>-0.17434785186011731</v>
      </c>
      <c r="U212" s="11">
        <f>'OddsRatio_working_3-way'!S212-'OddsRatio_working_3-way'!R212^2/3</f>
        <v>-1.0321392830118947</v>
      </c>
      <c r="V212" s="11">
        <f>'OddsRatio_working_3-way'!S212*'OddsRatio_working_3-way'!R212/3-2*'OddsRatio_working_3-way'!R212^3/27-'OddsRatio_working_3-way'!T212</f>
        <v>0.17434785186011731</v>
      </c>
      <c r="W212" s="11">
        <f>'OddsRatio_working_3-way'!V212^2+4*'OddsRatio_working_3-way'!U212^3/27</f>
        <v>-0.13249910022816727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0.2018020525641431</v>
      </c>
      <c r="Y212" s="11">
        <f>IF('OddsRatio_working_3-way'!W212&gt;=0,IF('OddsRatio_working_3-way'!V212+SQRT('OddsRatio_working_3-way'!W212)&gt;0,0,PI()),ACOS('OddsRatio_working_3-way'!V212/(2*'OddsRatio_working_3-way'!X212)))</f>
        <v>1.1241121780384931</v>
      </c>
      <c r="Z212" s="11">
        <f>'OddsRatio_working_3-way'!X212^(1/3)*COS('OddsRatio_working_3-way'!Y212/3)</f>
        <v>0.54585718385883242</v>
      </c>
      <c r="AA212" s="11">
        <f>'OddsRatio_working_3-way'!X212^(1/3)*COS(('OddsRatio_working_3-way'!Y212+2*PI())/3)</f>
        <v>-0.45884462640533841</v>
      </c>
      <c r="AB212" s="11">
        <f>'OddsRatio_working_3-way'!X212^(1/3)*COS(('OddsRatio_working_3-way'!Y212+4*PI())/3)</f>
        <v>-8.7012557453493941E-2</v>
      </c>
      <c r="AC212" s="11">
        <f>'OddsRatio_working_3-way'!X212^(1/3)*SIN('OddsRatio_working_3-way'!Y212/3)</f>
        <v>0.21467734510268294</v>
      </c>
      <c r="AD212" s="11">
        <f>'OddsRatio_working_3-way'!X212^(1/3)*SIN(('OddsRatio_working_3-way'!Y212+2*PI())/3)</f>
        <v>0.36538751550864051</v>
      </c>
      <c r="AE212" s="11">
        <f>'OddsRatio_working_3-way'!X212^(1/3)*SIN(('OddsRatio_working_3-way'!Y212+4*PI())/3)</f>
        <v>-0.58006486061132334</v>
      </c>
      <c r="AF212" s="11">
        <f>-'OddsRatio_working_3-way'!U212/(3*'OddsRatio_working_3-way'!X212^(1/3))*COS(('OddsRatio_working_3-way'!Y212)/3)</f>
        <v>0.54585718385883242</v>
      </c>
      <c r="AG212" s="11">
        <f>-'OddsRatio_working_3-way'!U212/(3*'OddsRatio_working_3-way'!X212^(1/3))*COS(('OddsRatio_working_3-way'!Y212+2*PI())/3)</f>
        <v>-0.45884462640533841</v>
      </c>
      <c r="AH212" s="11">
        <f>-'OddsRatio_working_3-way'!U212/(3*'OddsRatio_working_3-way'!X212^(1/3))*COS(('OddsRatio_working_3-way'!Y212+4*PI())/3)</f>
        <v>-8.7012557453493941E-2</v>
      </c>
      <c r="AI212" s="11">
        <f>'OddsRatio_working_3-way'!U212/(3*'OddsRatio_working_3-way'!X212^(1/3))*SIN(('OddsRatio_working_3-way'!Y212)/3)</f>
        <v>-0.21467734510268294</v>
      </c>
      <c r="AJ212" s="11">
        <f>'OddsRatio_working_3-way'!U212/(3*'OddsRatio_working_3-way'!X212^(1/3))*SIN(('OddsRatio_working_3-way'!Y212+2*PI())/3)</f>
        <v>-0.36538751550864051</v>
      </c>
      <c r="AK212" s="11">
        <f>'OddsRatio_working_3-way'!U212/(3*'OddsRatio_working_3-way'!X212^(1/3))*SIN(('OddsRatio_working_3-way'!Y212+4*PI())/3)</f>
        <v>0.58006486061132334</v>
      </c>
      <c r="AL212" s="11">
        <f>'OddsRatio_working_3-way'!Z212+'OddsRatio_working_3-way'!AF212</f>
        <v>1.0917143677176648</v>
      </c>
      <c r="AM212" s="11">
        <f>'OddsRatio_working_3-way'!AA212+'OddsRatio_working_3-way'!AG212</f>
        <v>-0.91768925281067681</v>
      </c>
      <c r="AN212" s="11">
        <f>'OddsRatio_working_3-way'!AB212+'OddsRatio_working_3-way'!AH212</f>
        <v>-0.17402511490698788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1.0917143677176648</v>
      </c>
      <c r="AS212" s="11">
        <f>IF(('OddsRatio_working_3-way'!X212=0),IF(Q212&gt;0,-Q212^(1/3),(-Q212)^(1/3)),'OddsRatio_working_3-way'!AM212-'OddsRatio_working_3-way'!R212/3)</f>
        <v>-0.91768925281067681</v>
      </c>
      <c r="AT212" s="11">
        <f>IF(('OddsRatio_working_3-way'!X212=0),IF(Q212&gt;0,-Q212^(1/3),(-Q212)^(1/3)),'OddsRatio_working_3-way'!AN212-'OddsRatio_working_3-way'!R212/3)</f>
        <v>-0.17402511490698788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9">
        <f t="shared" si="41"/>
        <v>0.52404630484636394</v>
      </c>
      <c r="E213" s="9">
        <f t="shared" si="42"/>
        <v>0.25764722401840007</v>
      </c>
      <c r="F213" s="9">
        <f t="shared" si="43"/>
        <v>0.21830647113523605</v>
      </c>
      <c r="G213" s="9">
        <f t="shared" si="44"/>
        <v>1.0439405979222736</v>
      </c>
      <c r="H213" s="9">
        <f t="shared" si="45"/>
        <v>1.9082283201923782</v>
      </c>
      <c r="I213" s="9">
        <f t="shared" si="46"/>
        <v>3.8812760502654755</v>
      </c>
      <c r="J213" s="9">
        <f t="shared" si="47"/>
        <v>4.5807162508733974</v>
      </c>
      <c r="K213" s="11">
        <f t="shared" si="48"/>
        <v>0.53475935828876997</v>
      </c>
      <c r="L213" s="11">
        <f t="shared" si="49"/>
        <v>0.26595744680851063</v>
      </c>
      <c r="M213" s="11">
        <f t="shared" si="50"/>
        <v>0.22573363431151244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-0.26441694124633031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0.22665824585266775</v>
      </c>
      <c r="Q213" s="11">
        <f>2*'OddsRatio_working_3-way'!K213*'OddsRatio_working_3-way'!L213*'OddsRatio_working_3-way'!M213</f>
        <v>6.4209134802455464E-2</v>
      </c>
      <c r="R213" s="11">
        <f t="shared" si="51"/>
        <v>0</v>
      </c>
      <c r="S213" s="11">
        <f t="shared" si="52"/>
        <v>-0.85720016570917579</v>
      </c>
      <c r="T213" s="11">
        <f t="shared" si="53"/>
        <v>-0.24283290813291106</v>
      </c>
      <c r="U213" s="11">
        <f>'OddsRatio_working_3-way'!S213-'OddsRatio_working_3-way'!R213^2/3</f>
        <v>-0.85720016570917579</v>
      </c>
      <c r="V213" s="11">
        <f>'OddsRatio_working_3-way'!S213*'OddsRatio_working_3-way'!R213/3-2*'OddsRatio_working_3-way'!R213^3/27-'OddsRatio_working_3-way'!T213</f>
        <v>0.24283290813291106</v>
      </c>
      <c r="W213" s="11">
        <f>'OddsRatio_working_3-way'!V213^2+4*'OddsRatio_working_3-way'!U213^3/27</f>
        <v>-3.4345353621538552E-2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0.15273602627885913</v>
      </c>
      <c r="Y213" s="11">
        <f>IF('OddsRatio_working_3-way'!W213&gt;=0,IF('OddsRatio_working_3-way'!V213+SQRT('OddsRatio_working_3-way'!W213)&gt;0,0,PI()),ACOS('OddsRatio_working_3-way'!V213/(2*'OddsRatio_working_3-way'!X213)))</f>
        <v>0.65188249998814474</v>
      </c>
      <c r="Z213" s="11">
        <f>'OddsRatio_working_3-way'!X213^(1/3)*COS('OddsRatio_working_3-way'!Y213/3)</f>
        <v>0.52197029896113678</v>
      </c>
      <c r="AA213" s="11">
        <f>'OddsRatio_working_3-way'!X213^(1/3)*COS(('OddsRatio_working_3-way'!Y213+2*PI())/3)</f>
        <v>-0.36078643543976902</v>
      </c>
      <c r="AB213" s="11">
        <f>'OddsRatio_working_3-way'!X213^(1/3)*COS(('OddsRatio_working_3-way'!Y213+4*PI())/3)</f>
        <v>-0.16118386352136804</v>
      </c>
      <c r="AC213" s="11">
        <f>'OddsRatio_working_3-way'!X213^(1/3)*SIN('OddsRatio_working_3-way'!Y213/3)</f>
        <v>0.11524059862803068</v>
      </c>
      <c r="AD213" s="11">
        <f>'OddsRatio_working_3-way'!X213^(1/3)*SIN(('OddsRatio_working_3-way'!Y213+2*PI())/3)</f>
        <v>0.39441923960728731</v>
      </c>
      <c r="AE213" s="11">
        <f>'OddsRatio_working_3-way'!X213^(1/3)*SIN(('OddsRatio_working_3-way'!Y213+4*PI())/3)</f>
        <v>-0.5096598382353178</v>
      </c>
      <c r="AF213" s="11">
        <f>-'OddsRatio_working_3-way'!U213/(3*'OddsRatio_working_3-way'!X213^(1/3))*COS(('OddsRatio_working_3-way'!Y213)/3)</f>
        <v>0.52197029896113667</v>
      </c>
      <c r="AG213" s="11">
        <f>-'OddsRatio_working_3-way'!U213/(3*'OddsRatio_working_3-way'!X213^(1/3))*COS(('OddsRatio_working_3-way'!Y213+2*PI())/3)</f>
        <v>-0.36078643543976896</v>
      </c>
      <c r="AH213" s="11">
        <f>-'OddsRatio_working_3-way'!U213/(3*'OddsRatio_working_3-way'!X213^(1/3))*COS(('OddsRatio_working_3-way'!Y213+4*PI())/3)</f>
        <v>-0.16118386352136801</v>
      </c>
      <c r="AI213" s="11">
        <f>'OddsRatio_working_3-way'!U213/(3*'OddsRatio_working_3-way'!X213^(1/3))*SIN(('OddsRatio_working_3-way'!Y213)/3)</f>
        <v>-0.11524059862803065</v>
      </c>
      <c r="AJ213" s="11">
        <f>'OddsRatio_working_3-way'!U213/(3*'OddsRatio_working_3-way'!X213^(1/3))*SIN(('OddsRatio_working_3-way'!Y213+2*PI())/3)</f>
        <v>-0.3944192396072872</v>
      </c>
      <c r="AK213" s="11">
        <f>'OddsRatio_working_3-way'!U213/(3*'OddsRatio_working_3-way'!X213^(1/3))*SIN(('OddsRatio_working_3-way'!Y213+4*PI())/3)</f>
        <v>0.50965983823531769</v>
      </c>
      <c r="AL213" s="11">
        <f>'OddsRatio_working_3-way'!Z213+'OddsRatio_working_3-way'!AF213</f>
        <v>1.0439405979222736</v>
      </c>
      <c r="AM213" s="11">
        <f>'OddsRatio_working_3-way'!AA213+'OddsRatio_working_3-way'!AG213</f>
        <v>-0.72157287087953792</v>
      </c>
      <c r="AN213" s="11">
        <f>'OddsRatio_working_3-way'!AB213+'OddsRatio_working_3-way'!AH213</f>
        <v>-0.32236772704273609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1.0439405979222736</v>
      </c>
      <c r="AS213" s="11">
        <f>IF(('OddsRatio_working_3-way'!X213=0),IF(Q213&gt;0,-Q213^(1/3),(-Q213)^(1/3)),'OddsRatio_working_3-way'!AM213-'OddsRatio_working_3-way'!R213/3)</f>
        <v>-0.72157287087953792</v>
      </c>
      <c r="AT213" s="11">
        <f>IF(('OddsRatio_working_3-way'!X213=0),IF(Q213&gt;0,-Q213^(1/3),(-Q213)^(1/3)),'OddsRatio_working_3-way'!AN213-'OddsRatio_working_3-way'!R213/3)</f>
        <v>-0.32236772704273609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9">
        <f t="shared" si="41"/>
        <v>0.28416599235194573</v>
      </c>
      <c r="E214" s="9">
        <f t="shared" si="42"/>
        <v>0.32759222478578903</v>
      </c>
      <c r="F214" s="9">
        <f t="shared" si="43"/>
        <v>0.38824178286226513</v>
      </c>
      <c r="G214" s="9">
        <f t="shared" si="44"/>
        <v>1.036654293898112</v>
      </c>
      <c r="H214" s="9">
        <f t="shared" si="45"/>
        <v>3.5190699341724128</v>
      </c>
      <c r="I214" s="9">
        <f t="shared" si="46"/>
        <v>3.0525755019182617</v>
      </c>
      <c r="J214" s="9">
        <f t="shared" si="47"/>
        <v>2.5757145267251302</v>
      </c>
      <c r="K214" s="11">
        <f t="shared" si="48"/>
        <v>0.29154518950437314</v>
      </c>
      <c r="L214" s="11">
        <f t="shared" si="49"/>
        <v>0.33557046979865773</v>
      </c>
      <c r="M214" s="11">
        <f t="shared" si="50"/>
        <v>0.3968253968253968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-0.28392532194359732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0.23022038108034151</v>
      </c>
      <c r="Q214" s="11">
        <f>2*'OddsRatio_working_3-way'!K214*'OddsRatio_working_3-way'!L214*'OddsRatio_working_3-way'!M214</f>
        <v>7.764599699168348E-2</v>
      </c>
      <c r="R214" s="11">
        <f t="shared" si="51"/>
        <v>0</v>
      </c>
      <c r="S214" s="11">
        <f t="shared" si="52"/>
        <v>-0.81084835795686983</v>
      </c>
      <c r="T214" s="11">
        <f t="shared" si="53"/>
        <v>-0.27347330791125457</v>
      </c>
      <c r="U214" s="11">
        <f>'OddsRatio_working_3-way'!S214-'OddsRatio_working_3-way'!R214^2/3</f>
        <v>-0.81084835795686983</v>
      </c>
      <c r="V214" s="11">
        <f>'OddsRatio_working_3-way'!S214*'OddsRatio_working_3-way'!R214/3-2*'OddsRatio_working_3-way'!R214^3/27-'OddsRatio_working_3-way'!T214</f>
        <v>0.27347330791125457</v>
      </c>
      <c r="W214" s="11">
        <f>'OddsRatio_working_3-way'!V214^2+4*'OddsRatio_working_3-way'!U214^3/27</f>
        <v>-4.191990226794895E-3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0.14051658297752506</v>
      </c>
      <c r="Y214" s="11">
        <f>IF('OddsRatio_working_3-way'!W214&gt;=0,IF('OddsRatio_working_3-way'!V214+SQRT('OddsRatio_working_3-way'!W214)&gt;0,0,PI()),ACOS('OddsRatio_working_3-way'!V214/(2*'OddsRatio_working_3-way'!X214)))</f>
        <v>0.23247241074691005</v>
      </c>
      <c r="Z214" s="11">
        <f>'OddsRatio_working_3-way'!X214^(1/3)*COS('OddsRatio_working_3-way'!Y214/3)</f>
        <v>0.51832714694905602</v>
      </c>
      <c r="AA214" s="11">
        <f>'OddsRatio_working_3-way'!X214^(1/3)*COS(('OddsRatio_working_3-way'!Y214+2*PI())/3)</f>
        <v>-0.29401778471156947</v>
      </c>
      <c r="AB214" s="11">
        <f>'OddsRatio_working_3-way'!X214^(1/3)*COS(('OddsRatio_working_3-way'!Y214+4*PI())/3)</f>
        <v>-0.2243093622374864</v>
      </c>
      <c r="AC214" s="11">
        <f>'OddsRatio_working_3-way'!X214^(1/3)*SIN('OddsRatio_working_3-way'!Y214/3)</f>
        <v>4.0246176480196037E-2</v>
      </c>
      <c r="AD214" s="11">
        <f>'OddsRatio_working_3-way'!X214^(1/3)*SIN(('OddsRatio_working_3-way'!Y214+2*PI())/3)</f>
        <v>0.42876138848889422</v>
      </c>
      <c r="AE214" s="11">
        <f>'OddsRatio_working_3-way'!X214^(1/3)*SIN(('OddsRatio_working_3-way'!Y214+4*PI())/3)</f>
        <v>-0.4690075649690903</v>
      </c>
      <c r="AF214" s="11">
        <f>-'OddsRatio_working_3-way'!U214/(3*'OddsRatio_working_3-way'!X214^(1/3))*COS(('OddsRatio_working_3-way'!Y214)/3)</f>
        <v>0.51832714694905591</v>
      </c>
      <c r="AG214" s="11">
        <f>-'OddsRatio_working_3-way'!U214/(3*'OddsRatio_working_3-way'!X214^(1/3))*COS(('OddsRatio_working_3-way'!Y214+2*PI())/3)</f>
        <v>-0.29401778471156936</v>
      </c>
      <c r="AH214" s="11">
        <f>-'OddsRatio_working_3-way'!U214/(3*'OddsRatio_working_3-way'!X214^(1/3))*COS(('OddsRatio_working_3-way'!Y214+4*PI())/3)</f>
        <v>-0.22430936223748635</v>
      </c>
      <c r="AI214" s="11">
        <f>'OddsRatio_working_3-way'!U214/(3*'OddsRatio_working_3-way'!X214^(1/3))*SIN(('OddsRatio_working_3-way'!Y214)/3)</f>
        <v>-4.024617648019603E-2</v>
      </c>
      <c r="AJ214" s="11">
        <f>'OddsRatio_working_3-way'!U214/(3*'OddsRatio_working_3-way'!X214^(1/3))*SIN(('OddsRatio_working_3-way'!Y214+2*PI())/3)</f>
        <v>-0.42876138848889417</v>
      </c>
      <c r="AK214" s="11">
        <f>'OddsRatio_working_3-way'!U214/(3*'OddsRatio_working_3-way'!X214^(1/3))*SIN(('OddsRatio_working_3-way'!Y214+4*PI())/3)</f>
        <v>0.46900756496909018</v>
      </c>
      <c r="AL214" s="11">
        <f>'OddsRatio_working_3-way'!Z214+'OddsRatio_working_3-way'!AF214</f>
        <v>1.036654293898112</v>
      </c>
      <c r="AM214" s="11">
        <f>'OddsRatio_working_3-way'!AA214+'OddsRatio_working_3-way'!AG214</f>
        <v>-0.58803556942313884</v>
      </c>
      <c r="AN214" s="11">
        <f>'OddsRatio_working_3-way'!AB214+'OddsRatio_working_3-way'!AH214</f>
        <v>-0.44861872447497275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1.036654293898112</v>
      </c>
      <c r="AS214" s="11">
        <f>IF(('OddsRatio_working_3-way'!X214=0),IF(Q214&gt;0,-Q214^(1/3),(-Q214)^(1/3)),'OddsRatio_working_3-way'!AM214-'OddsRatio_working_3-way'!R214/3)</f>
        <v>-0.58803556942313884</v>
      </c>
      <c r="AT214" s="11">
        <f>IF(('OddsRatio_working_3-way'!X214=0),IF(Q214&gt;0,-Q214^(1/3),(-Q214)^(1/3)),'OddsRatio_working_3-way'!AN214-'OddsRatio_working_3-way'!R214/3)</f>
        <v>-0.44861872447497275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9">
        <f t="shared" si="41"/>
        <v>0.55965784063076374</v>
      </c>
      <c r="E215" s="9">
        <f t="shared" si="42"/>
        <v>0.2300676158064959</v>
      </c>
      <c r="F215" s="9">
        <f t="shared" si="43"/>
        <v>0.21027454356274047</v>
      </c>
      <c r="G215" s="9">
        <f t="shared" si="44"/>
        <v>1.0490746962416599</v>
      </c>
      <c r="H215" s="9">
        <f t="shared" si="45"/>
        <v>1.7868060221812447</v>
      </c>
      <c r="I215" s="9">
        <f t="shared" si="46"/>
        <v>4.3465482810108957</v>
      </c>
      <c r="J215" s="9">
        <f t="shared" si="47"/>
        <v>4.755687412545142</v>
      </c>
      <c r="K215" s="11">
        <f t="shared" si="48"/>
        <v>0.5714285714285714</v>
      </c>
      <c r="L215" s="11">
        <f t="shared" si="49"/>
        <v>0.2386634844868735</v>
      </c>
      <c r="M215" s="11">
        <f t="shared" si="50"/>
        <v>0.2183406113537118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-0.25504535797289396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0.2239238182584265</v>
      </c>
      <c r="Q215" s="11">
        <f>2*'OddsRatio_working_3-way'!K215*'OddsRatio_working_3-way'!L215*'OddsRatio_working_3-way'!M215</f>
        <v>5.9554206983624076E-2</v>
      </c>
      <c r="R215" s="11">
        <f t="shared" si="51"/>
        <v>0</v>
      </c>
      <c r="S215" s="11">
        <f t="shared" si="52"/>
        <v>-0.87797645108375177</v>
      </c>
      <c r="T215" s="11">
        <f t="shared" si="53"/>
        <v>-0.2335043752882319</v>
      </c>
      <c r="U215" s="11">
        <f>'OddsRatio_working_3-way'!S215-'OddsRatio_working_3-way'!R215^2/3</f>
        <v>-0.87797645108375177</v>
      </c>
      <c r="V215" s="11">
        <f>'OddsRatio_working_3-way'!S215*'OddsRatio_working_3-way'!R215/3-2*'OddsRatio_working_3-way'!R215^3/27-'OddsRatio_working_3-way'!T215</f>
        <v>0.2335043752882319</v>
      </c>
      <c r="W215" s="11">
        <f>'OddsRatio_working_3-way'!V215^2+4*'OddsRatio_working_3-way'!U215^3/27</f>
        <v>-4.573966124161051E-2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0.15832241985925269</v>
      </c>
      <c r="Y215" s="11">
        <f>IF('OddsRatio_working_3-way'!W215&gt;=0,IF('OddsRatio_working_3-way'!V215+SQRT('OddsRatio_working_3-way'!W215)&gt;0,0,PI()),ACOS('OddsRatio_working_3-way'!V215/(2*'OddsRatio_working_3-way'!X215)))</f>
        <v>0.74153439332684101</v>
      </c>
      <c r="Z215" s="11">
        <f>'OddsRatio_working_3-way'!X215^(1/3)*COS('OddsRatio_working_3-way'!Y215/3)</f>
        <v>0.52453734812082997</v>
      </c>
      <c r="AA215" s="11">
        <f>'OddsRatio_working_3-way'!X215^(1/3)*COS(('OddsRatio_working_3-way'!Y215+2*PI())/3)</f>
        <v>-0.37689650920839896</v>
      </c>
      <c r="AB215" s="11">
        <f>'OddsRatio_working_3-way'!X215^(1/3)*COS(('OddsRatio_working_3-way'!Y215+4*PI())/3)</f>
        <v>-0.14764083891243096</v>
      </c>
      <c r="AC215" s="11">
        <f>'OddsRatio_working_3-way'!X215^(1/3)*SIN('OddsRatio_working_3-way'!Y215/3)</f>
        <v>0.1323608229586252</v>
      </c>
      <c r="AD215" s="11">
        <f>'OddsRatio_working_3-way'!X215^(1/3)*SIN(('OddsRatio_working_3-way'!Y215+2*PI())/3)</f>
        <v>0.38808225722704787</v>
      </c>
      <c r="AE215" s="11">
        <f>'OddsRatio_working_3-way'!X215^(1/3)*SIN(('OddsRatio_working_3-way'!Y215+4*PI())/3)</f>
        <v>-0.52044308018567309</v>
      </c>
      <c r="AF215" s="11">
        <f>-'OddsRatio_working_3-way'!U215/(3*'OddsRatio_working_3-way'!X215^(1/3))*COS(('OddsRatio_working_3-way'!Y215)/3)</f>
        <v>0.52453734812082986</v>
      </c>
      <c r="AG215" s="11">
        <f>-'OddsRatio_working_3-way'!U215/(3*'OddsRatio_working_3-way'!X215^(1/3))*COS(('OddsRatio_working_3-way'!Y215+2*PI())/3)</f>
        <v>-0.3768965092083989</v>
      </c>
      <c r="AH215" s="11">
        <f>-'OddsRatio_working_3-way'!U215/(3*'OddsRatio_working_3-way'!X215^(1/3))*COS(('OddsRatio_working_3-way'!Y215+4*PI())/3)</f>
        <v>-0.14764083891243093</v>
      </c>
      <c r="AI215" s="11">
        <f>'OddsRatio_working_3-way'!U215/(3*'OddsRatio_working_3-way'!X215^(1/3))*SIN(('OddsRatio_working_3-way'!Y215)/3)</f>
        <v>-0.13236082295862517</v>
      </c>
      <c r="AJ215" s="11">
        <f>'OddsRatio_working_3-way'!U215/(3*'OddsRatio_working_3-way'!X215^(1/3))*SIN(('OddsRatio_working_3-way'!Y215+2*PI())/3)</f>
        <v>-0.38808225722704781</v>
      </c>
      <c r="AK215" s="11">
        <f>'OddsRatio_working_3-way'!U215/(3*'OddsRatio_working_3-way'!X215^(1/3))*SIN(('OddsRatio_working_3-way'!Y215+4*PI())/3)</f>
        <v>0.52044308018567298</v>
      </c>
      <c r="AL215" s="11">
        <f>'OddsRatio_working_3-way'!Z215+'OddsRatio_working_3-way'!AF215</f>
        <v>1.0490746962416599</v>
      </c>
      <c r="AM215" s="11">
        <f>'OddsRatio_working_3-way'!AA215+'OddsRatio_working_3-way'!AG215</f>
        <v>-0.7537930184167978</v>
      </c>
      <c r="AN215" s="11">
        <f>'OddsRatio_working_3-way'!AB215+'OddsRatio_working_3-way'!AH215</f>
        <v>-0.29528167782486192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1.0490746962416599</v>
      </c>
      <c r="AS215" s="11">
        <f>IF(('OddsRatio_working_3-way'!X215=0),IF(Q215&gt;0,-Q215^(1/3),(-Q215)^(1/3)),'OddsRatio_working_3-way'!AM215-'OddsRatio_working_3-way'!R215/3)</f>
        <v>-0.7537930184167978</v>
      </c>
      <c r="AT215" s="11">
        <f>IF(('OddsRatio_working_3-way'!X215=0),IF(Q215&gt;0,-Q215^(1/3),(-Q215)^(1/3)),'OddsRatio_working_3-way'!AN215-'OddsRatio_working_3-way'!R215/3)</f>
        <v>-0.29528167782486192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9">
        <f t="shared" si="41"/>
        <v>0.46319419060535044</v>
      </c>
      <c r="E216" s="9">
        <f t="shared" si="42"/>
        <v>0.29212433101736929</v>
      </c>
      <c r="F216" s="9">
        <f t="shared" si="43"/>
        <v>0.24468147837728008</v>
      </c>
      <c r="G216" s="9">
        <f t="shared" si="44"/>
        <v>1.0535652025991238</v>
      </c>
      <c r="H216" s="9">
        <f t="shared" si="45"/>
        <v>2.1589217228590361</v>
      </c>
      <c r="I216" s="9">
        <f t="shared" si="46"/>
        <v>3.4231999659779846</v>
      </c>
      <c r="J216" s="9">
        <f t="shared" si="47"/>
        <v>4.0869460436154332</v>
      </c>
      <c r="K216" s="11">
        <f t="shared" si="48"/>
        <v>0.47619047619047616</v>
      </c>
      <c r="L216" s="11">
        <f t="shared" si="49"/>
        <v>0.30303030303030304</v>
      </c>
      <c r="M216" s="11">
        <f t="shared" si="50"/>
        <v>0.2544529262086514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-0.27218385233652387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0.23242236982694997</v>
      </c>
      <c r="Q216" s="11">
        <f>2*'OddsRatio_working_3-way'!K216*'OddsRatio_working_3-way'!L216*'OddsRatio_working_3-way'!M216</f>
        <v>7.343518793900472E-2</v>
      </c>
      <c r="R216" s="11">
        <f t="shared" si="51"/>
        <v>0</v>
      </c>
      <c r="S216" s="11">
        <f t="shared" si="52"/>
        <v>-0.85391682067746832</v>
      </c>
      <c r="T216" s="11">
        <f t="shared" si="53"/>
        <v>-0.26979994334201207</v>
      </c>
      <c r="U216" s="11">
        <f>'OddsRatio_working_3-way'!S216-'OddsRatio_working_3-way'!R216^2/3</f>
        <v>-0.85391682067746832</v>
      </c>
      <c r="V216" s="11">
        <f>'OddsRatio_working_3-way'!S216*'OddsRatio_working_3-way'!R216/3-2*'OddsRatio_working_3-way'!R216^3/27-'OddsRatio_working_3-way'!T216</f>
        <v>0.26979994334201207</v>
      </c>
      <c r="W216" s="11">
        <f>'OddsRatio_working_3-way'!V216^2+4*'OddsRatio_working_3-way'!U216^3/27</f>
        <v>-1.9453011267908521E-2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0.15185932692401663</v>
      </c>
      <c r="Y216" s="11">
        <f>IF('OddsRatio_working_3-way'!W216&gt;=0,IF('OddsRatio_working_3-way'!V216+SQRT('OddsRatio_working_3-way'!W216)&gt;0,0,PI()),ACOS('OddsRatio_working_3-way'!V216/(2*'OddsRatio_working_3-way'!X216)))</f>
        <v>0.47711831874997768</v>
      </c>
      <c r="Z216" s="11">
        <f>'OddsRatio_working_3-way'!X216^(1/3)*COS('OddsRatio_working_3-way'!Y216/3)</f>
        <v>0.52678260129956189</v>
      </c>
      <c r="AA216" s="11">
        <f>'OddsRatio_working_3-way'!X216^(1/3)*COS(('OddsRatio_working_3-way'!Y216+2*PI())/3)</f>
        <v>-0.33656420133997605</v>
      </c>
      <c r="AB216" s="11">
        <f>'OddsRatio_working_3-way'!X216^(1/3)*COS(('OddsRatio_working_3-way'!Y216+4*PI())/3)</f>
        <v>-0.190218399959586</v>
      </c>
      <c r="AC216" s="11">
        <f>'OddsRatio_working_3-way'!X216^(1/3)*SIN('OddsRatio_working_3-way'!Y216/3)</f>
        <v>8.4492787821739745E-2</v>
      </c>
      <c r="AD216" s="11">
        <f>'OddsRatio_working_3-way'!X216^(1/3)*SIN(('OddsRatio_working_3-way'!Y216+2*PI())/3)</f>
        <v>0.41396072108620019</v>
      </c>
      <c r="AE216" s="11">
        <f>'OddsRatio_working_3-way'!X216^(1/3)*SIN(('OddsRatio_working_3-way'!Y216+4*PI())/3)</f>
        <v>-0.49845350890793988</v>
      </c>
      <c r="AF216" s="11">
        <f>-'OddsRatio_working_3-way'!U216/(3*'OddsRatio_working_3-way'!X216^(1/3))*COS(('OddsRatio_working_3-way'!Y216)/3)</f>
        <v>0.52678260129956189</v>
      </c>
      <c r="AG216" s="11">
        <f>-'OddsRatio_working_3-way'!U216/(3*'OddsRatio_working_3-way'!X216^(1/3))*COS(('OddsRatio_working_3-way'!Y216+2*PI())/3)</f>
        <v>-0.33656420133997605</v>
      </c>
      <c r="AH216" s="11">
        <f>-'OddsRatio_working_3-way'!U216/(3*'OddsRatio_working_3-way'!X216^(1/3))*COS(('OddsRatio_working_3-way'!Y216+4*PI())/3)</f>
        <v>-0.190218399959586</v>
      </c>
      <c r="AI216" s="11">
        <f>'OddsRatio_working_3-way'!U216/(3*'OddsRatio_working_3-way'!X216^(1/3))*SIN(('OddsRatio_working_3-way'!Y216)/3)</f>
        <v>-8.4492787821739745E-2</v>
      </c>
      <c r="AJ216" s="11">
        <f>'OddsRatio_working_3-way'!U216/(3*'OddsRatio_working_3-way'!X216^(1/3))*SIN(('OddsRatio_working_3-way'!Y216+2*PI())/3)</f>
        <v>-0.41396072108620019</v>
      </c>
      <c r="AK216" s="11">
        <f>'OddsRatio_working_3-way'!U216/(3*'OddsRatio_working_3-way'!X216^(1/3))*SIN(('OddsRatio_working_3-way'!Y216+4*PI())/3)</f>
        <v>0.49845350890793988</v>
      </c>
      <c r="AL216" s="11">
        <f>'OddsRatio_working_3-way'!Z216+'OddsRatio_working_3-way'!AF216</f>
        <v>1.0535652025991238</v>
      </c>
      <c r="AM216" s="11">
        <f>'OddsRatio_working_3-way'!AA216+'OddsRatio_working_3-way'!AG216</f>
        <v>-0.67312840267995211</v>
      </c>
      <c r="AN216" s="11">
        <f>'OddsRatio_working_3-way'!AB216+'OddsRatio_working_3-way'!AH216</f>
        <v>-0.38043679991917201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1.0535652025991238</v>
      </c>
      <c r="AS216" s="11">
        <f>IF(('OddsRatio_working_3-way'!X216=0),IF(Q216&gt;0,-Q216^(1/3),(-Q216)^(1/3)),'OddsRatio_working_3-way'!AM216-'OddsRatio_working_3-way'!R216/3)</f>
        <v>-0.67312840267995211</v>
      </c>
      <c r="AT216" s="11">
        <f>IF(('OddsRatio_working_3-way'!X216=0),IF(Q216&gt;0,-Q216^(1/3),(-Q216)^(1/3)),'OddsRatio_working_3-way'!AN216-'OddsRatio_working_3-way'!R216/3)</f>
        <v>-0.38043679991917201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9">
        <f t="shared" si="41"/>
        <v>0.36707158760170677</v>
      </c>
      <c r="E217" s="9">
        <f t="shared" si="42"/>
        <v>0.28467321809741786</v>
      </c>
      <c r="F217" s="9">
        <f t="shared" si="43"/>
        <v>0.34825519430087526</v>
      </c>
      <c r="G217" s="9">
        <f t="shared" si="44"/>
        <v>1.0513806347719969</v>
      </c>
      <c r="H217" s="9">
        <f t="shared" si="45"/>
        <v>2.7242642410260749</v>
      </c>
      <c r="I217" s="9">
        <f t="shared" si="46"/>
        <v>3.5127997171050724</v>
      </c>
      <c r="J217" s="9">
        <f t="shared" si="47"/>
        <v>2.8714575298941543</v>
      </c>
      <c r="K217" s="11">
        <f t="shared" si="48"/>
        <v>0.37878787878787878</v>
      </c>
      <c r="L217" s="11">
        <f t="shared" si="49"/>
        <v>0.29498525073746312</v>
      </c>
      <c r="M217" s="11">
        <f t="shared" si="50"/>
        <v>0.35971223021582738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-0.28042280576182643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0.23352195154576263</v>
      </c>
      <c r="Q217" s="11">
        <f>2*'OddsRatio_working_3-way'!K217*'OddsRatio_working_3-way'!L217*'OddsRatio_working_3-way'!M217</f>
        <v>8.0386213957233249E-2</v>
      </c>
      <c r="R217" s="11">
        <f t="shared" si="51"/>
        <v>0</v>
      </c>
      <c r="S217" s="11">
        <f t="shared" si="52"/>
        <v>-0.83274950092362154</v>
      </c>
      <c r="T217" s="11">
        <f t="shared" si="53"/>
        <v>-0.28666075763291615</v>
      </c>
      <c r="U217" s="11">
        <f>'OddsRatio_working_3-way'!S217-'OddsRatio_working_3-way'!R217^2/3</f>
        <v>-0.83274950092362154</v>
      </c>
      <c r="V217" s="11">
        <f>'OddsRatio_working_3-way'!S217*'OddsRatio_working_3-way'!R217/3-2*'OddsRatio_working_3-way'!R217^3/27-'OddsRatio_working_3-way'!T217</f>
        <v>0.28666075763291615</v>
      </c>
      <c r="W217" s="11">
        <f>'OddsRatio_working_3-way'!V217^2+4*'OddsRatio_working_3-way'!U217^3/27</f>
        <v>-3.3794230903850392E-3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0.14624791712795651</v>
      </c>
      <c r="Y217" s="11">
        <f>IF('OddsRatio_working_3-way'!W217&gt;=0,IF('OddsRatio_working_3-way'!V217+SQRT('OddsRatio_working_3-way'!W217)&gt;0,0,PI()),ACOS('OddsRatio_working_3-way'!V217/(2*'OddsRatio_working_3-way'!X217)))</f>
        <v>0.20007972417725539</v>
      </c>
      <c r="Z217" s="11">
        <f>'OddsRatio_working_3-way'!X217^(1/3)*COS('OddsRatio_working_3-way'!Y217/3)</f>
        <v>0.52569031738599847</v>
      </c>
      <c r="AA217" s="11">
        <f>'OddsRatio_working_3-way'!X217^(1/3)*COS(('OddsRatio_working_3-way'!Y217+2*PI())/3)</f>
        <v>-0.29325309985746406</v>
      </c>
      <c r="AB217" s="11">
        <f>'OddsRatio_working_3-way'!X217^(1/3)*COS(('OddsRatio_working_3-way'!Y217+4*PI())/3)</f>
        <v>-0.23243721752853455</v>
      </c>
      <c r="AC217" s="11">
        <f>'OddsRatio_working_3-way'!X217^(1/3)*SIN('OddsRatio_working_3-way'!Y217/3)</f>
        <v>3.5112066033612055E-2</v>
      </c>
      <c r="AD217" s="11">
        <f>'OddsRatio_working_3-way'!X217^(1/3)*SIN(('OddsRatio_working_3-way'!Y217+2*PI())/3)</f>
        <v>0.43770513636297298</v>
      </c>
      <c r="AE217" s="11">
        <f>'OddsRatio_working_3-way'!X217^(1/3)*SIN(('OddsRatio_working_3-way'!Y217+4*PI())/3)</f>
        <v>-0.47281720239658503</v>
      </c>
      <c r="AF217" s="11">
        <f>-'OddsRatio_working_3-way'!U217/(3*'OddsRatio_working_3-way'!X217^(1/3))*COS(('OddsRatio_working_3-way'!Y217)/3)</f>
        <v>0.52569031738599847</v>
      </c>
      <c r="AG217" s="11">
        <f>-'OddsRatio_working_3-way'!U217/(3*'OddsRatio_working_3-way'!X217^(1/3))*COS(('OddsRatio_working_3-way'!Y217+2*PI())/3)</f>
        <v>-0.29325309985746406</v>
      </c>
      <c r="AH217" s="11">
        <f>-'OddsRatio_working_3-way'!U217/(3*'OddsRatio_working_3-way'!X217^(1/3))*COS(('OddsRatio_working_3-way'!Y217+4*PI())/3)</f>
        <v>-0.23243721752853455</v>
      </c>
      <c r="AI217" s="11">
        <f>'OddsRatio_working_3-way'!U217/(3*'OddsRatio_working_3-way'!X217^(1/3))*SIN(('OddsRatio_working_3-way'!Y217)/3)</f>
        <v>-3.5112066033612055E-2</v>
      </c>
      <c r="AJ217" s="11">
        <f>'OddsRatio_working_3-way'!U217/(3*'OddsRatio_working_3-way'!X217^(1/3))*SIN(('OddsRatio_working_3-way'!Y217+2*PI())/3)</f>
        <v>-0.43770513636297298</v>
      </c>
      <c r="AK217" s="11">
        <f>'OddsRatio_working_3-way'!U217/(3*'OddsRatio_working_3-way'!X217^(1/3))*SIN(('OddsRatio_working_3-way'!Y217+4*PI())/3)</f>
        <v>0.47281720239658503</v>
      </c>
      <c r="AL217" s="11">
        <f>'OddsRatio_working_3-way'!Z217+'OddsRatio_working_3-way'!AF217</f>
        <v>1.0513806347719969</v>
      </c>
      <c r="AM217" s="11">
        <f>'OddsRatio_working_3-way'!AA217+'OddsRatio_working_3-way'!AG217</f>
        <v>-0.58650619971492812</v>
      </c>
      <c r="AN217" s="11">
        <f>'OddsRatio_working_3-way'!AB217+'OddsRatio_working_3-way'!AH217</f>
        <v>-0.4648744350570691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1.0513806347719969</v>
      </c>
      <c r="AS217" s="11">
        <f>IF(('OddsRatio_working_3-way'!X217=0),IF(Q217&gt;0,-Q217^(1/3),(-Q217)^(1/3)),'OddsRatio_working_3-way'!AM217-'OddsRatio_working_3-way'!R217/3)</f>
        <v>-0.58650619971492812</v>
      </c>
      <c r="AT217" s="11">
        <f>IF(('OddsRatio_working_3-way'!X217=0),IF(Q217&gt;0,-Q217^(1/3),(-Q217)^(1/3)),'OddsRatio_working_3-way'!AN217-'OddsRatio_working_3-way'!R217/3)</f>
        <v>-0.4648744350570691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9">
        <f t="shared" si="41"/>
        <v>0.42063402315552045</v>
      </c>
      <c r="E218" s="9">
        <f t="shared" si="42"/>
        <v>0.31377875238510078</v>
      </c>
      <c r="F218" s="9">
        <f t="shared" si="43"/>
        <v>0.26558722445937899</v>
      </c>
      <c r="G218" s="9">
        <f t="shared" si="44"/>
        <v>1.0514225671609954</v>
      </c>
      <c r="H218" s="9">
        <f t="shared" si="45"/>
        <v>2.3773635629809036</v>
      </c>
      <c r="I218" s="9">
        <f t="shared" si="46"/>
        <v>3.1869589396948701</v>
      </c>
      <c r="J218" s="9">
        <f t="shared" si="47"/>
        <v>3.7652413516334176</v>
      </c>
      <c r="K218" s="11">
        <f t="shared" si="48"/>
        <v>0.4329004329004329</v>
      </c>
      <c r="L218" s="11">
        <f t="shared" si="49"/>
        <v>0.32467532467532467</v>
      </c>
      <c r="M218" s="11">
        <f t="shared" si="50"/>
        <v>0.27548209366391185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-0.27747320953288557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0.23309189349760351</v>
      </c>
      <c r="Q218" s="11">
        <f>2*'OddsRatio_working_3-way'!K218*'OddsRatio_working_3-way'!L218*'OddsRatio_working_3-way'!M218</f>
        <v>7.7439167274951329E-2</v>
      </c>
      <c r="R218" s="11">
        <f t="shared" si="51"/>
        <v>0</v>
      </c>
      <c r="S218" s="11">
        <f t="shared" si="52"/>
        <v>-0.84005188785614249</v>
      </c>
      <c r="T218" s="11">
        <f t="shared" si="53"/>
        <v>-0.27908700593227326</v>
      </c>
      <c r="U218" s="11">
        <f>'OddsRatio_working_3-way'!S218-'OddsRatio_working_3-way'!R218^2/3</f>
        <v>-0.84005188785614249</v>
      </c>
      <c r="V218" s="11">
        <f>'OddsRatio_working_3-way'!S218*'OddsRatio_working_3-way'!R218/3-2*'OddsRatio_working_3-way'!R218^3/27-'OddsRatio_working_3-way'!T218</f>
        <v>0.27908700593227326</v>
      </c>
      <c r="W218" s="11">
        <f>'OddsRatio_working_3-way'!V218^2+4*'OddsRatio_working_3-way'!U218^3/27</f>
        <v>-9.9347161566100961E-3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0.14817580186795923</v>
      </c>
      <c r="Y218" s="11">
        <f>IF('OddsRatio_working_3-way'!W218&gt;=0,IF('OddsRatio_working_3-way'!V218+SQRT('OddsRatio_working_3-way'!W218)&gt;0,0,PI()),ACOS('OddsRatio_working_3-way'!V218/(2*'OddsRatio_working_3-way'!X218)))</f>
        <v>0.34302112998476431</v>
      </c>
      <c r="Z218" s="11">
        <f>'OddsRatio_working_3-way'!X218^(1/3)*COS('OddsRatio_working_3-way'!Y218/3)</f>
        <v>0.52571128358049779</v>
      </c>
      <c r="AA218" s="11">
        <f>'OddsRatio_working_3-way'!X218^(1/3)*COS(('OddsRatio_working_3-way'!Y218+2*PI())/3)</f>
        <v>-0.31514050289884138</v>
      </c>
      <c r="AB218" s="11">
        <f>'OddsRatio_working_3-way'!X218^(1/3)*COS(('OddsRatio_working_3-way'!Y218+4*PI())/3)</f>
        <v>-0.21057078068165649</v>
      </c>
      <c r="AC218" s="11">
        <f>'OddsRatio_working_3-way'!X218^(1/3)*SIN('OddsRatio_working_3-way'!Y218/3)</f>
        <v>6.037335727117607E-2</v>
      </c>
      <c r="AD218" s="11">
        <f>'OddsRatio_working_3-way'!X218^(1/3)*SIN(('OddsRatio_working_3-way'!Y218+2*PI())/3)</f>
        <v>0.42509264800124802</v>
      </c>
      <c r="AE218" s="11">
        <f>'OddsRatio_working_3-way'!X218^(1/3)*SIN(('OddsRatio_working_3-way'!Y218+4*PI())/3)</f>
        <v>-0.48546600527242412</v>
      </c>
      <c r="AF218" s="11">
        <f>-'OddsRatio_working_3-way'!U218/(3*'OddsRatio_working_3-way'!X218^(1/3))*COS(('OddsRatio_working_3-way'!Y218)/3)</f>
        <v>0.52571128358049757</v>
      </c>
      <c r="AG218" s="11">
        <f>-'OddsRatio_working_3-way'!U218/(3*'OddsRatio_working_3-way'!X218^(1/3))*COS(('OddsRatio_working_3-way'!Y218+2*PI())/3)</f>
        <v>-0.31514050289884121</v>
      </c>
      <c r="AH218" s="11">
        <f>-'OddsRatio_working_3-way'!U218/(3*'OddsRatio_working_3-way'!X218^(1/3))*COS(('OddsRatio_working_3-way'!Y218+4*PI())/3)</f>
        <v>-0.21057078068165641</v>
      </c>
      <c r="AI218" s="11">
        <f>'OddsRatio_working_3-way'!U218/(3*'OddsRatio_working_3-way'!X218^(1/3))*SIN(('OddsRatio_working_3-way'!Y218)/3)</f>
        <v>-6.0373357271176042E-2</v>
      </c>
      <c r="AJ218" s="11">
        <f>'OddsRatio_working_3-way'!U218/(3*'OddsRatio_working_3-way'!X218^(1/3))*SIN(('OddsRatio_working_3-way'!Y218+2*PI())/3)</f>
        <v>-0.42509264800124785</v>
      </c>
      <c r="AK218" s="11">
        <f>'OddsRatio_working_3-way'!U218/(3*'OddsRatio_working_3-way'!X218^(1/3))*SIN(('OddsRatio_working_3-way'!Y218+4*PI())/3)</f>
        <v>0.4854660052724239</v>
      </c>
      <c r="AL218" s="11">
        <f>'OddsRatio_working_3-way'!Z218+'OddsRatio_working_3-way'!AF218</f>
        <v>1.0514225671609954</v>
      </c>
      <c r="AM218" s="11">
        <f>'OddsRatio_working_3-way'!AA218+'OddsRatio_working_3-way'!AG218</f>
        <v>-0.63028100579768265</v>
      </c>
      <c r="AN218" s="11">
        <f>'OddsRatio_working_3-way'!AB218+'OddsRatio_working_3-way'!AH218</f>
        <v>-0.42114156136331293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1.0514225671609954</v>
      </c>
      <c r="AS218" s="11">
        <f>IF(('OddsRatio_working_3-way'!X218=0),IF(Q218&gt;0,-Q218^(1/3),(-Q218)^(1/3)),'OddsRatio_working_3-way'!AM218-'OddsRatio_working_3-way'!R218/3)</f>
        <v>-0.63028100579768265</v>
      </c>
      <c r="AT218" s="11">
        <f>IF(('OddsRatio_working_3-way'!X218=0),IF(Q218&gt;0,-Q218^(1/3),(-Q218)^(1/3)),'OddsRatio_working_3-way'!AN218-'OddsRatio_working_3-way'!R218/3)</f>
        <v>-0.42114156136331293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9">
        <f t="shared" si="41"/>
        <v>9.2363571314876172E-2</v>
      </c>
      <c r="E219" s="9">
        <f t="shared" si="42"/>
        <v>0.14894231002037533</v>
      </c>
      <c r="F219" s="9">
        <f t="shared" si="43"/>
        <v>0.75869411866474878</v>
      </c>
      <c r="G219" s="9">
        <f t="shared" si="44"/>
        <v>1.0967387587609694</v>
      </c>
      <c r="H219" s="9">
        <f t="shared" si="45"/>
        <v>10.826779278498286</v>
      </c>
      <c r="I219" s="9">
        <f t="shared" si="46"/>
        <v>6.7140089331446502</v>
      </c>
      <c r="J219" s="9">
        <f t="shared" si="47"/>
        <v>1.3180542400406814</v>
      </c>
      <c r="K219" s="11">
        <f t="shared" si="48"/>
        <v>0.1004016064257028</v>
      </c>
      <c r="L219" s="11">
        <f t="shared" si="49"/>
        <v>0.1610305958132045</v>
      </c>
      <c r="M219" s="11">
        <f t="shared" si="50"/>
        <v>0.77519379844961234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-0.16966922728425127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0.18122897913039265</v>
      </c>
      <c r="Q219" s="11">
        <f>2*'OddsRatio_working_3-way'!K219*'OddsRatio_working_3-way'!L219*'OddsRatio_working_3-way'!M219</f>
        <v>2.5066248842377955E-2</v>
      </c>
      <c r="R219" s="11">
        <f t="shared" si="51"/>
        <v>0</v>
      </c>
      <c r="S219" s="11">
        <f t="shared" si="52"/>
        <v>-1.0681311044505144</v>
      </c>
      <c r="T219" s="11">
        <f t="shared" si="53"/>
        <v>-0.14773597571929656</v>
      </c>
      <c r="U219" s="11">
        <f>'OddsRatio_working_3-way'!S219-'OddsRatio_working_3-way'!R219^2/3</f>
        <v>-1.0681311044505144</v>
      </c>
      <c r="V219" s="11">
        <f>'OddsRatio_working_3-way'!S219*'OddsRatio_working_3-way'!R219/3-2*'OddsRatio_working_3-way'!R219^3/27-'OddsRatio_working_3-way'!T219</f>
        <v>0.14773597571929656</v>
      </c>
      <c r="W219" s="11">
        <f>'OddsRatio_working_3-way'!V219^2+4*'OddsRatio_working_3-way'!U219^3/27</f>
        <v>-0.15871261625191244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0.21244913201378643</v>
      </c>
      <c r="Y219" s="11">
        <f>IF('OddsRatio_working_3-way'!W219&gt;=0,IF('OddsRatio_working_3-way'!V219+SQRT('OddsRatio_working_3-way'!W219)&gt;0,0,PI()),ACOS('OddsRatio_working_3-way'!V219/(2*'OddsRatio_working_3-way'!X219)))</f>
        <v>1.2156822871349169</v>
      </c>
      <c r="Z219" s="11">
        <f>'OddsRatio_working_3-way'!X219^(1/3)*COS('OddsRatio_working_3-way'!Y219/3)</f>
        <v>0.54836937938048469</v>
      </c>
      <c r="AA219" s="11">
        <f>'OddsRatio_working_3-way'!X219^(1/3)*COS(('OddsRatio_working_3-way'!Y219+2*PI())/3)</f>
        <v>-0.47790273977669168</v>
      </c>
      <c r="AB219" s="11">
        <f>'OddsRatio_working_3-way'!X219^(1/3)*COS(('OddsRatio_working_3-way'!Y219+4*PI())/3)</f>
        <v>-7.046663960379293E-2</v>
      </c>
      <c r="AC219" s="11">
        <f>'OddsRatio_working_3-way'!X219^(1/3)*SIN('OddsRatio_working_3-way'!Y219/3)</f>
        <v>0.23523334211239438</v>
      </c>
      <c r="AD219" s="11">
        <f>'OddsRatio_working_3-way'!X219^(1/3)*SIN(('OddsRatio_working_3-way'!Y219+2*PI())/3)</f>
        <v>0.35728514214480911</v>
      </c>
      <c r="AE219" s="11">
        <f>'OddsRatio_working_3-way'!X219^(1/3)*SIN(('OddsRatio_working_3-way'!Y219+4*PI())/3)</f>
        <v>-0.59251848425720355</v>
      </c>
      <c r="AF219" s="11">
        <f>-'OddsRatio_working_3-way'!U219/(3*'OddsRatio_working_3-way'!X219^(1/3))*COS(('OddsRatio_working_3-way'!Y219)/3)</f>
        <v>0.5483693793804848</v>
      </c>
      <c r="AG219" s="11">
        <f>-'OddsRatio_working_3-way'!U219/(3*'OddsRatio_working_3-way'!X219^(1/3))*COS(('OddsRatio_working_3-way'!Y219+2*PI())/3)</f>
        <v>-0.47790273977669173</v>
      </c>
      <c r="AH219" s="11">
        <f>-'OddsRatio_working_3-way'!U219/(3*'OddsRatio_working_3-way'!X219^(1/3))*COS(('OddsRatio_working_3-way'!Y219+4*PI())/3)</f>
        <v>-7.0466639603792944E-2</v>
      </c>
      <c r="AI219" s="11">
        <f>'OddsRatio_working_3-way'!U219/(3*'OddsRatio_working_3-way'!X219^(1/3))*SIN(('OddsRatio_working_3-way'!Y219)/3)</f>
        <v>-0.23523334211239444</v>
      </c>
      <c r="AJ219" s="11">
        <f>'OddsRatio_working_3-way'!U219/(3*'OddsRatio_working_3-way'!X219^(1/3))*SIN(('OddsRatio_working_3-way'!Y219+2*PI())/3)</f>
        <v>-0.35728514214480916</v>
      </c>
      <c r="AK219" s="11">
        <f>'OddsRatio_working_3-way'!U219/(3*'OddsRatio_working_3-way'!X219^(1/3))*SIN(('OddsRatio_working_3-way'!Y219+4*PI())/3)</f>
        <v>0.59251848425720366</v>
      </c>
      <c r="AL219" s="11">
        <f>'OddsRatio_working_3-way'!Z219+'OddsRatio_working_3-way'!AF219</f>
        <v>1.0967387587609694</v>
      </c>
      <c r="AM219" s="11">
        <f>'OddsRatio_working_3-way'!AA219+'OddsRatio_working_3-way'!AG219</f>
        <v>-0.95580547955338346</v>
      </c>
      <c r="AN219" s="11">
        <f>'OddsRatio_working_3-way'!AB219+'OddsRatio_working_3-way'!AH219</f>
        <v>-0.14093327920758586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1.0967387587609694</v>
      </c>
      <c r="AS219" s="11">
        <f>IF(('OddsRatio_working_3-way'!X219=0),IF(Q219&gt;0,-Q219^(1/3),(-Q219)^(1/3)),'OddsRatio_working_3-way'!AM219-'OddsRatio_working_3-way'!R219/3)</f>
        <v>-0.95580547955338346</v>
      </c>
      <c r="AT219" s="11">
        <f>IF(('OddsRatio_working_3-way'!X219=0),IF(Q219&gt;0,-Q219^(1/3),(-Q219)^(1/3)),'OddsRatio_working_3-way'!AN219-'OddsRatio_working_3-way'!R219/3)</f>
        <v>-0.14093327920758586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9">
        <f t="shared" si="41"/>
        <v>0.25248609397973165</v>
      </c>
      <c r="E220" s="9">
        <f t="shared" si="42"/>
        <v>0.32738381714426934</v>
      </c>
      <c r="F220" s="9">
        <f t="shared" si="43"/>
        <v>0.42013008887599879</v>
      </c>
      <c r="G220" s="9">
        <f t="shared" si="44"/>
        <v>1.0535993465781162</v>
      </c>
      <c r="H220" s="9">
        <f t="shared" si="45"/>
        <v>3.9606141638845074</v>
      </c>
      <c r="I220" s="9">
        <f t="shared" si="46"/>
        <v>3.0545187258273265</v>
      </c>
      <c r="J220" s="9">
        <f t="shared" si="47"/>
        <v>2.380215144017332</v>
      </c>
      <c r="K220" s="11">
        <f t="shared" si="48"/>
        <v>0.26246719160104987</v>
      </c>
      <c r="L220" s="11">
        <f t="shared" si="49"/>
        <v>0.33898305084745761</v>
      </c>
      <c r="M220" s="11">
        <f t="shared" si="50"/>
        <v>0.4329004329004329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-0.27647333759705295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0.23379203947734573</v>
      </c>
      <c r="Q220" s="11">
        <f>2*'OddsRatio_working_3-way'!K220*'OddsRatio_working_3-way'!L220*'OddsRatio_working_3-way'!M220</f>
        <v>7.7031973468647694E-2</v>
      </c>
      <c r="R220" s="11">
        <f t="shared" si="51"/>
        <v>0</v>
      </c>
      <c r="S220" s="11">
        <f t="shared" si="52"/>
        <v>-0.84562237179661337</v>
      </c>
      <c r="T220" s="11">
        <f t="shared" si="53"/>
        <v>-0.27862351624270626</v>
      </c>
      <c r="U220" s="11">
        <f>'OddsRatio_working_3-way'!S220-'OddsRatio_working_3-way'!R220^2/3</f>
        <v>-0.84562237179661337</v>
      </c>
      <c r="V220" s="11">
        <f>'OddsRatio_working_3-way'!S220*'OddsRatio_working_3-way'!R220/3-2*'OddsRatio_working_3-way'!R220^3/27-'OddsRatio_working_3-way'!T220</f>
        <v>0.27862351624270626</v>
      </c>
      <c r="W220" s="11">
        <f>'OddsRatio_working_3-way'!V220^2+4*'OddsRatio_working_3-way'!U220^3/27</f>
        <v>-1.1951939786338558E-2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0.14965209954239547</v>
      </c>
      <c r="Y220" s="11">
        <f>IF('OddsRatio_working_3-way'!W220&gt;=0,IF('OddsRatio_working_3-way'!V220+SQRT('OddsRatio_working_3-way'!W220)&gt;0,0,PI()),ACOS('OddsRatio_working_3-way'!V220/(2*'OddsRatio_working_3-way'!X220)))</f>
        <v>0.37391594685083063</v>
      </c>
      <c r="Z220" s="11">
        <f>'OddsRatio_working_3-way'!X220^(1/3)*COS('OddsRatio_working_3-way'!Y220/3)</f>
        <v>0.52679967328905808</v>
      </c>
      <c r="AA220" s="11">
        <f>'OddsRatio_working_3-way'!X220^(1/3)*COS(('OddsRatio_working_3-way'!Y220+2*PI())/3)</f>
        <v>-0.32055901015202176</v>
      </c>
      <c r="AB220" s="11">
        <f>'OddsRatio_working_3-way'!X220^(1/3)*COS(('OddsRatio_working_3-way'!Y220+4*PI())/3)</f>
        <v>-0.20624066313703615</v>
      </c>
      <c r="AC220" s="11">
        <f>'OddsRatio_working_3-way'!X220^(1/3)*SIN('OddsRatio_working_3-way'!Y220/3)</f>
        <v>6.600172842241496E-2</v>
      </c>
      <c r="AD220" s="11">
        <f>'OddsRatio_working_3-way'!X220^(1/3)*SIN(('OddsRatio_working_3-way'!Y220+2*PI())/3)</f>
        <v>0.42322103556245938</v>
      </c>
      <c r="AE220" s="11">
        <f>'OddsRatio_working_3-way'!X220^(1/3)*SIN(('OddsRatio_working_3-way'!Y220+4*PI())/3)</f>
        <v>-0.48922276398487441</v>
      </c>
      <c r="AF220" s="11">
        <f>-'OddsRatio_working_3-way'!U220/(3*'OddsRatio_working_3-way'!X220^(1/3))*COS(('OddsRatio_working_3-way'!Y220)/3)</f>
        <v>0.52679967328905797</v>
      </c>
      <c r="AG220" s="11">
        <f>-'OddsRatio_working_3-way'!U220/(3*'OddsRatio_working_3-way'!X220^(1/3))*COS(('OddsRatio_working_3-way'!Y220+2*PI())/3)</f>
        <v>-0.32055901015202171</v>
      </c>
      <c r="AH220" s="11">
        <f>-'OddsRatio_working_3-way'!U220/(3*'OddsRatio_working_3-way'!X220^(1/3))*COS(('OddsRatio_working_3-way'!Y220+4*PI())/3)</f>
        <v>-0.2062406631370361</v>
      </c>
      <c r="AI220" s="11">
        <f>'OddsRatio_working_3-way'!U220/(3*'OddsRatio_working_3-way'!X220^(1/3))*SIN(('OddsRatio_working_3-way'!Y220)/3)</f>
        <v>-6.6001728422414946E-2</v>
      </c>
      <c r="AJ220" s="11">
        <f>'OddsRatio_working_3-way'!U220/(3*'OddsRatio_working_3-way'!X220^(1/3))*SIN(('OddsRatio_working_3-way'!Y220+2*PI())/3)</f>
        <v>-0.42322103556245927</v>
      </c>
      <c r="AK220" s="11">
        <f>'OddsRatio_working_3-way'!U220/(3*'OddsRatio_working_3-way'!X220^(1/3))*SIN(('OddsRatio_working_3-way'!Y220+4*PI())/3)</f>
        <v>0.4892227639848743</v>
      </c>
      <c r="AL220" s="11">
        <f>'OddsRatio_working_3-way'!Z220+'OddsRatio_working_3-way'!AF220</f>
        <v>1.0535993465781162</v>
      </c>
      <c r="AM220" s="11">
        <f>'OddsRatio_working_3-way'!AA220+'OddsRatio_working_3-way'!AG220</f>
        <v>-0.64111802030404341</v>
      </c>
      <c r="AN220" s="11">
        <f>'OddsRatio_working_3-way'!AB220+'OddsRatio_working_3-way'!AH220</f>
        <v>-0.41248132627407225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1.0535993465781162</v>
      </c>
      <c r="AS220" s="11">
        <f>IF(('OddsRatio_working_3-way'!X220=0),IF(Q220&gt;0,-Q220^(1/3),(-Q220)^(1/3)),'OddsRatio_working_3-way'!AM220-'OddsRatio_working_3-way'!R220/3)</f>
        <v>-0.64111802030404341</v>
      </c>
      <c r="AT220" s="11">
        <f>IF(('OddsRatio_working_3-way'!X220=0),IF(Q220&gt;0,-Q220^(1/3),(-Q220)^(1/3)),'OddsRatio_working_3-way'!AN220-'OddsRatio_working_3-way'!R220/3)</f>
        <v>-0.41248132627407225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9">
        <f t="shared" si="41"/>
        <v>0.7893839861208487</v>
      </c>
      <c r="E221" s="9">
        <f t="shared" si="42"/>
        <v>0.13882436606242218</v>
      </c>
      <c r="F221" s="9">
        <f t="shared" si="43"/>
        <v>7.1791647816728879E-2</v>
      </c>
      <c r="G221" s="9">
        <f t="shared" si="44"/>
        <v>1.1117108275896981</v>
      </c>
      <c r="H221" s="9">
        <f t="shared" si="45"/>
        <v>1.2668105986215277</v>
      </c>
      <c r="I221" s="9">
        <f t="shared" si="46"/>
        <v>7.2033464179505158</v>
      </c>
      <c r="J221" s="9">
        <f t="shared" si="47"/>
        <v>13.92919692486819</v>
      </c>
      <c r="K221" s="11">
        <f t="shared" si="48"/>
        <v>0.80645161290322587</v>
      </c>
      <c r="L221" s="11">
        <f t="shared" si="49"/>
        <v>0.1519756838905775</v>
      </c>
      <c r="M221" s="11">
        <f t="shared" si="50"/>
        <v>7.9176563737133804E-2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-0.1511381931860023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0.16933413045555756</v>
      </c>
      <c r="Q221" s="11">
        <f>2*'OddsRatio_working_3-way'!K221*'OddsRatio_working_3-way'!L221*'OddsRatio_working_3-way'!M221</f>
        <v>1.9407923261381951E-2</v>
      </c>
      <c r="R221" s="11">
        <f t="shared" si="51"/>
        <v>0</v>
      </c>
      <c r="S221" s="11">
        <f t="shared" si="52"/>
        <v>-1.1203927140187653</v>
      </c>
      <c r="T221" s="11">
        <f t="shared" si="53"/>
        <v>-0.12841177238037421</v>
      </c>
      <c r="U221" s="11">
        <f>'OddsRatio_working_3-way'!S221-'OddsRatio_working_3-way'!R221^2/3</f>
        <v>-1.1203927140187653</v>
      </c>
      <c r="V221" s="11">
        <f>'OddsRatio_working_3-way'!S221*'OddsRatio_working_3-way'!R221/3-2*'OddsRatio_working_3-way'!R221^3/27-'OddsRatio_working_3-way'!T221</f>
        <v>0.12841177238037421</v>
      </c>
      <c r="W221" s="11">
        <f>'OddsRatio_working_3-way'!V221^2+4*'OddsRatio_working_3-way'!U221^3/27</f>
        <v>-0.19186691740296552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0.22823042122427203</v>
      </c>
      <c r="Y221" s="11">
        <f>IF('OddsRatio_working_3-way'!W221&gt;=0,IF('OddsRatio_working_3-way'!V221+SQRT('OddsRatio_working_3-way'!W221)&gt;0,0,PI()),ACOS('OddsRatio_working_3-way'!V221/(2*'OddsRatio_working_3-way'!X221)))</f>
        <v>1.2856264660514722</v>
      </c>
      <c r="Z221" s="11">
        <f>'OddsRatio_working_3-way'!X221^(1/3)*COS('OddsRatio_working_3-way'!Y221/3)</f>
        <v>0.55585541379484893</v>
      </c>
      <c r="AA221" s="11">
        <f>'OddsRatio_working_3-way'!X221^(1/3)*COS(('OddsRatio_working_3-way'!Y221+2*PI())/3)</f>
        <v>-0.49785212055109146</v>
      </c>
      <c r="AB221" s="11">
        <f>'OddsRatio_working_3-way'!X221^(1/3)*COS(('OddsRatio_working_3-way'!Y221+4*PI())/3)</f>
        <v>-5.8003293243757616E-2</v>
      </c>
      <c r="AC221" s="11">
        <f>'OddsRatio_working_3-way'!X221^(1/3)*SIN('OddsRatio_working_3-way'!Y221/3)</f>
        <v>0.25394683884863051</v>
      </c>
      <c r="AD221" s="11">
        <f>'OddsRatio_working_3-way'!X221^(1/3)*SIN(('OddsRatio_working_3-way'!Y221+2*PI())/3)</f>
        <v>0.35441148975313502</v>
      </c>
      <c r="AE221" s="11">
        <f>'OddsRatio_working_3-way'!X221^(1/3)*SIN(('OddsRatio_working_3-way'!Y221+4*PI())/3)</f>
        <v>-0.60835832860176553</v>
      </c>
      <c r="AF221" s="11">
        <f>-'OddsRatio_working_3-way'!U221/(3*'OddsRatio_working_3-way'!X221^(1/3))*COS(('OddsRatio_working_3-way'!Y221)/3)</f>
        <v>0.55585541379484904</v>
      </c>
      <c r="AG221" s="11">
        <f>-'OddsRatio_working_3-way'!U221/(3*'OddsRatio_working_3-way'!X221^(1/3))*COS(('OddsRatio_working_3-way'!Y221+2*PI())/3)</f>
        <v>-0.49785212055109157</v>
      </c>
      <c r="AH221" s="11">
        <f>-'OddsRatio_working_3-way'!U221/(3*'OddsRatio_working_3-way'!X221^(1/3))*COS(('OddsRatio_working_3-way'!Y221+4*PI())/3)</f>
        <v>-5.800329324375763E-2</v>
      </c>
      <c r="AI221" s="11">
        <f>'OddsRatio_working_3-way'!U221/(3*'OddsRatio_working_3-way'!X221^(1/3))*SIN(('OddsRatio_working_3-way'!Y221)/3)</f>
        <v>-0.25394683884863056</v>
      </c>
      <c r="AJ221" s="11">
        <f>'OddsRatio_working_3-way'!U221/(3*'OddsRatio_working_3-way'!X221^(1/3))*SIN(('OddsRatio_working_3-way'!Y221+2*PI())/3)</f>
        <v>-0.35441148975313513</v>
      </c>
      <c r="AK221" s="11">
        <f>'OddsRatio_working_3-way'!U221/(3*'OddsRatio_working_3-way'!X221^(1/3))*SIN(('OddsRatio_working_3-way'!Y221+4*PI())/3)</f>
        <v>0.60835832860176564</v>
      </c>
      <c r="AL221" s="11">
        <f>'OddsRatio_working_3-way'!Z221+'OddsRatio_working_3-way'!AF221</f>
        <v>1.1117108275896981</v>
      </c>
      <c r="AM221" s="11">
        <f>'OddsRatio_working_3-way'!AA221+'OddsRatio_working_3-way'!AG221</f>
        <v>-0.99570424110218303</v>
      </c>
      <c r="AN221" s="11">
        <f>'OddsRatio_working_3-way'!AB221+'OddsRatio_working_3-way'!AH221</f>
        <v>-0.11600658648751525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1.1117108275896981</v>
      </c>
      <c r="AS221" s="11">
        <f>IF(('OddsRatio_working_3-way'!X221=0),IF(Q221&gt;0,-Q221^(1/3),(-Q221)^(1/3)),'OddsRatio_working_3-way'!AM221-'OddsRatio_working_3-way'!R221/3)</f>
        <v>-0.99570424110218303</v>
      </c>
      <c r="AT221" s="11">
        <f>IF(('OddsRatio_working_3-way'!X221=0),IF(Q221&gt;0,-Q221^(1/3),(-Q221)^(1/3)),'OddsRatio_working_3-way'!AN221-'OddsRatio_working_3-way'!R221/3)</f>
        <v>-0.11600658648751525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9">
        <f t="shared" si="41"/>
        <v>0.56740336452545237</v>
      </c>
      <c r="E222" s="9">
        <f t="shared" si="42"/>
        <v>0.24501241325440887</v>
      </c>
      <c r="F222" s="9">
        <f t="shared" si="43"/>
        <v>0.18758422222013851</v>
      </c>
      <c r="G222" s="9">
        <f t="shared" si="44"/>
        <v>1.0589092309733117</v>
      </c>
      <c r="H222" s="9">
        <f t="shared" si="45"/>
        <v>1.7624146463007841</v>
      </c>
      <c r="I222" s="9">
        <f t="shared" si="46"/>
        <v>4.0814258621323365</v>
      </c>
      <c r="J222" s="9">
        <f t="shared" si="47"/>
        <v>5.3309387546808447</v>
      </c>
      <c r="K222" s="11">
        <f t="shared" si="48"/>
        <v>0.58139534883720934</v>
      </c>
      <c r="L222" s="11">
        <f t="shared" si="49"/>
        <v>0.25575447570332482</v>
      </c>
      <c r="M222" s="11">
        <f t="shared" si="50"/>
        <v>0.19646365422396858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-0.25033744002705338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0.22552480381386986</v>
      </c>
      <c r="Q222" s="11">
        <f>2*'OddsRatio_working_3-way'!K222*'OddsRatio_working_3-way'!L222*'OddsRatio_working_3-way'!M222</f>
        <v>5.8426114977686495E-2</v>
      </c>
      <c r="R222" s="11">
        <f t="shared" si="51"/>
        <v>0</v>
      </c>
      <c r="S222" s="11">
        <f t="shared" si="52"/>
        <v>-0.9008832389973227</v>
      </c>
      <c r="T222" s="11">
        <f t="shared" si="53"/>
        <v>-0.23338944015474683</v>
      </c>
      <c r="U222" s="11">
        <f>'OddsRatio_working_3-way'!S222-'OddsRatio_working_3-way'!R222^2/3</f>
        <v>-0.9008832389973227</v>
      </c>
      <c r="V222" s="11">
        <f>'OddsRatio_working_3-way'!S222*'OddsRatio_working_3-way'!R222/3-2*'OddsRatio_working_3-way'!R222^3/27-'OddsRatio_working_3-way'!T222</f>
        <v>0.23338944015474683</v>
      </c>
      <c r="W222" s="11">
        <f>'OddsRatio_working_3-way'!V222^2+4*'OddsRatio_working_3-way'!U222^3/27</f>
        <v>-5.3847647409818289E-2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0.16455871154816176</v>
      </c>
      <c r="Y222" s="11">
        <f>IF('OddsRatio_working_3-way'!W222&gt;=0,IF('OddsRatio_working_3-way'!V222+SQRT('OddsRatio_working_3-way'!W222)&gt;0,0,PI()),ACOS('OddsRatio_working_3-way'!V222/(2*'OddsRatio_working_3-way'!X222)))</f>
        <v>0.78252244006154281</v>
      </c>
      <c r="Z222" s="11">
        <f>'OddsRatio_working_3-way'!X222^(1/3)*COS('OddsRatio_working_3-way'!Y222/3)</f>
        <v>0.52945461548665584</v>
      </c>
      <c r="AA222" s="11">
        <f>'OddsRatio_working_3-way'!X222^(1/3)*COS(('OddsRatio_working_3-way'!Y222+2*PI())/3)</f>
        <v>-0.38711671641188378</v>
      </c>
      <c r="AB222" s="11">
        <f>'OddsRatio_working_3-way'!X222^(1/3)*COS(('OddsRatio_working_3-way'!Y222+4*PI())/3)</f>
        <v>-0.14233789907477187</v>
      </c>
      <c r="AC222" s="11">
        <f>'OddsRatio_working_3-way'!X222^(1/3)*SIN('OddsRatio_working_3-way'!Y222/3)</f>
        <v>0.14132311608149978</v>
      </c>
      <c r="AD222" s="11">
        <f>'OddsRatio_working_3-way'!X222^(1/3)*SIN(('OddsRatio_working_3-way'!Y222+2*PI())/3)</f>
        <v>0.38785958912161594</v>
      </c>
      <c r="AE222" s="11">
        <f>'OddsRatio_working_3-way'!X222^(1/3)*SIN(('OddsRatio_working_3-way'!Y222+4*PI())/3)</f>
        <v>-0.52918270520311572</v>
      </c>
      <c r="AF222" s="11">
        <f>-'OddsRatio_working_3-way'!U222/(3*'OddsRatio_working_3-way'!X222^(1/3))*COS(('OddsRatio_working_3-way'!Y222)/3)</f>
        <v>0.52945461548665584</v>
      </c>
      <c r="AG222" s="11">
        <f>-'OddsRatio_working_3-way'!U222/(3*'OddsRatio_working_3-way'!X222^(1/3))*COS(('OddsRatio_working_3-way'!Y222+2*PI())/3)</f>
        <v>-0.38711671641188378</v>
      </c>
      <c r="AH222" s="11">
        <f>-'OddsRatio_working_3-way'!U222/(3*'OddsRatio_working_3-way'!X222^(1/3))*COS(('OddsRatio_working_3-way'!Y222+4*PI())/3)</f>
        <v>-0.14233789907477187</v>
      </c>
      <c r="AI222" s="11">
        <f>'OddsRatio_working_3-way'!U222/(3*'OddsRatio_working_3-way'!X222^(1/3))*SIN(('OddsRatio_working_3-way'!Y222)/3)</f>
        <v>-0.14132311608149978</v>
      </c>
      <c r="AJ222" s="11">
        <f>'OddsRatio_working_3-way'!U222/(3*'OddsRatio_working_3-way'!X222^(1/3))*SIN(('OddsRatio_working_3-way'!Y222+2*PI())/3)</f>
        <v>-0.38785958912161594</v>
      </c>
      <c r="AK222" s="11">
        <f>'OddsRatio_working_3-way'!U222/(3*'OddsRatio_working_3-way'!X222^(1/3))*SIN(('OddsRatio_working_3-way'!Y222+4*PI())/3)</f>
        <v>0.52918270520311572</v>
      </c>
      <c r="AL222" s="11">
        <f>'OddsRatio_working_3-way'!Z222+'OddsRatio_working_3-way'!AF222</f>
        <v>1.0589092309733117</v>
      </c>
      <c r="AM222" s="11">
        <f>'OddsRatio_working_3-way'!AA222+'OddsRatio_working_3-way'!AG222</f>
        <v>-0.77423343282376755</v>
      </c>
      <c r="AN222" s="11">
        <f>'OddsRatio_working_3-way'!AB222+'OddsRatio_working_3-way'!AH222</f>
        <v>-0.28467579814954375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1.0589092309733117</v>
      </c>
      <c r="AS222" s="11">
        <f>IF(('OddsRatio_working_3-way'!X222=0),IF(Q222&gt;0,-Q222^(1/3),(-Q222)^(1/3)),'OddsRatio_working_3-way'!AM222-'OddsRatio_working_3-way'!R222/3)</f>
        <v>-0.77423343282376755</v>
      </c>
      <c r="AT222" s="11">
        <f>IF(('OddsRatio_working_3-way'!X222=0),IF(Q222&gt;0,-Q222^(1/3),(-Q222)^(1/3)),'OddsRatio_working_3-way'!AN222-'OddsRatio_working_3-way'!R222/3)</f>
        <v>-0.28467579814954375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9">
        <f t="shared" si="41"/>
        <v>0.43932843756413636</v>
      </c>
      <c r="E223" s="9">
        <f t="shared" si="42"/>
        <v>0.30927652372705228</v>
      </c>
      <c r="F223" s="9">
        <f t="shared" si="43"/>
        <v>0.25139503870881141</v>
      </c>
      <c r="G223" s="9">
        <f t="shared" si="44"/>
        <v>1.0635011578590954</v>
      </c>
      <c r="H223" s="9">
        <f t="shared" si="45"/>
        <v>2.2762013894309145</v>
      </c>
      <c r="I223" s="9">
        <f t="shared" si="46"/>
        <v>3.2333524315041</v>
      </c>
      <c r="J223" s="9">
        <f t="shared" si="47"/>
        <v>3.9778032420054674</v>
      </c>
      <c r="K223" s="11">
        <f t="shared" si="48"/>
        <v>0.45454545454545453</v>
      </c>
      <c r="L223" s="11">
        <f t="shared" si="49"/>
        <v>0.32258064516129031</v>
      </c>
      <c r="M223" s="11">
        <f t="shared" si="50"/>
        <v>0.26315789473684209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-0.27226423830838098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0.23537582960333384</v>
      </c>
      <c r="Q223" s="11">
        <f>2*'OddsRatio_working_3-way'!K223*'OddsRatio_working_3-way'!L223*'OddsRatio_working_3-way'!M223</f>
        <v>7.7172403148634036E-2</v>
      </c>
      <c r="R223" s="11">
        <f t="shared" si="51"/>
        <v>0</v>
      </c>
      <c r="S223" s="11">
        <f t="shared" si="52"/>
        <v>-0.86451247165532863</v>
      </c>
      <c r="T223" s="11">
        <f t="shared" si="53"/>
        <v>-0.28344671201814048</v>
      </c>
      <c r="U223" s="11">
        <f>'OddsRatio_working_3-way'!S223-'OddsRatio_working_3-way'!R223^2/3</f>
        <v>-0.86451247165532863</v>
      </c>
      <c r="V223" s="11">
        <f>'OddsRatio_working_3-way'!S223*'OddsRatio_working_3-way'!R223/3-2*'OddsRatio_working_3-way'!R223^3/27-'OddsRatio_working_3-way'!T223</f>
        <v>0.28344671201814048</v>
      </c>
      <c r="W223" s="11">
        <f>'OddsRatio_working_3-way'!V223^2+4*'OddsRatio_working_3-way'!U223^3/27</f>
        <v>-1.5379576110806606E-2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0.15469454956841666</v>
      </c>
      <c r="Y223" s="11">
        <f>IF('OddsRatio_working_3-way'!W223&gt;=0,IF('OddsRatio_working_3-way'!V223+SQRT('OddsRatio_working_3-way'!W223)&gt;0,0,PI()),ACOS('OddsRatio_working_3-way'!V223/(2*'OddsRatio_working_3-way'!X223)))</f>
        <v>0.41242963732552629</v>
      </c>
      <c r="Z223" s="11">
        <f>'OddsRatio_working_3-way'!X223^(1/3)*COS('OddsRatio_working_3-way'!Y223/3)</f>
        <v>0.53175057892954769</v>
      </c>
      <c r="AA223" s="11">
        <f>'OddsRatio_working_3-way'!X223^(1/3)*COS(('OddsRatio_working_3-way'!Y223+2*PI())/3)</f>
        <v>-0.32958642875689692</v>
      </c>
      <c r="AB223" s="11">
        <f>'OddsRatio_working_3-way'!X223^(1/3)*COS(('OddsRatio_working_3-way'!Y223+4*PI())/3)</f>
        <v>-0.20216415017265091</v>
      </c>
      <c r="AC223" s="11">
        <f>'OddsRatio_working_3-way'!X223^(1/3)*SIN('OddsRatio_working_3-way'!Y223/3)</f>
        <v>7.3567286841369983E-2</v>
      </c>
      <c r="AD223" s="11">
        <f>'OddsRatio_working_3-way'!X223^(1/3)*SIN(('OddsRatio_working_3-way'!Y223+2*PI())/3)</f>
        <v>0.42372586640938559</v>
      </c>
      <c r="AE223" s="11">
        <f>'OddsRatio_working_3-way'!X223^(1/3)*SIN(('OddsRatio_working_3-way'!Y223+4*PI())/3)</f>
        <v>-0.49729315325075552</v>
      </c>
      <c r="AF223" s="11">
        <f>-'OddsRatio_working_3-way'!U223/(3*'OddsRatio_working_3-way'!X223^(1/3))*COS(('OddsRatio_working_3-way'!Y223)/3)</f>
        <v>0.53175057892954769</v>
      </c>
      <c r="AG223" s="11">
        <f>-'OddsRatio_working_3-way'!U223/(3*'OddsRatio_working_3-way'!X223^(1/3))*COS(('OddsRatio_working_3-way'!Y223+2*PI())/3)</f>
        <v>-0.32958642875689692</v>
      </c>
      <c r="AH223" s="11">
        <f>-'OddsRatio_working_3-way'!U223/(3*'OddsRatio_working_3-way'!X223^(1/3))*COS(('OddsRatio_working_3-way'!Y223+4*PI())/3)</f>
        <v>-0.20216415017265091</v>
      </c>
      <c r="AI223" s="11">
        <f>'OddsRatio_working_3-way'!U223/(3*'OddsRatio_working_3-way'!X223^(1/3))*SIN(('OddsRatio_working_3-way'!Y223)/3)</f>
        <v>-7.3567286841369983E-2</v>
      </c>
      <c r="AJ223" s="11">
        <f>'OddsRatio_working_3-way'!U223/(3*'OddsRatio_working_3-way'!X223^(1/3))*SIN(('OddsRatio_working_3-way'!Y223+2*PI())/3)</f>
        <v>-0.42372586640938559</v>
      </c>
      <c r="AK223" s="11">
        <f>'OddsRatio_working_3-way'!U223/(3*'OddsRatio_working_3-way'!X223^(1/3))*SIN(('OddsRatio_working_3-way'!Y223+4*PI())/3)</f>
        <v>0.49729315325075552</v>
      </c>
      <c r="AL223" s="11">
        <f>'OddsRatio_working_3-way'!Z223+'OddsRatio_working_3-way'!AF223</f>
        <v>1.0635011578590954</v>
      </c>
      <c r="AM223" s="11">
        <f>'OddsRatio_working_3-way'!AA223+'OddsRatio_working_3-way'!AG223</f>
        <v>-0.65917285751379384</v>
      </c>
      <c r="AN223" s="11">
        <f>'OddsRatio_working_3-way'!AB223+'OddsRatio_working_3-way'!AH223</f>
        <v>-0.40432830034530182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1.0635011578590954</v>
      </c>
      <c r="AS223" s="11">
        <f>IF(('OddsRatio_working_3-way'!X223=0),IF(Q223&gt;0,-Q223^(1/3),(-Q223)^(1/3)),'OddsRatio_working_3-way'!AM223-'OddsRatio_working_3-way'!R223/3)</f>
        <v>-0.65917285751379384</v>
      </c>
      <c r="AT223" s="11">
        <f>IF(('OddsRatio_working_3-way'!X223=0),IF(Q223&gt;0,-Q223^(1/3),(-Q223)^(1/3)),'OddsRatio_working_3-way'!AN223-'OddsRatio_working_3-way'!R223/3)</f>
        <v>-0.40432830034530182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9">
        <f t="shared" si="41"/>
        <v>0.35801388699257219</v>
      </c>
      <c r="E224" s="9">
        <f t="shared" si="42"/>
        <v>0.34491161098845335</v>
      </c>
      <c r="F224" s="9">
        <f t="shared" si="43"/>
        <v>0.29707450201897428</v>
      </c>
      <c r="G224" s="9">
        <f t="shared" si="44"/>
        <v>1.0610578344891044</v>
      </c>
      <c r="H224" s="9">
        <f t="shared" si="45"/>
        <v>2.7931877402865863</v>
      </c>
      <c r="I224" s="9">
        <f t="shared" si="46"/>
        <v>2.8992935237354973</v>
      </c>
      <c r="J224" s="9">
        <f t="shared" si="47"/>
        <v>3.3661589709107029</v>
      </c>
      <c r="K224" s="11">
        <f t="shared" si="48"/>
        <v>0.37174721189591081</v>
      </c>
      <c r="L224" s="11">
        <f t="shared" si="49"/>
        <v>0.35842293906810035</v>
      </c>
      <c r="M224" s="11">
        <f t="shared" si="50"/>
        <v>0.30959752321981426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-0.27828230569982271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0.23554674255974462</v>
      </c>
      <c r="Q224" s="11">
        <f>2*'OddsRatio_working_3-way'!K224*'OddsRatio_working_3-way'!L224*'OddsRatio_working_3-way'!M224</f>
        <v>8.2503237323903564E-2</v>
      </c>
      <c r="R224" s="11">
        <f t="shared" si="51"/>
        <v>0</v>
      </c>
      <c r="S224" s="11">
        <f t="shared" si="52"/>
        <v>-0.84643090033120516</v>
      </c>
      <c r="T224" s="11">
        <f t="shared" si="53"/>
        <v>-0.29647316999341694</v>
      </c>
      <c r="U224" s="11">
        <f>'OddsRatio_working_3-way'!S224-'OddsRatio_working_3-way'!R224^2/3</f>
        <v>-0.84643090033120516</v>
      </c>
      <c r="V224" s="11">
        <f>'OddsRatio_working_3-way'!S224*'OddsRatio_working_3-way'!R224/3-2*'OddsRatio_working_3-way'!R224^3/27-'OddsRatio_working_3-way'!T224</f>
        <v>0.29647316999341694</v>
      </c>
      <c r="W224" s="11">
        <f>'OddsRatio_working_3-way'!V224^2+4*'OddsRatio_working_3-way'!U224^3/27</f>
        <v>-1.9438689714983831E-3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0.1498667820911658</v>
      </c>
      <c r="Y224" s="11">
        <f>IF('OddsRatio_working_3-way'!W224&gt;=0,IF('OddsRatio_working_3-way'!V224+SQRT('OddsRatio_working_3-way'!W224)&gt;0,0,PI()),ACOS('OddsRatio_working_3-way'!V224/(2*'OddsRatio_working_3-way'!X224)))</f>
        <v>0.14763075012552962</v>
      </c>
      <c r="Z224" s="11">
        <f>'OddsRatio_working_3-way'!X224^(1/3)*COS('OddsRatio_working_3-way'!Y224/3)</f>
        <v>0.5305289172445522</v>
      </c>
      <c r="AA224" s="11">
        <f>'OddsRatio_working_3-way'!X224^(1/3)*COS(('OddsRatio_working_3-way'!Y224+2*PI())/3)</f>
        <v>-0.28789245142529857</v>
      </c>
      <c r="AB224" s="11">
        <f>'OddsRatio_working_3-way'!X224^(1/3)*COS(('OddsRatio_working_3-way'!Y224+4*PI())/3)</f>
        <v>-0.24263646581925352</v>
      </c>
      <c r="AC224" s="11">
        <f>'OddsRatio_working_3-way'!X224^(1/3)*SIN('OddsRatio_working_3-way'!Y224/3)</f>
        <v>2.6128555472092019E-2</v>
      </c>
      <c r="AD224" s="11">
        <f>'OddsRatio_working_3-way'!X224^(1/3)*SIN(('OddsRatio_working_3-way'!Y224+2*PI())/3)</f>
        <v>0.44638724203998842</v>
      </c>
      <c r="AE224" s="11">
        <f>'OddsRatio_working_3-way'!X224^(1/3)*SIN(('OddsRatio_working_3-way'!Y224+4*PI())/3)</f>
        <v>-0.47251579751208034</v>
      </c>
      <c r="AF224" s="11">
        <f>-'OddsRatio_working_3-way'!U224/(3*'OddsRatio_working_3-way'!X224^(1/3))*COS(('OddsRatio_working_3-way'!Y224)/3)</f>
        <v>0.53052891724455209</v>
      </c>
      <c r="AG224" s="11">
        <f>-'OddsRatio_working_3-way'!U224/(3*'OddsRatio_working_3-way'!X224^(1/3))*COS(('OddsRatio_working_3-way'!Y224+2*PI())/3)</f>
        <v>-0.28789245142529851</v>
      </c>
      <c r="AH224" s="11">
        <f>-'OddsRatio_working_3-way'!U224/(3*'OddsRatio_working_3-way'!X224^(1/3))*COS(('OddsRatio_working_3-way'!Y224+4*PI())/3)</f>
        <v>-0.24263646581925347</v>
      </c>
      <c r="AI224" s="11">
        <f>'OddsRatio_working_3-way'!U224/(3*'OddsRatio_working_3-way'!X224^(1/3))*SIN(('OddsRatio_working_3-way'!Y224)/3)</f>
        <v>-2.6128555472092013E-2</v>
      </c>
      <c r="AJ224" s="11">
        <f>'OddsRatio_working_3-way'!U224/(3*'OddsRatio_working_3-way'!X224^(1/3))*SIN(('OddsRatio_working_3-way'!Y224+2*PI())/3)</f>
        <v>-0.44638724203998831</v>
      </c>
      <c r="AK224" s="11">
        <f>'OddsRatio_working_3-way'!U224/(3*'OddsRatio_working_3-way'!X224^(1/3))*SIN(('OddsRatio_working_3-way'!Y224+4*PI())/3)</f>
        <v>0.47251579751208023</v>
      </c>
      <c r="AL224" s="11">
        <f>'OddsRatio_working_3-way'!Z224+'OddsRatio_working_3-way'!AF224</f>
        <v>1.0610578344891044</v>
      </c>
      <c r="AM224" s="11">
        <f>'OddsRatio_working_3-way'!AA224+'OddsRatio_working_3-way'!AG224</f>
        <v>-0.57578490285059702</v>
      </c>
      <c r="AN224" s="11">
        <f>'OddsRatio_working_3-way'!AB224+'OddsRatio_working_3-way'!AH224</f>
        <v>-0.48527293163850699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1.0610578344891044</v>
      </c>
      <c r="AS224" s="11">
        <f>IF(('OddsRatio_working_3-way'!X224=0),IF(Q224&gt;0,-Q224^(1/3),(-Q224)^(1/3)),'OddsRatio_working_3-way'!AM224-'OddsRatio_working_3-way'!R224/3)</f>
        <v>-0.57578490285059702</v>
      </c>
      <c r="AT224" s="11">
        <f>IF(('OddsRatio_working_3-way'!X224=0),IF(Q224&gt;0,-Q224^(1/3),(-Q224)^(1/3)),'OddsRatio_working_3-way'!AN224-'OddsRatio_working_3-way'!R224/3)</f>
        <v>-0.48527293163850699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9">
        <f t="shared" si="41"/>
        <v>0.33731253197888533</v>
      </c>
      <c r="E225" s="9">
        <f t="shared" si="42"/>
        <v>0.30756582652779751</v>
      </c>
      <c r="F225" s="9">
        <f t="shared" si="43"/>
        <v>0.35512164149331743</v>
      </c>
      <c r="G225" s="9">
        <f t="shared" si="44"/>
        <v>1.0619511824007719</v>
      </c>
      <c r="H225" s="9">
        <f t="shared" si="45"/>
        <v>2.9646096874414281</v>
      </c>
      <c r="I225" s="9">
        <f t="shared" si="46"/>
        <v>3.2513365066896367</v>
      </c>
      <c r="J225" s="9">
        <f t="shared" si="47"/>
        <v>2.8159365219053192</v>
      </c>
      <c r="K225" s="11">
        <f t="shared" si="48"/>
        <v>0.35087719298245612</v>
      </c>
      <c r="L225" s="11">
        <f t="shared" si="49"/>
        <v>0.32051282051282048</v>
      </c>
      <c r="M225" s="11">
        <f t="shared" si="50"/>
        <v>0.36900369003690037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-0.27831393698552387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0.23571085913288281</v>
      </c>
      <c r="Q225" s="11">
        <f>2*'OddsRatio_working_3-way'!K225*'OddsRatio_working_3-way'!L225*'OddsRatio_working_3-way'!M225</f>
        <v>8.2996781384817878E-2</v>
      </c>
      <c r="R225" s="11">
        <f t="shared" si="51"/>
        <v>0</v>
      </c>
      <c r="S225" s="11">
        <f t="shared" si="52"/>
        <v>-0.84692438217760901</v>
      </c>
      <c r="T225" s="11">
        <f t="shared" si="53"/>
        <v>-0.29821281062591865</v>
      </c>
      <c r="U225" s="11">
        <f>'OddsRatio_working_3-way'!S225-'OddsRatio_working_3-way'!R225^2/3</f>
        <v>-0.84692438217760901</v>
      </c>
      <c r="V225" s="11">
        <f>'OddsRatio_working_3-way'!S225*'OddsRatio_working_3-way'!R225/3-2*'OddsRatio_working_3-way'!R225^3/27-'OddsRatio_working_3-way'!T225</f>
        <v>0.29821281062591865</v>
      </c>
      <c r="W225" s="11">
        <f>'OddsRatio_working_3-way'!V225^2+4*'OddsRatio_working_3-way'!U225^3/27</f>
        <v>-1.0665552541624934E-3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0.14999786304775523</v>
      </c>
      <c r="Y225" s="11">
        <f>IF('OddsRatio_working_3-way'!W225&gt;=0,IF('OddsRatio_working_3-way'!V225+SQRT('OddsRatio_working_3-way'!W225)&gt;0,0,PI()),ACOS('OddsRatio_working_3-way'!V225/(2*'OddsRatio_working_3-way'!X225)))</f>
        <v>0.10907825073926203</v>
      </c>
      <c r="Z225" s="11">
        <f>'OddsRatio_working_3-way'!X225^(1/3)*COS('OddsRatio_working_3-way'!Y225/3)</f>
        <v>0.53097559120038607</v>
      </c>
      <c r="AA225" s="11">
        <f>'OddsRatio_working_3-way'!X225^(1/3)*COS(('OddsRatio_working_3-way'!Y225+2*PI())/3)</f>
        <v>-0.28221462155291632</v>
      </c>
      <c r="AB225" s="11">
        <f>'OddsRatio_working_3-way'!X225^(1/3)*COS(('OddsRatio_working_3-way'!Y225+4*PI())/3)</f>
        <v>-0.24876096964746963</v>
      </c>
      <c r="AC225" s="11">
        <f>'OddsRatio_working_3-way'!X225^(1/3)*SIN('OddsRatio_working_3-way'!Y225/3)</f>
        <v>1.9314474932985579E-2</v>
      </c>
      <c r="AD225" s="11">
        <f>'OddsRatio_working_3-way'!X225^(1/3)*SIN(('OddsRatio_working_3-way'!Y225+2*PI())/3)</f>
        <v>0.45018111330250249</v>
      </c>
      <c r="AE225" s="11">
        <f>'OddsRatio_working_3-way'!X225^(1/3)*SIN(('OddsRatio_working_3-way'!Y225+4*PI())/3)</f>
        <v>-0.4694955882354882</v>
      </c>
      <c r="AF225" s="11">
        <f>-'OddsRatio_working_3-way'!U225/(3*'OddsRatio_working_3-way'!X225^(1/3))*COS(('OddsRatio_working_3-way'!Y225)/3)</f>
        <v>0.53097559120038595</v>
      </c>
      <c r="AG225" s="11">
        <f>-'OddsRatio_working_3-way'!U225/(3*'OddsRatio_working_3-way'!X225^(1/3))*COS(('OddsRatio_working_3-way'!Y225+2*PI())/3)</f>
        <v>-0.28221462155291627</v>
      </c>
      <c r="AH225" s="11">
        <f>-'OddsRatio_working_3-way'!U225/(3*'OddsRatio_working_3-way'!X225^(1/3))*COS(('OddsRatio_working_3-way'!Y225+4*PI())/3)</f>
        <v>-0.24876096964746958</v>
      </c>
      <c r="AI225" s="11">
        <f>'OddsRatio_working_3-way'!U225/(3*'OddsRatio_working_3-way'!X225^(1/3))*SIN(('OddsRatio_working_3-way'!Y225)/3)</f>
        <v>-1.9314474932985576E-2</v>
      </c>
      <c r="AJ225" s="11">
        <f>'OddsRatio_working_3-way'!U225/(3*'OddsRatio_working_3-way'!X225^(1/3))*SIN(('OddsRatio_working_3-way'!Y225+2*PI())/3)</f>
        <v>-0.45018111330250238</v>
      </c>
      <c r="AK225" s="11">
        <f>'OddsRatio_working_3-way'!U225/(3*'OddsRatio_working_3-way'!X225^(1/3))*SIN(('OddsRatio_working_3-way'!Y225+4*PI())/3)</f>
        <v>0.46949558823548809</v>
      </c>
      <c r="AL225" s="11">
        <f>'OddsRatio_working_3-way'!Z225+'OddsRatio_working_3-way'!AF225</f>
        <v>1.0619511824007719</v>
      </c>
      <c r="AM225" s="11">
        <f>'OddsRatio_working_3-way'!AA225+'OddsRatio_working_3-way'!AG225</f>
        <v>-0.56442924310583265</v>
      </c>
      <c r="AN225" s="11">
        <f>'OddsRatio_working_3-way'!AB225+'OddsRatio_working_3-way'!AH225</f>
        <v>-0.49752193929493921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1.0619511824007719</v>
      </c>
      <c r="AS225" s="11">
        <f>IF(('OddsRatio_working_3-way'!X225=0),IF(Q225&gt;0,-Q225^(1/3),(-Q225)^(1/3)),'OddsRatio_working_3-way'!AM225-'OddsRatio_working_3-way'!R225/3)</f>
        <v>-0.56442924310583265</v>
      </c>
      <c r="AT225" s="11">
        <f>IF(('OddsRatio_working_3-way'!X225=0),IF(Q225&gt;0,-Q225^(1/3),(-Q225)^(1/3)),'OddsRatio_working_3-way'!AN225-'OddsRatio_working_3-way'!R225/3)</f>
        <v>-0.49752193929493921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9">
        <f t="shared" si="41"/>
        <v>0.414621502426407</v>
      </c>
      <c r="E226" s="9">
        <f t="shared" si="42"/>
        <v>0.32238987444334055</v>
      </c>
      <c r="F226" s="9">
        <f t="shared" si="43"/>
        <v>0.26298862313025267</v>
      </c>
      <c r="G226" s="9">
        <f t="shared" si="44"/>
        <v>1.0615325209287021</v>
      </c>
      <c r="H226" s="9">
        <f t="shared" si="45"/>
        <v>2.4118382528351732</v>
      </c>
      <c r="I226" s="9">
        <f t="shared" si="46"/>
        <v>3.10183439143883</v>
      </c>
      <c r="J226" s="9">
        <f t="shared" si="47"/>
        <v>3.8024458552517735</v>
      </c>
      <c r="K226" s="11">
        <f t="shared" si="48"/>
        <v>0.42918454935622319</v>
      </c>
      <c r="L226" s="11">
        <f t="shared" si="49"/>
        <v>0.33557046979865773</v>
      </c>
      <c r="M226" s="11">
        <f t="shared" si="50"/>
        <v>0.27472527472527469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-0.27507250936694738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0.23542002255600786</v>
      </c>
      <c r="Q226" s="11">
        <f>2*'OddsRatio_working_3-way'!K226*'OddsRatio_working_3-way'!L226*'OddsRatio_working_3-way'!M226</f>
        <v>7.9132780691095056E-2</v>
      </c>
      <c r="R226" s="11">
        <f t="shared" si="51"/>
        <v>0</v>
      </c>
      <c r="S226" s="11">
        <f t="shared" si="52"/>
        <v>-0.85584714771317616</v>
      </c>
      <c r="T226" s="11">
        <f t="shared" si="53"/>
        <v>-0.28767971351703392</v>
      </c>
      <c r="U226" s="11">
        <f>'OddsRatio_working_3-way'!S226-'OddsRatio_working_3-way'!R226^2/3</f>
        <v>-0.85584714771317616</v>
      </c>
      <c r="V226" s="11">
        <f>'OddsRatio_working_3-way'!S226*'OddsRatio_working_3-way'!R226/3-2*'OddsRatio_working_3-way'!R226^3/27-'OddsRatio_working_3-way'!T226</f>
        <v>0.28767971351703392</v>
      </c>
      <c r="W226" s="11">
        <f>'OddsRatio_working_3-way'!V226^2+4*'OddsRatio_working_3-way'!U226^3/27</f>
        <v>-1.011239352335111E-2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0.152374547655271</v>
      </c>
      <c r="Y226" s="11">
        <f>IF('OddsRatio_working_3-way'!W226&gt;=0,IF('OddsRatio_working_3-way'!V226+SQRT('OddsRatio_working_3-way'!W226)&gt;0,0,PI()),ACOS('OddsRatio_working_3-way'!V226/(2*'OddsRatio_working_3-way'!X226)))</f>
        <v>0.33627992353828495</v>
      </c>
      <c r="Z226" s="11">
        <f>'OddsRatio_working_3-way'!X226^(1/3)*COS('OddsRatio_working_3-way'!Y226/3)</f>
        <v>0.53076626046435105</v>
      </c>
      <c r="AA226" s="11">
        <f>'OddsRatio_working_3-way'!X226^(1/3)*COS(('OddsRatio_working_3-way'!Y226+2*PI())/3)</f>
        <v>-0.31712450142400361</v>
      </c>
      <c r="AB226" s="11">
        <f>'OddsRatio_working_3-way'!X226^(1/3)*COS(('OddsRatio_working_3-way'!Y226+4*PI())/3)</f>
        <v>-0.21364175904034757</v>
      </c>
      <c r="AC226" s="11">
        <f>'OddsRatio_working_3-way'!X226^(1/3)*SIN('OddsRatio_working_3-way'!Y226/3)</f>
        <v>5.9745789171684674E-2</v>
      </c>
      <c r="AD226" s="11">
        <f>'OddsRatio_working_3-way'!X226^(1/3)*SIN(('OddsRatio_working_3-way'!Y226+2*PI())/3)</f>
        <v>0.42978417044795392</v>
      </c>
      <c r="AE226" s="11">
        <f>'OddsRatio_working_3-way'!X226^(1/3)*SIN(('OddsRatio_working_3-way'!Y226+4*PI())/3)</f>
        <v>-0.48952995961963841</v>
      </c>
      <c r="AF226" s="11">
        <f>-'OddsRatio_working_3-way'!U226/(3*'OddsRatio_working_3-way'!X226^(1/3))*COS(('OddsRatio_working_3-way'!Y226)/3)</f>
        <v>0.53076626046435094</v>
      </c>
      <c r="AG226" s="11">
        <f>-'OddsRatio_working_3-way'!U226/(3*'OddsRatio_working_3-way'!X226^(1/3))*COS(('OddsRatio_working_3-way'!Y226+2*PI())/3)</f>
        <v>-0.31712450142400356</v>
      </c>
      <c r="AH226" s="11">
        <f>-'OddsRatio_working_3-way'!U226/(3*'OddsRatio_working_3-way'!X226^(1/3))*COS(('OddsRatio_working_3-way'!Y226+4*PI())/3)</f>
        <v>-0.21364175904034752</v>
      </c>
      <c r="AI226" s="11">
        <f>'OddsRatio_working_3-way'!U226/(3*'OddsRatio_working_3-way'!X226^(1/3))*SIN(('OddsRatio_working_3-way'!Y226)/3)</f>
        <v>-5.974578917168466E-2</v>
      </c>
      <c r="AJ226" s="11">
        <f>'OddsRatio_working_3-way'!U226/(3*'OddsRatio_working_3-way'!X226^(1/3))*SIN(('OddsRatio_working_3-way'!Y226+2*PI())/3)</f>
        <v>-0.42978417044795381</v>
      </c>
      <c r="AK226" s="11">
        <f>'OddsRatio_working_3-way'!U226/(3*'OddsRatio_working_3-way'!X226^(1/3))*SIN(('OddsRatio_working_3-way'!Y226+4*PI())/3)</f>
        <v>0.4895299596196383</v>
      </c>
      <c r="AL226" s="11">
        <f>'OddsRatio_working_3-way'!Z226+'OddsRatio_working_3-way'!AF226</f>
        <v>1.0615325209287021</v>
      </c>
      <c r="AM226" s="11">
        <f>'OddsRatio_working_3-way'!AA226+'OddsRatio_working_3-way'!AG226</f>
        <v>-0.63424900284800723</v>
      </c>
      <c r="AN226" s="11">
        <f>'OddsRatio_working_3-way'!AB226+'OddsRatio_working_3-way'!AH226</f>
        <v>-0.42728351808069509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1.0615325209287021</v>
      </c>
      <c r="AS226" s="11">
        <f>IF(('OddsRatio_working_3-way'!X226=0),IF(Q226&gt;0,-Q226^(1/3),(-Q226)^(1/3)),'OddsRatio_working_3-way'!AM226-'OddsRatio_working_3-way'!R226/3)</f>
        <v>-0.63424900284800723</v>
      </c>
      <c r="AT226" s="11">
        <f>IF(('OddsRatio_working_3-way'!X226=0),IF(Q226&gt;0,-Q226^(1/3),(-Q226)^(1/3)),'OddsRatio_working_3-way'!AN226-'OddsRatio_working_3-way'!R226/3)</f>
        <v>-0.42728351808069509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9">
        <f t="shared" si="41"/>
        <v>0.41656561643802587</v>
      </c>
      <c r="E227" s="9">
        <f t="shared" si="42"/>
        <v>0.31813545438914803</v>
      </c>
      <c r="F227" s="9">
        <f t="shared" si="43"/>
        <v>0.26529892917282616</v>
      </c>
      <c r="G227" s="9">
        <f t="shared" si="44"/>
        <v>1.0610471140228281</v>
      </c>
      <c r="H227" s="9">
        <f t="shared" si="45"/>
        <v>2.400582190510133</v>
      </c>
      <c r="I227" s="9">
        <f t="shared" si="46"/>
        <v>3.1433151703261122</v>
      </c>
      <c r="J227" s="9">
        <f t="shared" si="47"/>
        <v>3.7693329675995813</v>
      </c>
      <c r="K227" s="11">
        <f t="shared" si="48"/>
        <v>0.43103448275862072</v>
      </c>
      <c r="L227" s="11">
        <f t="shared" si="49"/>
        <v>0.33112582781456956</v>
      </c>
      <c r="M227" s="11">
        <f t="shared" si="50"/>
        <v>0.2770083102493075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-0.27514630074663837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0.23524198532532825</v>
      </c>
      <c r="Q227" s="11">
        <f>2*'OddsRatio_working_3-way'!K227*'OddsRatio_working_3-way'!L227*'OddsRatio_working_3-way'!M227</f>
        <v>7.9072936243807804E-2</v>
      </c>
      <c r="R227" s="11">
        <f t="shared" si="51"/>
        <v>0</v>
      </c>
      <c r="S227" s="11">
        <f t="shared" si="52"/>
        <v>-0.854970554526717</v>
      </c>
      <c r="T227" s="11">
        <f t="shared" si="53"/>
        <v>-0.28738506034511491</v>
      </c>
      <c r="U227" s="11">
        <f>'OddsRatio_working_3-way'!S227-'OddsRatio_working_3-way'!R227^2/3</f>
        <v>-0.854970554526717</v>
      </c>
      <c r="V227" s="11">
        <f>'OddsRatio_working_3-way'!S227*'OddsRatio_working_3-way'!R227/3-2*'OddsRatio_working_3-way'!R227^3/27-'OddsRatio_working_3-way'!T227</f>
        <v>0.28738506034511491</v>
      </c>
      <c r="W227" s="11">
        <f>'OddsRatio_working_3-way'!V227^2+4*'OddsRatio_working_3-way'!U227^3/27</f>
        <v>-9.9967605856348535E-3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0.15214050536855742</v>
      </c>
      <c r="Y227" s="11">
        <f>IF('OddsRatio_working_3-way'!W227&gt;=0,IF('OddsRatio_working_3-way'!V227+SQRT('OddsRatio_working_3-way'!W227)&gt;0,0,PI()),ACOS('OddsRatio_working_3-way'!V227/(2*'OddsRatio_working_3-way'!X227)))</f>
        <v>0.33481065304932645</v>
      </c>
      <c r="Z227" s="11">
        <f>'OddsRatio_working_3-way'!X227^(1/3)*COS('OddsRatio_working_3-way'!Y227/3)</f>
        <v>0.53052355701141407</v>
      </c>
      <c r="AA227" s="11">
        <f>'OddsRatio_working_3-way'!X227^(1/3)*COS(('OddsRatio_working_3-way'!Y227+2*PI())/3)</f>
        <v>-0.31675163404684187</v>
      </c>
      <c r="AB227" s="11">
        <f>'OddsRatio_working_3-way'!X227^(1/3)*COS(('OddsRatio_working_3-way'!Y227+4*PI())/3)</f>
        <v>-0.21377192296457251</v>
      </c>
      <c r="AC227" s="11">
        <f>'OddsRatio_working_3-way'!X227^(1/3)*SIN('OddsRatio_working_3-way'!Y227/3)</f>
        <v>5.9455363914418323E-2</v>
      </c>
      <c r="AD227" s="11">
        <f>'OddsRatio_working_3-way'!X227^(1/3)*SIN(('OddsRatio_working_3-way'!Y227+2*PI())/3)</f>
        <v>0.4297191957207574</v>
      </c>
      <c r="AE227" s="11">
        <f>'OddsRatio_working_3-way'!X227^(1/3)*SIN(('OddsRatio_working_3-way'!Y227+4*PI())/3)</f>
        <v>-0.48917455963517553</v>
      </c>
      <c r="AF227" s="11">
        <f>-'OddsRatio_working_3-way'!U227/(3*'OddsRatio_working_3-way'!X227^(1/3))*COS(('OddsRatio_working_3-way'!Y227)/3)</f>
        <v>0.53052355701141407</v>
      </c>
      <c r="AG227" s="11">
        <f>-'OddsRatio_working_3-way'!U227/(3*'OddsRatio_working_3-way'!X227^(1/3))*COS(('OddsRatio_working_3-way'!Y227+2*PI())/3)</f>
        <v>-0.31675163404684187</v>
      </c>
      <c r="AH227" s="11">
        <f>-'OddsRatio_working_3-way'!U227/(3*'OddsRatio_working_3-way'!X227^(1/3))*COS(('OddsRatio_working_3-way'!Y227+4*PI())/3)</f>
        <v>-0.21377192296457251</v>
      </c>
      <c r="AI227" s="11">
        <f>'OddsRatio_working_3-way'!U227/(3*'OddsRatio_working_3-way'!X227^(1/3))*SIN(('OddsRatio_working_3-way'!Y227)/3)</f>
        <v>-5.9455363914418323E-2</v>
      </c>
      <c r="AJ227" s="11">
        <f>'OddsRatio_working_3-way'!U227/(3*'OddsRatio_working_3-way'!X227^(1/3))*SIN(('OddsRatio_working_3-way'!Y227+2*PI())/3)</f>
        <v>-0.4297191957207574</v>
      </c>
      <c r="AK227" s="11">
        <f>'OddsRatio_working_3-way'!U227/(3*'OddsRatio_working_3-way'!X227^(1/3))*SIN(('OddsRatio_working_3-way'!Y227+4*PI())/3)</f>
        <v>0.48917455963517553</v>
      </c>
      <c r="AL227" s="11">
        <f>'OddsRatio_working_3-way'!Z227+'OddsRatio_working_3-way'!AF227</f>
        <v>1.0610471140228281</v>
      </c>
      <c r="AM227" s="11">
        <f>'OddsRatio_working_3-way'!AA227+'OddsRatio_working_3-way'!AG227</f>
        <v>-0.63350326809368374</v>
      </c>
      <c r="AN227" s="11">
        <f>'OddsRatio_working_3-way'!AB227+'OddsRatio_working_3-way'!AH227</f>
        <v>-0.42754384592914502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1.0610471140228281</v>
      </c>
      <c r="AS227" s="11">
        <f>IF(('OddsRatio_working_3-way'!X227=0),IF(Q227&gt;0,-Q227^(1/3),(-Q227)^(1/3)),'OddsRatio_working_3-way'!AM227-'OddsRatio_working_3-way'!R227/3)</f>
        <v>-0.63350326809368374</v>
      </c>
      <c r="AT227" s="11">
        <f>IF(('OddsRatio_working_3-way'!X227=0),IF(Q227&gt;0,-Q227^(1/3),(-Q227)^(1/3)),'OddsRatio_working_3-way'!AN227-'OddsRatio_working_3-way'!R227/3)</f>
        <v>-0.42754384592914502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9">
        <f t="shared" si="41"/>
        <v>0.30066900821881681</v>
      </c>
      <c r="E228" s="9">
        <f t="shared" si="42"/>
        <v>0.31369120816563717</v>
      </c>
      <c r="F228" s="9">
        <f t="shared" si="43"/>
        <v>0.38563978361554607</v>
      </c>
      <c r="G228" s="9">
        <f t="shared" si="44"/>
        <v>1.0620623052676277</v>
      </c>
      <c r="H228" s="9">
        <f t="shared" si="45"/>
        <v>3.3259164485361046</v>
      </c>
      <c r="I228" s="9">
        <f t="shared" si="46"/>
        <v>3.187848348851313</v>
      </c>
      <c r="J228" s="9">
        <f t="shared" si="47"/>
        <v>2.5930934579014413</v>
      </c>
      <c r="K228" s="11">
        <f t="shared" si="48"/>
        <v>0.31347962382445144</v>
      </c>
      <c r="L228" s="11">
        <f t="shared" si="49"/>
        <v>0.32679738562091504</v>
      </c>
      <c r="M228" s="11">
        <f t="shared" si="50"/>
        <v>0.4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-0.27730038723953532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0.23562193947589488</v>
      </c>
      <c r="Q228" s="11">
        <f>2*'OddsRatio_working_3-way'!K228*'OddsRatio_working_3-way'!L228*'OddsRatio_working_3-way'!M228</f>
        <v>8.1955457209006918E-2</v>
      </c>
      <c r="R228" s="11">
        <f t="shared" si="51"/>
        <v>0</v>
      </c>
      <c r="S228" s="11">
        <f t="shared" si="52"/>
        <v>-0.8496992803416531</v>
      </c>
      <c r="T228" s="11">
        <f t="shared" si="53"/>
        <v>-0.29554757577100976</v>
      </c>
      <c r="U228" s="11">
        <f>'OddsRatio_working_3-way'!S228-'OddsRatio_working_3-way'!R228^2/3</f>
        <v>-0.8496992803416531</v>
      </c>
      <c r="V228" s="11">
        <f>'OddsRatio_working_3-way'!S228*'OddsRatio_working_3-way'!R228/3-2*'OddsRatio_working_3-way'!R228^3/27-'OddsRatio_working_3-way'!T228</f>
        <v>0.29554757577100976</v>
      </c>
      <c r="W228" s="11">
        <f>'OddsRatio_working_3-way'!V228^2+4*'OddsRatio_working_3-way'!U228^3/27</f>
        <v>-3.5365816730253408E-3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0.15073565538480443</v>
      </c>
      <c r="Y228" s="11">
        <f>IF('OddsRatio_working_3-way'!W228&gt;=0,IF('OddsRatio_working_3-way'!V228+SQRT('OddsRatio_working_3-way'!W228)&gt;0,0,PI()),ACOS('OddsRatio_working_3-way'!V228/(2*'OddsRatio_working_3-way'!X228)))</f>
        <v>0.19856537759302739</v>
      </c>
      <c r="Z228" s="11">
        <f>'OddsRatio_working_3-way'!X228^(1/3)*COS('OddsRatio_working_3-way'!Y228/3)</f>
        <v>0.53103115263381384</v>
      </c>
      <c r="AA228" s="11">
        <f>'OddsRatio_working_3-way'!X228^(1/3)*COS(('OddsRatio_working_3-way'!Y228+2*PI())/3)</f>
        <v>-0.29599928154963012</v>
      </c>
      <c r="AB228" s="11">
        <f>'OddsRatio_working_3-way'!X228^(1/3)*COS(('OddsRatio_working_3-way'!Y228+4*PI())/3)</f>
        <v>-0.23503187108418391</v>
      </c>
      <c r="AC228" s="11">
        <f>'OddsRatio_working_3-way'!X228^(1/3)*SIN('OddsRatio_working_3-way'!Y228/3)</f>
        <v>3.519955084401994E-2</v>
      </c>
      <c r="AD228" s="11">
        <f>'OddsRatio_working_3-way'!X228^(1/3)*SIN(('OddsRatio_working_3-way'!Y228+2*PI())/3)</f>
        <v>0.44228669295980461</v>
      </c>
      <c r="AE228" s="11">
        <f>'OddsRatio_working_3-way'!X228^(1/3)*SIN(('OddsRatio_working_3-way'!Y228+4*PI())/3)</f>
        <v>-0.47748624380382443</v>
      </c>
      <c r="AF228" s="11">
        <f>-'OddsRatio_working_3-way'!U228/(3*'OddsRatio_working_3-way'!X228^(1/3))*COS(('OddsRatio_working_3-way'!Y228)/3)</f>
        <v>0.53103115263381395</v>
      </c>
      <c r="AG228" s="11">
        <f>-'OddsRatio_working_3-way'!U228/(3*'OddsRatio_working_3-way'!X228^(1/3))*COS(('OddsRatio_working_3-way'!Y228+2*PI())/3)</f>
        <v>-0.29599928154963018</v>
      </c>
      <c r="AH228" s="11">
        <f>-'OddsRatio_working_3-way'!U228/(3*'OddsRatio_working_3-way'!X228^(1/3))*COS(('OddsRatio_working_3-way'!Y228+4*PI())/3)</f>
        <v>-0.23503187108418394</v>
      </c>
      <c r="AI228" s="11">
        <f>'OddsRatio_working_3-way'!U228/(3*'OddsRatio_working_3-way'!X228^(1/3))*SIN(('OddsRatio_working_3-way'!Y228)/3)</f>
        <v>-3.5199550844019947E-2</v>
      </c>
      <c r="AJ228" s="11">
        <f>'OddsRatio_working_3-way'!U228/(3*'OddsRatio_working_3-way'!X228^(1/3))*SIN(('OddsRatio_working_3-way'!Y228+2*PI())/3)</f>
        <v>-0.44228669295980472</v>
      </c>
      <c r="AK228" s="11">
        <f>'OddsRatio_working_3-way'!U228/(3*'OddsRatio_working_3-way'!X228^(1/3))*SIN(('OddsRatio_working_3-way'!Y228+4*PI())/3)</f>
        <v>0.47748624380382454</v>
      </c>
      <c r="AL228" s="11">
        <f>'OddsRatio_working_3-way'!Z228+'OddsRatio_working_3-way'!AF228</f>
        <v>1.0620623052676277</v>
      </c>
      <c r="AM228" s="11">
        <f>'OddsRatio_working_3-way'!AA228+'OddsRatio_working_3-way'!AG228</f>
        <v>-0.59199856309926036</v>
      </c>
      <c r="AN228" s="11">
        <f>'OddsRatio_working_3-way'!AB228+'OddsRatio_working_3-way'!AH228</f>
        <v>-0.47006374216836788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1.0620623052676277</v>
      </c>
      <c r="AS228" s="11">
        <f>IF(('OddsRatio_working_3-way'!X228=0),IF(Q228&gt;0,-Q228^(1/3),(-Q228)^(1/3)),'OddsRatio_working_3-way'!AM228-'OddsRatio_working_3-way'!R228/3)</f>
        <v>-0.59199856309926036</v>
      </c>
      <c r="AT228" s="11">
        <f>IF(('OddsRatio_working_3-way'!X228=0),IF(Q228&gt;0,-Q228^(1/3),(-Q228)^(1/3)),'OddsRatio_working_3-way'!AN228-'OddsRatio_working_3-way'!R228/3)</f>
        <v>-0.47006374216836788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9">
        <f t="shared" si="41"/>
        <v>0.5418912213104905</v>
      </c>
      <c r="E229" s="9">
        <f t="shared" si="42"/>
        <v>0.27610767561191141</v>
      </c>
      <c r="F229" s="9">
        <f t="shared" si="43"/>
        <v>0.18200110307759812</v>
      </c>
      <c r="G229" s="9">
        <f t="shared" si="44"/>
        <v>1.0701124269633833</v>
      </c>
      <c r="H229" s="9">
        <f t="shared" si="45"/>
        <v>1.8453888173010728</v>
      </c>
      <c r="I229" s="9">
        <f t="shared" si="46"/>
        <v>3.6217754460602891</v>
      </c>
      <c r="J229" s="9">
        <f t="shared" si="47"/>
        <v>5.4944721932462093</v>
      </c>
      <c r="K229" s="11">
        <f t="shared" si="48"/>
        <v>0.55865921787709494</v>
      </c>
      <c r="L229" s="11">
        <f t="shared" si="49"/>
        <v>0.28985507246376813</v>
      </c>
      <c r="M229" s="11">
        <f t="shared" si="50"/>
        <v>0.19230769230769229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-0.25314362586648231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0.23168475925337717</v>
      </c>
      <c r="Q229" s="11">
        <f>2*'OddsRatio_working_3-way'!K229*'OddsRatio_working_3-way'!L229*'OddsRatio_working_3-way'!M229</f>
        <v>6.2280849261660526E-2</v>
      </c>
      <c r="R229" s="11">
        <f t="shared" si="51"/>
        <v>0</v>
      </c>
      <c r="S229" s="11">
        <f t="shared" si="52"/>
        <v>-0.91523046831752586</v>
      </c>
      <c r="T229" s="11">
        <f t="shared" si="53"/>
        <v>-0.24602969578428113</v>
      </c>
      <c r="U229" s="11">
        <f>'OddsRatio_working_3-way'!S229-'OddsRatio_working_3-way'!R229^2/3</f>
        <v>-0.91523046831752586</v>
      </c>
      <c r="V229" s="11">
        <f>'OddsRatio_working_3-way'!S229*'OddsRatio_working_3-way'!R229/3-2*'OddsRatio_working_3-way'!R229^3/27-'OddsRatio_working_3-way'!T229</f>
        <v>0.24602969578428113</v>
      </c>
      <c r="W229" s="11">
        <f>'OddsRatio_working_3-way'!V229^2+4*'OddsRatio_working_3-way'!U229^3/27</f>
        <v>-5.3045667655421458E-2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0.16850539966357708</v>
      </c>
      <c r="Y229" s="11">
        <f>IF('OddsRatio_working_3-way'!W229&gt;=0,IF('OddsRatio_working_3-way'!V229+SQRT('OddsRatio_working_3-way'!W229)&gt;0,0,PI()),ACOS('OddsRatio_working_3-way'!V229/(2*'OddsRatio_working_3-way'!X229)))</f>
        <v>0.75242309041345079</v>
      </c>
      <c r="Z229" s="11">
        <f>'OddsRatio_working_3-way'!X229^(1/3)*COS('OddsRatio_working_3-way'!Y229/3)</f>
        <v>0.53505621348169174</v>
      </c>
      <c r="AA229" s="11">
        <f>'OddsRatio_working_3-way'!X229^(1/3)*COS(('OddsRatio_working_3-way'!Y229+2*PI())/3)</f>
        <v>-0.38624522172582715</v>
      </c>
      <c r="AB229" s="11">
        <f>'OddsRatio_working_3-way'!X229^(1/3)*COS(('OddsRatio_working_3-way'!Y229+4*PI())/3)</f>
        <v>-0.1488109917558644</v>
      </c>
      <c r="AC229" s="11">
        <f>'OddsRatio_working_3-way'!X229^(1/3)*SIN('OddsRatio_working_3-way'!Y229/3)</f>
        <v>0.13708271658798943</v>
      </c>
      <c r="AD229" s="11">
        <f>'OddsRatio_working_3-way'!X229^(1/3)*SIN(('OddsRatio_working_3-way'!Y229+2*PI())/3)</f>
        <v>0.39483091503386014</v>
      </c>
      <c r="AE229" s="11">
        <f>'OddsRatio_working_3-way'!X229^(1/3)*SIN(('OddsRatio_working_3-way'!Y229+4*PI())/3)</f>
        <v>-0.53191363162184957</v>
      </c>
      <c r="AF229" s="11">
        <f>-'OddsRatio_working_3-way'!U229/(3*'OddsRatio_working_3-way'!X229^(1/3))*COS(('OddsRatio_working_3-way'!Y229)/3)</f>
        <v>0.53505621348169163</v>
      </c>
      <c r="AG229" s="11">
        <f>-'OddsRatio_working_3-way'!U229/(3*'OddsRatio_working_3-way'!X229^(1/3))*COS(('OddsRatio_working_3-way'!Y229+2*PI())/3)</f>
        <v>-0.38624522172582709</v>
      </c>
      <c r="AH229" s="11">
        <f>-'OddsRatio_working_3-way'!U229/(3*'OddsRatio_working_3-way'!X229^(1/3))*COS(('OddsRatio_working_3-way'!Y229+4*PI())/3)</f>
        <v>-0.14881099175586437</v>
      </c>
      <c r="AI229" s="11">
        <f>'OddsRatio_working_3-way'!U229/(3*'OddsRatio_working_3-way'!X229^(1/3))*SIN(('OddsRatio_working_3-way'!Y229)/3)</f>
        <v>-0.1370827165879894</v>
      </c>
      <c r="AJ229" s="11">
        <f>'OddsRatio_working_3-way'!U229/(3*'OddsRatio_working_3-way'!X229^(1/3))*SIN(('OddsRatio_working_3-way'!Y229+2*PI())/3)</f>
        <v>-0.39483091503386003</v>
      </c>
      <c r="AK229" s="11">
        <f>'OddsRatio_working_3-way'!U229/(3*'OddsRatio_working_3-way'!X229^(1/3))*SIN(('OddsRatio_working_3-way'!Y229+4*PI())/3)</f>
        <v>0.53191363162184957</v>
      </c>
      <c r="AL229" s="11">
        <f>'OddsRatio_working_3-way'!Z229+'OddsRatio_working_3-way'!AF229</f>
        <v>1.0701124269633833</v>
      </c>
      <c r="AM229" s="11">
        <f>'OddsRatio_working_3-way'!AA229+'OddsRatio_working_3-way'!AG229</f>
        <v>-0.77249044345165419</v>
      </c>
      <c r="AN229" s="11">
        <f>'OddsRatio_working_3-way'!AB229+'OddsRatio_working_3-way'!AH229</f>
        <v>-0.29762198351172875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1.0701124269633833</v>
      </c>
      <c r="AS229" s="11">
        <f>IF(('OddsRatio_working_3-way'!X229=0),IF(Q229&gt;0,-Q229^(1/3),(-Q229)^(1/3)),'OddsRatio_working_3-way'!AM229-'OddsRatio_working_3-way'!R229/3)</f>
        <v>-0.77249044345165419</v>
      </c>
      <c r="AT229" s="11">
        <f>IF(('OddsRatio_working_3-way'!X229=0),IF(Q229&gt;0,-Q229^(1/3),(-Q229)^(1/3)),'OddsRatio_working_3-way'!AN229-'OddsRatio_working_3-way'!R229/3)</f>
        <v>-0.29762198351172875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9">
        <f t="shared" si="41"/>
        <v>0.33731765054426116</v>
      </c>
      <c r="E230" s="9">
        <f t="shared" si="42"/>
        <v>0.34472665385993406</v>
      </c>
      <c r="F230" s="9">
        <f t="shared" si="43"/>
        <v>0.31795569559580472</v>
      </c>
      <c r="G230" s="9">
        <f t="shared" si="44"/>
        <v>1.0619268656813983</v>
      </c>
      <c r="H230" s="9">
        <f t="shared" si="45"/>
        <v>2.9645647015105867</v>
      </c>
      <c r="I230" s="9">
        <f t="shared" si="46"/>
        <v>2.9008490895697032</v>
      </c>
      <c r="J230" s="9">
        <f t="shared" si="47"/>
        <v>3.1450922686764242</v>
      </c>
      <c r="K230" s="11">
        <f t="shared" si="48"/>
        <v>0.35087719298245612</v>
      </c>
      <c r="L230" s="11">
        <f t="shared" si="49"/>
        <v>0.35842293906810035</v>
      </c>
      <c r="M230" s="11">
        <f t="shared" si="50"/>
        <v>0.33112582781456956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-0.27856087797171014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0.23570045720058652</v>
      </c>
      <c r="Q230" s="11">
        <f>2*'OddsRatio_working_3-way'!K230*'OddsRatio_working_3-way'!L230*'OddsRatio_working_3-way'!M230</f>
        <v>8.3286380636249643E-2</v>
      </c>
      <c r="R230" s="11">
        <f t="shared" si="51"/>
        <v>0</v>
      </c>
      <c r="S230" s="11">
        <f t="shared" si="52"/>
        <v>-0.84613625185559471</v>
      </c>
      <c r="T230" s="11">
        <f t="shared" si="53"/>
        <v>-0.29898807486063417</v>
      </c>
      <c r="U230" s="11">
        <f>'OddsRatio_working_3-way'!S230-'OddsRatio_working_3-way'!R230^2/3</f>
        <v>-0.84613625185559471</v>
      </c>
      <c r="V230" s="11">
        <f>'OddsRatio_working_3-way'!S230*'OddsRatio_working_3-way'!R230/3-2*'OddsRatio_working_3-way'!R230^3/27-'OddsRatio_working_3-way'!T230</f>
        <v>0.29898807486063417</v>
      </c>
      <c r="W230" s="11">
        <f>'OddsRatio_working_3-way'!V230^2+4*'OddsRatio_working_3-way'!U230^3/27</f>
        <v>-3.5255124204143506E-4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0.14978853440009152</v>
      </c>
      <c r="Y230" s="11">
        <f>IF('OddsRatio_working_3-way'!W230&gt;=0,IF('OddsRatio_working_3-way'!V230+SQRT('OddsRatio_working_3-way'!W230)&gt;0,0,PI()),ACOS('OddsRatio_working_3-way'!V230/(2*'OddsRatio_working_3-way'!X230)))</f>
        <v>6.2717293418306008E-2</v>
      </c>
      <c r="Z230" s="11">
        <f>'OddsRatio_working_3-way'!X230^(1/3)*COS('OddsRatio_working_3-way'!Y230/3)</f>
        <v>0.53096343284069913</v>
      </c>
      <c r="AA230" s="11">
        <f>'OddsRatio_working_3-way'!X230^(1/3)*COS(('OddsRatio_working_3-way'!Y230+2*PI())/3)</f>
        <v>-0.27509616926042246</v>
      </c>
      <c r="AB230" s="11">
        <f>'OddsRatio_working_3-way'!X230^(1/3)*COS(('OddsRatio_working_3-way'!Y230+4*PI())/3)</f>
        <v>-0.25586726358027667</v>
      </c>
      <c r="AC230" s="11">
        <f>'OddsRatio_working_3-way'!X230^(1/3)*SIN('OddsRatio_working_3-way'!Y230/3)</f>
        <v>1.1101813870654346E-2</v>
      </c>
      <c r="AD230" s="11">
        <f>'OddsRatio_working_3-way'!X230^(1/3)*SIN(('OddsRatio_working_3-way'!Y230+2*PI())/3)</f>
        <v>0.45427691438531098</v>
      </c>
      <c r="AE230" s="11">
        <f>'OddsRatio_working_3-way'!X230^(1/3)*SIN(('OddsRatio_working_3-way'!Y230+4*PI())/3)</f>
        <v>-0.4653787282559651</v>
      </c>
      <c r="AF230" s="11">
        <f>-'OddsRatio_working_3-way'!U230/(3*'OddsRatio_working_3-way'!X230^(1/3))*COS(('OddsRatio_working_3-way'!Y230)/3)</f>
        <v>0.53096343284069913</v>
      </c>
      <c r="AG230" s="11">
        <f>-'OddsRatio_working_3-way'!U230/(3*'OddsRatio_working_3-way'!X230^(1/3))*COS(('OddsRatio_working_3-way'!Y230+2*PI())/3)</f>
        <v>-0.27509616926042246</v>
      </c>
      <c r="AH230" s="11">
        <f>-'OddsRatio_working_3-way'!U230/(3*'OddsRatio_working_3-way'!X230^(1/3))*COS(('OddsRatio_working_3-way'!Y230+4*PI())/3)</f>
        <v>-0.25586726358027667</v>
      </c>
      <c r="AI230" s="11">
        <f>'OddsRatio_working_3-way'!U230/(3*'OddsRatio_working_3-way'!X230^(1/3))*SIN(('OddsRatio_working_3-way'!Y230)/3)</f>
        <v>-1.1101813870654346E-2</v>
      </c>
      <c r="AJ230" s="11">
        <f>'OddsRatio_working_3-way'!U230/(3*'OddsRatio_working_3-way'!X230^(1/3))*SIN(('OddsRatio_working_3-way'!Y230+2*PI())/3)</f>
        <v>-0.45427691438531098</v>
      </c>
      <c r="AK230" s="11">
        <f>'OddsRatio_working_3-way'!U230/(3*'OddsRatio_working_3-way'!X230^(1/3))*SIN(('OddsRatio_working_3-way'!Y230+4*PI())/3)</f>
        <v>0.4653787282559651</v>
      </c>
      <c r="AL230" s="11">
        <f>'OddsRatio_working_3-way'!Z230+'OddsRatio_working_3-way'!AF230</f>
        <v>1.0619268656813983</v>
      </c>
      <c r="AM230" s="11">
        <f>'OddsRatio_working_3-way'!AA230+'OddsRatio_working_3-way'!AG230</f>
        <v>-0.55019233852084493</v>
      </c>
      <c r="AN230" s="11">
        <f>'OddsRatio_working_3-way'!AB230+'OddsRatio_working_3-way'!AH230</f>
        <v>-0.51173452716055334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1.0619268656813983</v>
      </c>
      <c r="AS230" s="11">
        <f>IF(('OddsRatio_working_3-way'!X230=0),IF(Q230&gt;0,-Q230^(1/3),(-Q230)^(1/3)),'OddsRatio_working_3-way'!AM230-'OddsRatio_working_3-way'!R230/3)</f>
        <v>-0.55019233852084493</v>
      </c>
      <c r="AT230" s="11">
        <f>IF(('OddsRatio_working_3-way'!X230=0),IF(Q230&gt;0,-Q230^(1/3),(-Q230)^(1/3)),'OddsRatio_working_3-way'!AN230-'OddsRatio_working_3-way'!R230/3)</f>
        <v>-0.51173452716055334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9">
        <f t="shared" si="41"/>
        <v>0.40378102712676917</v>
      </c>
      <c r="E231" s="9">
        <f t="shared" si="42"/>
        <v>0.31364407283876689</v>
      </c>
      <c r="F231" s="9">
        <f t="shared" si="43"/>
        <v>0.28257490003446406</v>
      </c>
      <c r="G231" s="9">
        <f t="shared" si="44"/>
        <v>1.0622948678660258</v>
      </c>
      <c r="H231" s="9">
        <f t="shared" si="45"/>
        <v>2.476589866333776</v>
      </c>
      <c r="I231" s="9">
        <f t="shared" si="46"/>
        <v>3.1883274278040128</v>
      </c>
      <c r="J231" s="9">
        <f t="shared" si="47"/>
        <v>3.5388847341998022</v>
      </c>
      <c r="K231" s="11">
        <f t="shared" si="48"/>
        <v>0.41841004184100417</v>
      </c>
      <c r="L231" s="11">
        <f t="shared" si="49"/>
        <v>0.32679738562091504</v>
      </c>
      <c r="M231" s="11">
        <f t="shared" si="50"/>
        <v>0.29498525073746312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-0.27603293037962495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0.2355558104721176</v>
      </c>
      <c r="Q231" s="11">
        <f>2*'OddsRatio_working_3-way'!K231*'OddsRatio_working_3-way'!L231*'OddsRatio_working_3-way'!M231</f>
        <v>8.0669798106889581E-2</v>
      </c>
      <c r="R231" s="11">
        <f t="shared" si="51"/>
        <v>0</v>
      </c>
      <c r="S231" s="11">
        <f t="shared" si="52"/>
        <v>-0.85336126435407678</v>
      </c>
      <c r="T231" s="11">
        <f t="shared" si="53"/>
        <v>-0.29224700834043721</v>
      </c>
      <c r="U231" s="11">
        <f>'OddsRatio_working_3-way'!S231-'OddsRatio_working_3-way'!R231^2/3</f>
        <v>-0.85336126435407678</v>
      </c>
      <c r="V231" s="11">
        <f>'OddsRatio_working_3-way'!S231*'OddsRatio_working_3-way'!R231/3-2*'OddsRatio_working_3-way'!R231^3/27-'OddsRatio_working_3-way'!T231</f>
        <v>0.29224700834043721</v>
      </c>
      <c r="W231" s="11">
        <f>'OddsRatio_working_3-way'!V231^2+4*'OddsRatio_working_3-way'!U231^3/27</f>
        <v>-6.6567807254575423E-3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0.15171115203685021</v>
      </c>
      <c r="Y231" s="11">
        <f>IF('OddsRatio_working_3-way'!W231&gt;=0,IF('OddsRatio_working_3-way'!V231+SQRT('OddsRatio_working_3-way'!W231)&gt;0,0,PI()),ACOS('OddsRatio_working_3-way'!V231/(2*'OddsRatio_working_3-way'!X231)))</f>
        <v>0.27224681300772136</v>
      </c>
      <c r="Z231" s="11">
        <f>'OddsRatio_working_3-way'!X231^(1/3)*COS('OddsRatio_working_3-way'!Y231/3)</f>
        <v>0.53114743393301289</v>
      </c>
      <c r="AA231" s="11">
        <f>'OddsRatio_working_3-way'!X231^(1/3)*COS(('OddsRatio_working_3-way'!Y231+2*PI())/3)</f>
        <v>-0.30743203344365316</v>
      </c>
      <c r="AB231" s="11">
        <f>'OddsRatio_working_3-way'!X231^(1/3)*COS(('OddsRatio_working_3-way'!Y231+4*PI())/3)</f>
        <v>-0.22371540048935981</v>
      </c>
      <c r="AC231" s="11">
        <f>'OddsRatio_working_3-way'!X231^(1/3)*SIN('OddsRatio_working_3-way'!Y231/3)</f>
        <v>4.8333820571810529E-2</v>
      </c>
      <c r="AD231" s="11">
        <f>'OddsRatio_working_3-way'!X231^(1/3)*SIN(('OddsRatio_working_3-way'!Y231+2*PI())/3)</f>
        <v>0.43582026065500068</v>
      </c>
      <c r="AE231" s="11">
        <f>'OddsRatio_working_3-way'!X231^(1/3)*SIN(('OddsRatio_working_3-way'!Y231+4*PI())/3)</f>
        <v>-0.48415408122681108</v>
      </c>
      <c r="AF231" s="11">
        <f>-'OddsRatio_working_3-way'!U231/(3*'OddsRatio_working_3-way'!X231^(1/3))*COS(('OddsRatio_working_3-way'!Y231)/3)</f>
        <v>0.53114743393301278</v>
      </c>
      <c r="AG231" s="11">
        <f>-'OddsRatio_working_3-way'!U231/(3*'OddsRatio_working_3-way'!X231^(1/3))*COS(('OddsRatio_working_3-way'!Y231+2*PI())/3)</f>
        <v>-0.30743203344365311</v>
      </c>
      <c r="AH231" s="11">
        <f>-'OddsRatio_working_3-way'!U231/(3*'OddsRatio_working_3-way'!X231^(1/3))*COS(('OddsRatio_working_3-way'!Y231+4*PI())/3)</f>
        <v>-0.22371540048935978</v>
      </c>
      <c r="AI231" s="11">
        <f>'OddsRatio_working_3-way'!U231/(3*'OddsRatio_working_3-way'!X231^(1/3))*SIN(('OddsRatio_working_3-way'!Y231)/3)</f>
        <v>-4.8333820571810522E-2</v>
      </c>
      <c r="AJ231" s="11">
        <f>'OddsRatio_working_3-way'!U231/(3*'OddsRatio_working_3-way'!X231^(1/3))*SIN(('OddsRatio_working_3-way'!Y231+2*PI())/3)</f>
        <v>-0.43582026065500062</v>
      </c>
      <c r="AK231" s="11">
        <f>'OddsRatio_working_3-way'!U231/(3*'OddsRatio_working_3-way'!X231^(1/3))*SIN(('OddsRatio_working_3-way'!Y231+4*PI())/3)</f>
        <v>0.48415408122681103</v>
      </c>
      <c r="AL231" s="11">
        <f>'OddsRatio_working_3-way'!Z231+'OddsRatio_working_3-way'!AF231</f>
        <v>1.0622948678660258</v>
      </c>
      <c r="AM231" s="11">
        <f>'OddsRatio_working_3-way'!AA231+'OddsRatio_working_3-way'!AG231</f>
        <v>-0.61486406688730622</v>
      </c>
      <c r="AN231" s="11">
        <f>'OddsRatio_working_3-way'!AB231+'OddsRatio_working_3-way'!AH231</f>
        <v>-0.44743080097871957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1.0622948678660258</v>
      </c>
      <c r="AS231" s="11">
        <f>IF(('OddsRatio_working_3-way'!X231=0),IF(Q231&gt;0,-Q231^(1/3),(-Q231)^(1/3)),'OddsRatio_working_3-way'!AM231-'OddsRatio_working_3-way'!R231/3)</f>
        <v>-0.61486406688730622</v>
      </c>
      <c r="AT231" s="11">
        <f>IF(('OddsRatio_working_3-way'!X231=0),IF(Q231&gt;0,-Q231^(1/3),(-Q231)^(1/3)),'OddsRatio_working_3-way'!AN231-'OddsRatio_working_3-way'!R231/3)</f>
        <v>-0.44743080097871957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9">
        <f t="shared" si="41"/>
        <v>0.32579679814512802</v>
      </c>
      <c r="E232" s="9">
        <f t="shared" si="42"/>
        <v>0.32026037329631746</v>
      </c>
      <c r="F232" s="9">
        <f t="shared" si="43"/>
        <v>0.35394282855855463</v>
      </c>
      <c r="G232" s="9">
        <f t="shared" si="44"/>
        <v>1.0612296796312681</v>
      </c>
      <c r="H232" s="9">
        <f t="shared" si="45"/>
        <v>3.069397875280973</v>
      </c>
      <c r="I232" s="9">
        <f t="shared" si="46"/>
        <v>3.1224593592625358</v>
      </c>
      <c r="J232" s="9">
        <f t="shared" si="47"/>
        <v>2.8253150489657815</v>
      </c>
      <c r="K232" s="11">
        <f t="shared" si="48"/>
        <v>0.33898305084745761</v>
      </c>
      <c r="L232" s="11">
        <f t="shared" si="49"/>
        <v>0.33333333333333331</v>
      </c>
      <c r="M232" s="11">
        <f t="shared" si="50"/>
        <v>0.36764705882352938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-0.27866400797607183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0.23554336989032895</v>
      </c>
      <c r="Q232" s="11">
        <f>2*'OddsRatio_working_3-way'!K232*'OddsRatio_working_3-way'!L232*'OddsRatio_working_3-way'!M232</f>
        <v>8.3084081090063128E-2</v>
      </c>
      <c r="R232" s="11">
        <f t="shared" si="51"/>
        <v>0</v>
      </c>
      <c r="S232" s="11">
        <f t="shared" si="52"/>
        <v>-0.84525939177101939</v>
      </c>
      <c r="T232" s="11">
        <f t="shared" si="53"/>
        <v>-0.2981514609421585</v>
      </c>
      <c r="U232" s="11">
        <f>'OddsRatio_working_3-way'!S232-'OddsRatio_working_3-way'!R232^2/3</f>
        <v>-0.84525939177101939</v>
      </c>
      <c r="V232" s="11">
        <f>'OddsRatio_working_3-way'!S232*'OddsRatio_working_3-way'!R232/3-2*'OddsRatio_working_3-way'!R232^3/27-'OddsRatio_working_3-way'!T232</f>
        <v>0.2981514609421585</v>
      </c>
      <c r="W232" s="11">
        <f>'OddsRatio_working_3-way'!V232^2+4*'OddsRatio_working_3-way'!U232^3/27</f>
        <v>-5.733999988757621E-4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0.149555753534275</v>
      </c>
      <c r="Y232" s="11">
        <f>IF('OddsRatio_working_3-way'!W232&gt;=0,IF('OddsRatio_working_3-way'!V232+SQRT('OddsRatio_working_3-way'!W232)&gt;0,0,PI()),ACOS('OddsRatio_working_3-way'!V232/(2*'OddsRatio_working_3-way'!X232)))</f>
        <v>8.014209977083242E-2</v>
      </c>
      <c r="Z232" s="11">
        <f>'OddsRatio_working_3-way'!X232^(1/3)*COS('OddsRatio_working_3-way'!Y232/3)</f>
        <v>0.53061483981563418</v>
      </c>
      <c r="AA232" s="11">
        <f>'OddsRatio_working_3-way'!X232^(1/3)*COS(('OddsRatio_working_3-way'!Y232+2*PI())/3)</f>
        <v>-0.27758613190568449</v>
      </c>
      <c r="AB232" s="11">
        <f>'OddsRatio_working_3-way'!X232^(1/3)*COS(('OddsRatio_working_3-way'!Y232+4*PI())/3)</f>
        <v>-0.25302870790994969</v>
      </c>
      <c r="AC232" s="11">
        <f>'OddsRatio_working_3-way'!X232^(1/3)*SIN('OddsRatio_working_3-way'!Y232/3)</f>
        <v>1.4178235354541522E-2</v>
      </c>
      <c r="AD232" s="11">
        <f>'OddsRatio_working_3-way'!X232^(1/3)*SIN(('OddsRatio_working_3-way'!Y232+2*PI())/3)</f>
        <v>0.4524368132280791</v>
      </c>
      <c r="AE232" s="11">
        <f>'OddsRatio_working_3-way'!X232^(1/3)*SIN(('OddsRatio_working_3-way'!Y232+4*PI())/3)</f>
        <v>-0.46661504858262037</v>
      </c>
      <c r="AF232" s="11">
        <f>-'OddsRatio_working_3-way'!U232/(3*'OddsRatio_working_3-way'!X232^(1/3))*COS(('OddsRatio_working_3-way'!Y232)/3)</f>
        <v>0.53061483981563407</v>
      </c>
      <c r="AG232" s="11">
        <f>-'OddsRatio_working_3-way'!U232/(3*'OddsRatio_working_3-way'!X232^(1/3))*COS(('OddsRatio_working_3-way'!Y232+2*PI())/3)</f>
        <v>-0.27758613190568443</v>
      </c>
      <c r="AH232" s="11">
        <f>-'OddsRatio_working_3-way'!U232/(3*'OddsRatio_working_3-way'!X232^(1/3))*COS(('OddsRatio_working_3-way'!Y232+4*PI())/3)</f>
        <v>-0.25302870790994964</v>
      </c>
      <c r="AI232" s="11">
        <f>'OddsRatio_working_3-way'!U232/(3*'OddsRatio_working_3-way'!X232^(1/3))*SIN(('OddsRatio_working_3-way'!Y232)/3)</f>
        <v>-1.417823535454152E-2</v>
      </c>
      <c r="AJ232" s="11">
        <f>'OddsRatio_working_3-way'!U232/(3*'OddsRatio_working_3-way'!X232^(1/3))*SIN(('OddsRatio_working_3-way'!Y232+2*PI())/3)</f>
        <v>-0.45243681322807899</v>
      </c>
      <c r="AK232" s="11">
        <f>'OddsRatio_working_3-way'!U232/(3*'OddsRatio_working_3-way'!X232^(1/3))*SIN(('OddsRatio_working_3-way'!Y232+4*PI())/3)</f>
        <v>0.46661504858262026</v>
      </c>
      <c r="AL232" s="11">
        <f>'OddsRatio_working_3-way'!Z232+'OddsRatio_working_3-way'!AF232</f>
        <v>1.0612296796312681</v>
      </c>
      <c r="AM232" s="11">
        <f>'OddsRatio_working_3-way'!AA232+'OddsRatio_working_3-way'!AG232</f>
        <v>-0.55517226381136897</v>
      </c>
      <c r="AN232" s="11">
        <f>'OddsRatio_working_3-way'!AB232+'OddsRatio_working_3-way'!AH232</f>
        <v>-0.50605741581989938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1.0612296796312681</v>
      </c>
      <c r="AS232" s="11">
        <f>IF(('OddsRatio_working_3-way'!X232=0),IF(Q232&gt;0,-Q232^(1/3),(-Q232)^(1/3)),'OddsRatio_working_3-way'!AM232-'OddsRatio_working_3-way'!R232/3)</f>
        <v>-0.55517226381136897</v>
      </c>
      <c r="AT232" s="11">
        <f>IF(('OddsRatio_working_3-way'!X232=0),IF(Q232&gt;0,-Q232^(1/3),(-Q232)^(1/3)),'OddsRatio_working_3-way'!AN232-'OddsRatio_working_3-way'!R232/3)</f>
        <v>-0.50605741581989938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9">
        <f t="shared" si="41"/>
        <v>0.37228224413853356</v>
      </c>
      <c r="E233" s="9">
        <f t="shared" si="42"/>
        <v>0.3305258747584085</v>
      </c>
      <c r="F233" s="9">
        <f t="shared" si="43"/>
        <v>0.29719188110305811</v>
      </c>
      <c r="G233" s="9">
        <f t="shared" si="44"/>
        <v>1.0604616460714051</v>
      </c>
      <c r="H233" s="9">
        <f t="shared" si="45"/>
        <v>2.6861340172535337</v>
      </c>
      <c r="I233" s="9">
        <f t="shared" si="46"/>
        <v>3.0254817439963837</v>
      </c>
      <c r="J233" s="9">
        <f t="shared" si="47"/>
        <v>3.3648294707392328</v>
      </c>
      <c r="K233" s="11">
        <f t="shared" si="48"/>
        <v>0.38610038610038611</v>
      </c>
      <c r="L233" s="11">
        <f t="shared" si="49"/>
        <v>0.3436426116838488</v>
      </c>
      <c r="M233" s="11">
        <f t="shared" si="50"/>
        <v>0.30959752321981426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-0.27818908062117664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0.23537446537031612</v>
      </c>
      <c r="Q233" s="11">
        <f>2*'OddsRatio_working_3-way'!K233*'OddsRatio_working_3-way'!L233*'OddsRatio_working_3-way'!M233</f>
        <v>8.2155136254909639E-2</v>
      </c>
      <c r="R233" s="11">
        <f t="shared" si="51"/>
        <v>0</v>
      </c>
      <c r="S233" s="11">
        <f t="shared" si="52"/>
        <v>-0.84609527032743881</v>
      </c>
      <c r="T233" s="11">
        <f t="shared" si="53"/>
        <v>-0.29532121128357375</v>
      </c>
      <c r="U233" s="11">
        <f>'OddsRatio_working_3-way'!S233-'OddsRatio_working_3-way'!R233^2/3</f>
        <v>-0.84609527032743881</v>
      </c>
      <c r="V233" s="11">
        <f>'OddsRatio_working_3-way'!S233*'OddsRatio_working_3-way'!R233/3-2*'OddsRatio_working_3-way'!R233^3/27-'OddsRatio_working_3-way'!T233</f>
        <v>0.29532121128357375</v>
      </c>
      <c r="W233" s="11">
        <f>'OddsRatio_working_3-way'!V233^2+4*'OddsRatio_working_3-way'!U233^3/27</f>
        <v>-2.5187626889475317E-3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0.14977765230746604</v>
      </c>
      <c r="Y233" s="11">
        <f>IF('OddsRatio_working_3-way'!W233&gt;=0,IF('OddsRatio_working_3-way'!V233+SQRT('OddsRatio_working_3-way'!W233)&gt;0,0,PI()),ACOS('OddsRatio_working_3-way'!V233/(2*'OddsRatio_working_3-way'!X233)))</f>
        <v>0.16833312381369536</v>
      </c>
      <c r="Z233" s="11">
        <f>'OddsRatio_working_3-way'!X233^(1/3)*COS('OddsRatio_working_3-way'!Y233/3)</f>
        <v>0.53023082303570257</v>
      </c>
      <c r="AA233" s="11">
        <f>'OddsRatio_working_3-way'!X233^(1/3)*COS(('OddsRatio_working_3-way'!Y233+2*PI())/3)</f>
        <v>-0.29090830412455199</v>
      </c>
      <c r="AB233" s="11">
        <f>'OddsRatio_working_3-way'!X233^(1/3)*COS(('OddsRatio_working_3-way'!Y233+4*PI())/3)</f>
        <v>-0.23932251891115067</v>
      </c>
      <c r="AC233" s="11">
        <f>'OddsRatio_working_3-way'!X233^(1/3)*SIN('OddsRatio_working_3-way'!Y233/3)</f>
        <v>2.9783066979315438E-2</v>
      </c>
      <c r="AD233" s="11">
        <f>'OddsRatio_working_3-way'!X233^(1/3)*SIN(('OddsRatio_working_3-way'!Y233+2*PI())/3)</f>
        <v>0.44430182912879179</v>
      </c>
      <c r="AE233" s="11">
        <f>'OddsRatio_working_3-way'!X233^(1/3)*SIN(('OddsRatio_working_3-way'!Y233+4*PI())/3)</f>
        <v>-0.47408489610810728</v>
      </c>
      <c r="AF233" s="11">
        <f>-'OddsRatio_working_3-way'!U233/(3*'OddsRatio_working_3-way'!X233^(1/3))*COS(('OddsRatio_working_3-way'!Y233)/3)</f>
        <v>0.53023082303570257</v>
      </c>
      <c r="AG233" s="11">
        <f>-'OddsRatio_working_3-way'!U233/(3*'OddsRatio_working_3-way'!X233^(1/3))*COS(('OddsRatio_working_3-way'!Y233+2*PI())/3)</f>
        <v>-0.29090830412455199</v>
      </c>
      <c r="AH233" s="11">
        <f>-'OddsRatio_working_3-way'!U233/(3*'OddsRatio_working_3-way'!X233^(1/3))*COS(('OddsRatio_working_3-way'!Y233+4*PI())/3)</f>
        <v>-0.23932251891115067</v>
      </c>
      <c r="AI233" s="11">
        <f>'OddsRatio_working_3-way'!U233/(3*'OddsRatio_working_3-way'!X233^(1/3))*SIN(('OddsRatio_working_3-way'!Y233)/3)</f>
        <v>-2.9783066979315438E-2</v>
      </c>
      <c r="AJ233" s="11">
        <f>'OddsRatio_working_3-way'!U233/(3*'OddsRatio_working_3-way'!X233^(1/3))*SIN(('OddsRatio_working_3-way'!Y233+2*PI())/3)</f>
        <v>-0.44430182912879179</v>
      </c>
      <c r="AK233" s="11">
        <f>'OddsRatio_working_3-way'!U233/(3*'OddsRatio_working_3-way'!X233^(1/3))*SIN(('OddsRatio_working_3-way'!Y233+4*PI())/3)</f>
        <v>0.47408489610810728</v>
      </c>
      <c r="AL233" s="11">
        <f>'OddsRatio_working_3-way'!Z233+'OddsRatio_working_3-way'!AF233</f>
        <v>1.0604616460714051</v>
      </c>
      <c r="AM233" s="11">
        <f>'OddsRatio_working_3-way'!AA233+'OddsRatio_working_3-way'!AG233</f>
        <v>-0.58181660824910397</v>
      </c>
      <c r="AN233" s="11">
        <f>'OddsRatio_working_3-way'!AB233+'OddsRatio_working_3-way'!AH233</f>
        <v>-0.47864503782230133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1.0604616460714051</v>
      </c>
      <c r="AS233" s="11">
        <f>IF(('OddsRatio_working_3-way'!X233=0),IF(Q233&gt;0,-Q233^(1/3),(-Q233)^(1/3)),'OddsRatio_working_3-way'!AM233-'OddsRatio_working_3-way'!R233/3)</f>
        <v>-0.58181660824910397</v>
      </c>
      <c r="AT233" s="11">
        <f>IF(('OddsRatio_working_3-way'!X233=0),IF(Q233&gt;0,-Q233^(1/3),(-Q233)^(1/3)),'OddsRatio_working_3-way'!AN233-'OddsRatio_working_3-way'!R233/3)</f>
        <v>-0.47864503782230133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9">
        <f t="shared" si="41"/>
        <v>0.72768565540651131</v>
      </c>
      <c r="E234" s="9">
        <f t="shared" si="42"/>
        <v>0.16798511277885539</v>
      </c>
      <c r="F234" s="9">
        <f t="shared" si="43"/>
        <v>0.10432923181463344</v>
      </c>
      <c r="G234" s="9">
        <f t="shared" si="44"/>
        <v>1.1006463257470698</v>
      </c>
      <c r="H234" s="9">
        <f t="shared" si="45"/>
        <v>1.3742197507540039</v>
      </c>
      <c r="I234" s="9">
        <f t="shared" si="46"/>
        <v>5.9529084658618148</v>
      </c>
      <c r="J234" s="9">
        <f t="shared" si="47"/>
        <v>9.5850413408271447</v>
      </c>
      <c r="K234" s="11">
        <f t="shared" si="48"/>
        <v>0.74626865671641784</v>
      </c>
      <c r="L234" s="11">
        <f t="shared" si="49"/>
        <v>0.18181818181818182</v>
      </c>
      <c r="M234" s="11">
        <f t="shared" si="50"/>
        <v>0.11363636363636363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-0.18400764771185418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0.19489330208461822</v>
      </c>
      <c r="Q234" s="11">
        <f>2*'OddsRatio_working_3-way'!K234*'OddsRatio_working_3-way'!L234*'OddsRatio_working_3-way'!M234</f>
        <v>3.0837547798199083E-2</v>
      </c>
      <c r="R234" s="11">
        <f t="shared" si="51"/>
        <v>0</v>
      </c>
      <c r="S234" s="11">
        <f t="shared" si="52"/>
        <v>-1.0591587062175283</v>
      </c>
      <c r="T234" s="11">
        <f t="shared" si="53"/>
        <v>-0.1675884028825203</v>
      </c>
      <c r="U234" s="11">
        <f>'OddsRatio_working_3-way'!S234-'OddsRatio_working_3-way'!R234^2/3</f>
        <v>-1.0591587062175283</v>
      </c>
      <c r="V234" s="11">
        <f>'OddsRatio_working_3-way'!S234*'OddsRatio_working_3-way'!R234/3-2*'OddsRatio_working_3-way'!R234^3/27-'OddsRatio_working_3-way'!T234</f>
        <v>0.1675884028825203</v>
      </c>
      <c r="W234" s="11">
        <f>'OddsRatio_working_3-way'!V234^2+4*'OddsRatio_working_3-way'!U234^3/27</f>
        <v>-0.1479411519671118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0.20977787344464249</v>
      </c>
      <c r="Y234" s="11">
        <f>IF('OddsRatio_working_3-way'!W234&gt;=0,IF('OddsRatio_working_3-way'!V234+SQRT('OddsRatio_working_3-way'!W234)&gt;0,0,PI()),ACOS('OddsRatio_working_3-way'!V234/(2*'OddsRatio_working_3-way'!X234)))</f>
        <v>1.1598876656289929</v>
      </c>
      <c r="Z234" s="11">
        <f>'OddsRatio_working_3-way'!X234^(1/3)*COS('OddsRatio_working_3-way'!Y234/3)</f>
        <v>0.550323162873535</v>
      </c>
      <c r="AA234" s="11">
        <f>'OddsRatio_working_3-way'!X234^(1/3)*COS(('OddsRatio_working_3-way'!Y234+2*PI())/3)</f>
        <v>-0.46919247809509268</v>
      </c>
      <c r="AB234" s="11">
        <f>'OddsRatio_working_3-way'!X234^(1/3)*COS(('OddsRatio_working_3-way'!Y234+4*PI())/3)</f>
        <v>-8.1130684778442194E-2</v>
      </c>
      <c r="AC234" s="11">
        <f>'OddsRatio_working_3-way'!X234^(1/3)*SIN('OddsRatio_working_3-way'!Y234/3)</f>
        <v>0.22404758083357698</v>
      </c>
      <c r="AD234" s="11">
        <f>'OddsRatio_working_3-way'!X234^(1/3)*SIN(('OddsRatio_working_3-way'!Y234+2*PI())/3)</f>
        <v>0.36457004892269401</v>
      </c>
      <c r="AE234" s="11">
        <f>'OddsRatio_working_3-way'!X234^(1/3)*SIN(('OddsRatio_working_3-way'!Y234+4*PI())/3)</f>
        <v>-0.58861762975627108</v>
      </c>
      <c r="AF234" s="11">
        <f>-'OddsRatio_working_3-way'!U234/(3*'OddsRatio_working_3-way'!X234^(1/3))*COS(('OddsRatio_working_3-way'!Y234)/3)</f>
        <v>0.55032316287353478</v>
      </c>
      <c r="AG234" s="11">
        <f>-'OddsRatio_working_3-way'!U234/(3*'OddsRatio_working_3-way'!X234^(1/3))*COS(('OddsRatio_working_3-way'!Y234+2*PI())/3)</f>
        <v>-0.46919247809509246</v>
      </c>
      <c r="AH234" s="11">
        <f>-'OddsRatio_working_3-way'!U234/(3*'OddsRatio_working_3-way'!X234^(1/3))*COS(('OddsRatio_working_3-way'!Y234+4*PI())/3)</f>
        <v>-8.1130684778442166E-2</v>
      </c>
      <c r="AI234" s="11">
        <f>'OddsRatio_working_3-way'!U234/(3*'OddsRatio_working_3-way'!X234^(1/3))*SIN(('OddsRatio_working_3-way'!Y234)/3)</f>
        <v>-0.2240475808335769</v>
      </c>
      <c r="AJ234" s="11">
        <f>'OddsRatio_working_3-way'!U234/(3*'OddsRatio_working_3-way'!X234^(1/3))*SIN(('OddsRatio_working_3-way'!Y234+2*PI())/3)</f>
        <v>-0.36457004892269385</v>
      </c>
      <c r="AK234" s="11">
        <f>'OddsRatio_working_3-way'!U234/(3*'OddsRatio_working_3-way'!X234^(1/3))*SIN(('OddsRatio_working_3-way'!Y234+4*PI())/3)</f>
        <v>0.58861762975627085</v>
      </c>
      <c r="AL234" s="11">
        <f>'OddsRatio_working_3-way'!Z234+'OddsRatio_working_3-way'!AF234</f>
        <v>1.1006463257470698</v>
      </c>
      <c r="AM234" s="11">
        <f>'OddsRatio_working_3-way'!AA234+'OddsRatio_working_3-way'!AG234</f>
        <v>-0.93838495619018514</v>
      </c>
      <c r="AN234" s="11">
        <f>'OddsRatio_working_3-way'!AB234+'OddsRatio_working_3-way'!AH234</f>
        <v>-0.16226136955688436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1.1006463257470698</v>
      </c>
      <c r="AS234" s="11">
        <f>IF(('OddsRatio_working_3-way'!X234=0),IF(Q234&gt;0,-Q234^(1/3),(-Q234)^(1/3)),'OddsRatio_working_3-way'!AM234-'OddsRatio_working_3-way'!R234/3)</f>
        <v>-0.93838495619018514</v>
      </c>
      <c r="AT234" s="11">
        <f>IF(('OddsRatio_working_3-way'!X234=0),IF(Q234&gt;0,-Q234^(1/3),(-Q234)^(1/3)),'OddsRatio_working_3-way'!AN234-'OddsRatio_working_3-way'!R234/3)</f>
        <v>-0.16226136955688436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9">
        <f t="shared" si="41"/>
        <v>0.27314350604373461</v>
      </c>
      <c r="E235" s="9">
        <f t="shared" si="42"/>
        <v>0.26846033473953212</v>
      </c>
      <c r="F235" s="9">
        <f t="shared" si="43"/>
        <v>0.45839615921673338</v>
      </c>
      <c r="G235" s="9">
        <f t="shared" si="44"/>
        <v>1.0644316674179093</v>
      </c>
      <c r="H235" s="9">
        <f t="shared" si="45"/>
        <v>3.6610791685447728</v>
      </c>
      <c r="I235" s="9">
        <f t="shared" si="46"/>
        <v>3.724945068589848</v>
      </c>
      <c r="J235" s="9">
        <f t="shared" si="47"/>
        <v>2.1815191508338794</v>
      </c>
      <c r="K235" s="11">
        <f t="shared" si="48"/>
        <v>0.2857142857142857</v>
      </c>
      <c r="L235" s="11">
        <f t="shared" si="49"/>
        <v>0.2808988764044944</v>
      </c>
      <c r="M235" s="11">
        <f t="shared" si="50"/>
        <v>0.47393364928909953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-0.27021064562999708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0.23468464013753965</v>
      </c>
      <c r="Q235" s="11">
        <f>2*'OddsRatio_working_3-way'!K235*'OddsRatio_working_3-way'!L235*'OddsRatio_working_3-way'!M235</f>
        <v>7.6072816900337001E-2</v>
      </c>
      <c r="R235" s="11">
        <f t="shared" si="51"/>
        <v>0</v>
      </c>
      <c r="S235" s="11">
        <f t="shared" si="52"/>
        <v>-0.86852477477477463</v>
      </c>
      <c r="T235" s="11">
        <f t="shared" si="53"/>
        <v>-0.28153153153153149</v>
      </c>
      <c r="U235" s="11">
        <f>'OddsRatio_working_3-way'!S235-'OddsRatio_working_3-way'!R235^2/3</f>
        <v>-0.86852477477477463</v>
      </c>
      <c r="V235" s="11">
        <f>'OddsRatio_working_3-way'!S235*'OddsRatio_working_3-way'!R235/3-2*'OddsRatio_working_3-way'!R235^3/27-'OddsRatio_working_3-way'!T235</f>
        <v>0.28153153153153149</v>
      </c>
      <c r="W235" s="11">
        <f>'OddsRatio_working_3-way'!V235^2+4*'OddsRatio_working_3-way'!U235^3/27</f>
        <v>-1.7800572010705507E-2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0.15577273129241462</v>
      </c>
      <c r="Y235" s="11">
        <f>IF('OddsRatio_working_3-way'!W235&gt;=0,IF('OddsRatio_working_3-way'!V235+SQRT('OddsRatio_working_3-way'!W235)&gt;0,0,PI()),ACOS('OddsRatio_working_3-way'!V235/(2*'OddsRatio_working_3-way'!X235)))</f>
        <v>0.44255332862382502</v>
      </c>
      <c r="Z235" s="11">
        <f>'OddsRatio_working_3-way'!X235^(1/3)*COS('OddsRatio_working_3-way'!Y235/3)</f>
        <v>0.53221583370895464</v>
      </c>
      <c r="AA235" s="11">
        <f>'OddsRatio_working_3-way'!X235^(1/3)*COS(('OddsRatio_working_3-way'!Y235+2*PI())/3)</f>
        <v>-0.33459823336568484</v>
      </c>
      <c r="AB235" s="11">
        <f>'OddsRatio_working_3-way'!X235^(1/3)*COS(('OddsRatio_working_3-way'!Y235+4*PI())/3)</f>
        <v>-0.19761760034326992</v>
      </c>
      <c r="AC235" s="11">
        <f>'OddsRatio_working_3-way'!X235^(1/3)*SIN('OddsRatio_working_3-way'!Y235/3)</f>
        <v>7.9085805349256605E-2</v>
      </c>
      <c r="AD235" s="11">
        <f>'OddsRatio_working_3-way'!X235^(1/3)*SIN(('OddsRatio_working_3-way'!Y235+2*PI())/3)</f>
        <v>0.42136952961364083</v>
      </c>
      <c r="AE235" s="11">
        <f>'OddsRatio_working_3-way'!X235^(1/3)*SIN(('OddsRatio_working_3-way'!Y235+4*PI())/3)</f>
        <v>-0.5004553349628974</v>
      </c>
      <c r="AF235" s="11">
        <f>-'OddsRatio_working_3-way'!U235/(3*'OddsRatio_working_3-way'!X235^(1/3))*COS(('OddsRatio_working_3-way'!Y235)/3)</f>
        <v>0.53221583370895464</v>
      </c>
      <c r="AG235" s="11">
        <f>-'OddsRatio_working_3-way'!U235/(3*'OddsRatio_working_3-way'!X235^(1/3))*COS(('OddsRatio_working_3-way'!Y235+2*PI())/3)</f>
        <v>-0.33459823336568484</v>
      </c>
      <c r="AH235" s="11">
        <f>-'OddsRatio_working_3-way'!U235/(3*'OddsRatio_working_3-way'!X235^(1/3))*COS(('OddsRatio_working_3-way'!Y235+4*PI())/3)</f>
        <v>-0.19761760034326992</v>
      </c>
      <c r="AI235" s="11">
        <f>'OddsRatio_working_3-way'!U235/(3*'OddsRatio_working_3-way'!X235^(1/3))*SIN(('OddsRatio_working_3-way'!Y235)/3)</f>
        <v>-7.9085805349256605E-2</v>
      </c>
      <c r="AJ235" s="11">
        <f>'OddsRatio_working_3-way'!U235/(3*'OddsRatio_working_3-way'!X235^(1/3))*SIN(('OddsRatio_working_3-way'!Y235+2*PI())/3)</f>
        <v>-0.42136952961364083</v>
      </c>
      <c r="AK235" s="11">
        <f>'OddsRatio_working_3-way'!U235/(3*'OddsRatio_working_3-way'!X235^(1/3))*SIN(('OddsRatio_working_3-way'!Y235+4*PI())/3)</f>
        <v>0.5004553349628974</v>
      </c>
      <c r="AL235" s="11">
        <f>'OddsRatio_working_3-way'!Z235+'OddsRatio_working_3-way'!AF235</f>
        <v>1.0644316674179093</v>
      </c>
      <c r="AM235" s="11">
        <f>'OddsRatio_working_3-way'!AA235+'OddsRatio_working_3-way'!AG235</f>
        <v>-0.66919646673136968</v>
      </c>
      <c r="AN235" s="11">
        <f>'OddsRatio_working_3-way'!AB235+'OddsRatio_working_3-way'!AH235</f>
        <v>-0.39523520068653983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1.0644316674179093</v>
      </c>
      <c r="AS235" s="11">
        <f>IF(('OddsRatio_working_3-way'!X235=0),IF(Q235&gt;0,-Q235^(1/3),(-Q235)^(1/3)),'OddsRatio_working_3-way'!AM235-'OddsRatio_working_3-way'!R235/3)</f>
        <v>-0.66919646673136968</v>
      </c>
      <c r="AT235" s="11">
        <f>IF(('OddsRatio_working_3-way'!X235=0),IF(Q235&gt;0,-Q235^(1/3),(-Q235)^(1/3)),'OddsRatio_working_3-way'!AN235-'OddsRatio_working_3-way'!R235/3)</f>
        <v>-0.39523520068653983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9">
        <f t="shared" si="41"/>
        <v>0.5197545856634731</v>
      </c>
      <c r="E236" s="9">
        <f t="shared" si="42"/>
        <v>0.24898992691271365</v>
      </c>
      <c r="F236" s="9">
        <f t="shared" si="43"/>
        <v>0.23125548742381288</v>
      </c>
      <c r="G236" s="9">
        <f t="shared" si="44"/>
        <v>1.062051665538795</v>
      </c>
      <c r="H236" s="9">
        <f t="shared" si="45"/>
        <v>1.9239849490187522</v>
      </c>
      <c r="I236" s="9">
        <f t="shared" si="46"/>
        <v>4.0162267301301782</v>
      </c>
      <c r="J236" s="9">
        <f t="shared" si="47"/>
        <v>4.3242217131364287</v>
      </c>
      <c r="K236" s="11">
        <f t="shared" si="48"/>
        <v>0.53475935828876997</v>
      </c>
      <c r="L236" s="11">
        <f t="shared" si="49"/>
        <v>0.26041666666666669</v>
      </c>
      <c r="M236" s="11">
        <f t="shared" si="50"/>
        <v>0.24213075060532688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-0.26077085302533942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0.23063925107793504</v>
      </c>
      <c r="Q236" s="11">
        <f>2*'OddsRatio_working_3-way'!K236*'OddsRatio_working_3-way'!L236*'OddsRatio_working_3-way'!M236</f>
        <v>6.7438377508168126E-2</v>
      </c>
      <c r="R236" s="11">
        <f t="shared" si="51"/>
        <v>0</v>
      </c>
      <c r="S236" s="11">
        <f t="shared" si="52"/>
        <v>-0.88445180280759195</v>
      </c>
      <c r="T236" s="11">
        <f t="shared" si="53"/>
        <v>-0.25861163824783384</v>
      </c>
      <c r="U236" s="11">
        <f>'OddsRatio_working_3-way'!S236-'OddsRatio_working_3-way'!R236^2/3</f>
        <v>-0.88445180280759195</v>
      </c>
      <c r="V236" s="11">
        <f>'OddsRatio_working_3-way'!S236*'OddsRatio_working_3-way'!R236/3-2*'OddsRatio_working_3-way'!R236^3/27-'OddsRatio_working_3-way'!T236</f>
        <v>0.25861163824783384</v>
      </c>
      <c r="W236" s="11">
        <f>'OddsRatio_working_3-way'!V236^2+4*'OddsRatio_working_3-way'!U236^3/27</f>
        <v>-3.5618811300284672E-2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0.16007716165767774</v>
      </c>
      <c r="Y236" s="11">
        <f>IF('OddsRatio_working_3-way'!W236&gt;=0,IF('OddsRatio_working_3-way'!V236+SQRT('OddsRatio_working_3-way'!W236)&gt;0,0,PI()),ACOS('OddsRatio_working_3-way'!V236/(2*'OddsRatio_working_3-way'!X236)))</f>
        <v>0.63043388159051572</v>
      </c>
      <c r="Z236" s="11">
        <f>'OddsRatio_working_3-way'!X236^(1/3)*COS('OddsRatio_working_3-way'!Y236/3)</f>
        <v>0.53102583276939763</v>
      </c>
      <c r="AA236" s="11">
        <f>'OddsRatio_working_3-way'!X236^(1/3)*COS(('OddsRatio_working_3-way'!Y236+2*PI())/3)</f>
        <v>-0.36360279558012809</v>
      </c>
      <c r="AB236" s="11">
        <f>'OddsRatio_working_3-way'!X236^(1/3)*COS(('OddsRatio_working_3-way'!Y236+4*PI())/3)</f>
        <v>-0.16742303718926957</v>
      </c>
      <c r="AC236" s="11">
        <f>'OddsRatio_working_3-way'!X236^(1/3)*SIN('OddsRatio_working_3-way'!Y236/3)</f>
        <v>0.11326443631651786</v>
      </c>
      <c r="AD236" s="11">
        <f>'OddsRatio_working_3-way'!X236^(1/3)*SIN(('OddsRatio_working_3-way'!Y236+2*PI())/3)</f>
        <v>0.40324964308582634</v>
      </c>
      <c r="AE236" s="11">
        <f>'OddsRatio_working_3-way'!X236^(1/3)*SIN(('OddsRatio_working_3-way'!Y236+4*PI())/3)</f>
        <v>-0.51651407940234428</v>
      </c>
      <c r="AF236" s="11">
        <f>-'OddsRatio_working_3-way'!U236/(3*'OddsRatio_working_3-way'!X236^(1/3))*COS(('OddsRatio_working_3-way'!Y236)/3)</f>
        <v>0.53102583276939752</v>
      </c>
      <c r="AG236" s="11">
        <f>-'OddsRatio_working_3-way'!U236/(3*'OddsRatio_working_3-way'!X236^(1/3))*COS(('OddsRatio_working_3-way'!Y236+2*PI())/3)</f>
        <v>-0.36360279558012804</v>
      </c>
      <c r="AH236" s="11">
        <f>-'OddsRatio_working_3-way'!U236/(3*'OddsRatio_working_3-way'!X236^(1/3))*COS(('OddsRatio_working_3-way'!Y236+4*PI())/3)</f>
        <v>-0.16742303718926954</v>
      </c>
      <c r="AI236" s="11">
        <f>'OddsRatio_working_3-way'!U236/(3*'OddsRatio_working_3-way'!X236^(1/3))*SIN(('OddsRatio_working_3-way'!Y236)/3)</f>
        <v>-0.11326443631651784</v>
      </c>
      <c r="AJ236" s="11">
        <f>'OddsRatio_working_3-way'!U236/(3*'OddsRatio_working_3-way'!X236^(1/3))*SIN(('OddsRatio_working_3-way'!Y236+2*PI())/3)</f>
        <v>-0.40324964308582623</v>
      </c>
      <c r="AK236" s="11">
        <f>'OddsRatio_working_3-way'!U236/(3*'OddsRatio_working_3-way'!X236^(1/3))*SIN(('OddsRatio_working_3-way'!Y236+4*PI())/3)</f>
        <v>0.51651407940234417</v>
      </c>
      <c r="AL236" s="11">
        <f>'OddsRatio_working_3-way'!Z236+'OddsRatio_working_3-way'!AF236</f>
        <v>1.062051665538795</v>
      </c>
      <c r="AM236" s="11">
        <f>'OddsRatio_working_3-way'!AA236+'OddsRatio_working_3-way'!AG236</f>
        <v>-0.72720559116025618</v>
      </c>
      <c r="AN236" s="11">
        <f>'OddsRatio_working_3-way'!AB236+'OddsRatio_working_3-way'!AH236</f>
        <v>-0.33484607437853908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1.062051665538795</v>
      </c>
      <c r="AS236" s="11">
        <f>IF(('OddsRatio_working_3-way'!X236=0),IF(Q236&gt;0,-Q236^(1/3),(-Q236)^(1/3)),'OddsRatio_working_3-way'!AM236-'OddsRatio_working_3-way'!R236/3)</f>
        <v>-0.72720559116025618</v>
      </c>
      <c r="AT236" s="11">
        <f>IF(('OddsRatio_working_3-way'!X236=0),IF(Q236&gt;0,-Q236^(1/3),(-Q236)^(1/3)),'OddsRatio_working_3-way'!AN236-'OddsRatio_working_3-way'!R236/3)</f>
        <v>-0.33484607437853908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9">
        <f t="shared" si="41"/>
        <v>0.64481535361451681</v>
      </c>
      <c r="E237" s="9">
        <f t="shared" si="42"/>
        <v>0.21502559487694456</v>
      </c>
      <c r="F237" s="9">
        <f t="shared" si="43"/>
        <v>0.14015905150853872</v>
      </c>
      <c r="G237" s="9">
        <f t="shared" si="44"/>
        <v>1.0800618800481241</v>
      </c>
      <c r="H237" s="9">
        <f t="shared" si="45"/>
        <v>1.5508315588245429</v>
      </c>
      <c r="I237" s="9">
        <f t="shared" si="46"/>
        <v>4.6506091545626589</v>
      </c>
      <c r="J237" s="9">
        <f t="shared" si="47"/>
        <v>7.1347514786733441</v>
      </c>
      <c r="K237" s="11">
        <f t="shared" si="48"/>
        <v>0.66225165562913912</v>
      </c>
      <c r="L237" s="11">
        <f t="shared" si="49"/>
        <v>0.22831050228310504</v>
      </c>
      <c r="M237" s="11">
        <f t="shared" si="50"/>
        <v>0.14970059880239522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-0.22161935767401963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0.21661295027653127</v>
      </c>
      <c r="Q237" s="11">
        <f>2*'OddsRatio_working_3-way'!K237*'OddsRatio_working_3-way'!L237*'OddsRatio_working_3-way'!M237</f>
        <v>4.5269164112127745E-2</v>
      </c>
      <c r="R237" s="11">
        <f t="shared" si="51"/>
        <v>0</v>
      </c>
      <c r="S237" s="11">
        <f t="shared" si="52"/>
        <v>-0.97740988219606562</v>
      </c>
      <c r="T237" s="11">
        <f t="shared" si="53"/>
        <v>-0.20426538812874934</v>
      </c>
      <c r="U237" s="11">
        <f>'OddsRatio_working_3-way'!S237-'OddsRatio_working_3-way'!R237^2/3</f>
        <v>-0.97740988219606562</v>
      </c>
      <c r="V237" s="11">
        <f>'OddsRatio_working_3-way'!S237*'OddsRatio_working_3-way'!R237/3-2*'OddsRatio_working_3-way'!R237^3/27-'OddsRatio_working_3-way'!T237</f>
        <v>0.20426538812874934</v>
      </c>
      <c r="W237" s="11">
        <f>'OddsRatio_working_3-way'!V237^2+4*'OddsRatio_working_3-way'!U237^3/27</f>
        <v>-9.6608845111138028E-2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0.18596585298014165</v>
      </c>
      <c r="Y237" s="11">
        <f>IF('OddsRatio_working_3-way'!W237&gt;=0,IF('OddsRatio_working_3-way'!V237+SQRT('OddsRatio_working_3-way'!W237)&gt;0,0,PI()),ACOS('OddsRatio_working_3-way'!V237/(2*'OddsRatio_working_3-way'!X237)))</f>
        <v>0.98938808881974583</v>
      </c>
      <c r="Z237" s="11">
        <f>'OddsRatio_working_3-way'!X237^(1/3)*COS('OddsRatio_working_3-way'!Y237/3)</f>
        <v>0.54003094002406204</v>
      </c>
      <c r="AA237" s="11">
        <f>'OddsRatio_working_3-way'!X237^(1/3)*COS(('OddsRatio_working_3-way'!Y237+2*PI())/3)</f>
        <v>-0.43010109838498123</v>
      </c>
      <c r="AB237" s="11">
        <f>'OddsRatio_working_3-way'!X237^(1/3)*COS(('OddsRatio_working_3-way'!Y237+4*PI())/3)</f>
        <v>-0.10992984163908097</v>
      </c>
      <c r="AC237" s="11">
        <f>'OddsRatio_working_3-way'!X237^(1/3)*SIN('OddsRatio_working_3-way'!Y237/3)</f>
        <v>0.18485096126902645</v>
      </c>
      <c r="AD237" s="11">
        <f>'OddsRatio_working_3-way'!X237^(1/3)*SIN(('OddsRatio_working_3-way'!Y237+2*PI())/3)</f>
        <v>0.37525503225591511</v>
      </c>
      <c r="AE237" s="11">
        <f>'OddsRatio_working_3-way'!X237^(1/3)*SIN(('OddsRatio_working_3-way'!Y237+4*PI())/3)</f>
        <v>-0.5601059935249415</v>
      </c>
      <c r="AF237" s="11">
        <f>-'OddsRatio_working_3-way'!U237/(3*'OddsRatio_working_3-way'!X237^(1/3))*COS(('OddsRatio_working_3-way'!Y237)/3)</f>
        <v>0.54003094002406204</v>
      </c>
      <c r="AG237" s="11">
        <f>-'OddsRatio_working_3-way'!U237/(3*'OddsRatio_working_3-way'!X237^(1/3))*COS(('OddsRatio_working_3-way'!Y237+2*PI())/3)</f>
        <v>-0.43010109838498123</v>
      </c>
      <c r="AH237" s="11">
        <f>-'OddsRatio_working_3-way'!U237/(3*'OddsRatio_working_3-way'!X237^(1/3))*COS(('OddsRatio_working_3-way'!Y237+4*PI())/3)</f>
        <v>-0.10992984163908097</v>
      </c>
      <c r="AI237" s="11">
        <f>'OddsRatio_working_3-way'!U237/(3*'OddsRatio_working_3-way'!X237^(1/3))*SIN(('OddsRatio_working_3-way'!Y237)/3)</f>
        <v>-0.18485096126902645</v>
      </c>
      <c r="AJ237" s="11">
        <f>'OddsRatio_working_3-way'!U237/(3*'OddsRatio_working_3-way'!X237^(1/3))*SIN(('OddsRatio_working_3-way'!Y237+2*PI())/3)</f>
        <v>-0.37525503225591511</v>
      </c>
      <c r="AK237" s="11">
        <f>'OddsRatio_working_3-way'!U237/(3*'OddsRatio_working_3-way'!X237^(1/3))*SIN(('OddsRatio_working_3-way'!Y237+4*PI())/3)</f>
        <v>0.5601059935249415</v>
      </c>
      <c r="AL237" s="11">
        <f>'OddsRatio_working_3-way'!Z237+'OddsRatio_working_3-way'!AF237</f>
        <v>1.0800618800481241</v>
      </c>
      <c r="AM237" s="11">
        <f>'OddsRatio_working_3-way'!AA237+'OddsRatio_working_3-way'!AG237</f>
        <v>-0.86020219676996246</v>
      </c>
      <c r="AN237" s="11">
        <f>'OddsRatio_working_3-way'!AB237+'OddsRatio_working_3-way'!AH237</f>
        <v>-0.21985968327816194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1.0800618800481241</v>
      </c>
      <c r="AS237" s="11">
        <f>IF(('OddsRatio_working_3-way'!X237=0),IF(Q237&gt;0,-Q237^(1/3),(-Q237)^(1/3)),'OddsRatio_working_3-way'!AM237-'OddsRatio_working_3-way'!R237/3)</f>
        <v>-0.86020219676996246</v>
      </c>
      <c r="AT237" s="11">
        <f>IF(('OddsRatio_working_3-way'!X237=0),IF(Q237&gt;0,-Q237^(1/3),(-Q237)^(1/3)),'OddsRatio_working_3-way'!AN237-'OddsRatio_working_3-way'!R237/3)</f>
        <v>-0.21985968327816194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9">
        <f t="shared" si="41"/>
        <v>0.4202685418122678</v>
      </c>
      <c r="E238" s="9">
        <f t="shared" si="42"/>
        <v>0.26160697416451167</v>
      </c>
      <c r="F238" s="9">
        <f t="shared" si="43"/>
        <v>0.31812448402322074</v>
      </c>
      <c r="G238" s="9">
        <f t="shared" si="44"/>
        <v>1.0611007752472408</v>
      </c>
      <c r="H238" s="9">
        <f t="shared" si="45"/>
        <v>2.3794310078214131</v>
      </c>
      <c r="I238" s="9">
        <f t="shared" si="46"/>
        <v>3.8225280621576605</v>
      </c>
      <c r="J238" s="9">
        <f t="shared" si="47"/>
        <v>3.1434235659994263</v>
      </c>
      <c r="K238" s="11">
        <f t="shared" si="48"/>
        <v>0.43478260869565222</v>
      </c>
      <c r="L238" s="11">
        <f t="shared" si="49"/>
        <v>0.27322404371584696</v>
      </c>
      <c r="M238" s="11">
        <f t="shared" si="50"/>
        <v>0.33112582781456956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-0.27476441998303869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0.23522599790106036</v>
      </c>
      <c r="Q238" s="11">
        <f>2*'OddsRatio_working_3-way'!K238*'OddsRatio_working_3-way'!L238*'OddsRatio_working_3-way'!M238</f>
        <v>7.8670902308046936E-2</v>
      </c>
      <c r="R238" s="11">
        <f t="shared" si="51"/>
        <v>0</v>
      </c>
      <c r="S238" s="11">
        <f t="shared" si="52"/>
        <v>-0.85610064765875049</v>
      </c>
      <c r="T238" s="11">
        <f t="shared" si="53"/>
        <v>-0.28632128684239144</v>
      </c>
      <c r="U238" s="11">
        <f>'OddsRatio_working_3-way'!S238-'OddsRatio_working_3-way'!R238^2/3</f>
        <v>-0.85610064765875049</v>
      </c>
      <c r="V238" s="11">
        <f>'OddsRatio_working_3-way'!S238*'OddsRatio_working_3-way'!R238/3-2*'OddsRatio_working_3-way'!R238^3/27-'OddsRatio_working_3-way'!T238</f>
        <v>0.28632128684239144</v>
      </c>
      <c r="W238" s="11">
        <f>'OddsRatio_working_3-way'!V238^2+4*'OddsRatio_working_3-way'!U238^3/27</f>
        <v>-1.0974681664380828E-2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0.1524422521509898</v>
      </c>
      <c r="Y238" s="11">
        <f>IF('OddsRatio_working_3-way'!W238&gt;=0,IF('OddsRatio_working_3-way'!V238+SQRT('OddsRatio_working_3-way'!W238)&gt;0,0,PI()),ACOS('OddsRatio_working_3-way'!V238/(2*'OddsRatio_working_3-way'!X238)))</f>
        <v>0.35075389802289658</v>
      </c>
      <c r="Z238" s="11">
        <f>'OddsRatio_working_3-way'!X238^(1/3)*COS('OddsRatio_working_3-way'!Y238/3)</f>
        <v>0.5305503876236205</v>
      </c>
      <c r="AA238" s="11">
        <f>'OddsRatio_working_3-way'!X238^(1/3)*COS(('OddsRatio_working_3-way'!Y238+2*PI())/3)</f>
        <v>-0.31924163300328529</v>
      </c>
      <c r="AB238" s="11">
        <f>'OddsRatio_working_3-way'!X238^(1/3)*COS(('OddsRatio_working_3-way'!Y238+4*PI())/3)</f>
        <v>-0.21130875462033535</v>
      </c>
      <c r="AC238" s="11">
        <f>'OddsRatio_working_3-way'!X238^(1/3)*SIN('OddsRatio_working_3-way'!Y238/3)</f>
        <v>6.2315076388807553E-2</v>
      </c>
      <c r="AD238" s="11">
        <f>'OddsRatio_working_3-way'!X238^(1/3)*SIN(('OddsRatio_working_3-way'!Y238+2*PI())/3)</f>
        <v>0.42831257547533275</v>
      </c>
      <c r="AE238" s="11">
        <f>'OddsRatio_working_3-way'!X238^(1/3)*SIN(('OddsRatio_working_3-way'!Y238+4*PI())/3)</f>
        <v>-0.49062765186413998</v>
      </c>
      <c r="AF238" s="11">
        <f>-'OddsRatio_working_3-way'!U238/(3*'OddsRatio_working_3-way'!X238^(1/3))*COS(('OddsRatio_working_3-way'!Y238)/3)</f>
        <v>0.53055038762362039</v>
      </c>
      <c r="AG238" s="11">
        <f>-'OddsRatio_working_3-way'!U238/(3*'OddsRatio_working_3-way'!X238^(1/3))*COS(('OddsRatio_working_3-way'!Y238+2*PI())/3)</f>
        <v>-0.31924163300328523</v>
      </c>
      <c r="AH238" s="11">
        <f>-'OddsRatio_working_3-way'!U238/(3*'OddsRatio_working_3-way'!X238^(1/3))*COS(('OddsRatio_working_3-way'!Y238+4*PI())/3)</f>
        <v>-0.21130875462033533</v>
      </c>
      <c r="AI238" s="11">
        <f>'OddsRatio_working_3-way'!U238/(3*'OddsRatio_working_3-way'!X238^(1/3))*SIN(('OddsRatio_working_3-way'!Y238)/3)</f>
        <v>-6.2315076388807539E-2</v>
      </c>
      <c r="AJ238" s="11">
        <f>'OddsRatio_working_3-way'!U238/(3*'OddsRatio_working_3-way'!X238^(1/3))*SIN(('OddsRatio_working_3-way'!Y238+2*PI())/3)</f>
        <v>-0.42831257547533264</v>
      </c>
      <c r="AK238" s="11">
        <f>'OddsRatio_working_3-way'!U238/(3*'OddsRatio_working_3-way'!X238^(1/3))*SIN(('OddsRatio_working_3-way'!Y238+4*PI())/3)</f>
        <v>0.49062765186413992</v>
      </c>
      <c r="AL238" s="11">
        <f>'OddsRatio_working_3-way'!Z238+'OddsRatio_working_3-way'!AF238</f>
        <v>1.0611007752472408</v>
      </c>
      <c r="AM238" s="11">
        <f>'OddsRatio_working_3-way'!AA238+'OddsRatio_working_3-way'!AG238</f>
        <v>-0.63848326600657046</v>
      </c>
      <c r="AN238" s="11">
        <f>'OddsRatio_working_3-way'!AB238+'OddsRatio_working_3-way'!AH238</f>
        <v>-0.42261750924067065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1.0611007752472408</v>
      </c>
      <c r="AS238" s="11">
        <f>IF(('OddsRatio_working_3-way'!X238=0),IF(Q238&gt;0,-Q238^(1/3),(-Q238)^(1/3)),'OddsRatio_working_3-way'!AM238-'OddsRatio_working_3-way'!R238/3)</f>
        <v>-0.63848326600657046</v>
      </c>
      <c r="AT238" s="11">
        <f>IF(('OddsRatio_working_3-way'!X238=0),IF(Q238&gt;0,-Q238^(1/3),(-Q238)^(1/3)),'OddsRatio_working_3-way'!AN238-'OddsRatio_working_3-way'!R238/3)</f>
        <v>-0.42261750924067065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9">
        <f t="shared" si="41"/>
        <v>0.39717379787945345</v>
      </c>
      <c r="E239" s="9">
        <f t="shared" si="42"/>
        <v>0.29514803829241776</v>
      </c>
      <c r="F239" s="9">
        <f t="shared" si="43"/>
        <v>0.30767816382812868</v>
      </c>
      <c r="G239" s="9">
        <f t="shared" si="44"/>
        <v>1.0613912270910424</v>
      </c>
      <c r="H239" s="9">
        <f t="shared" si="45"/>
        <v>2.5177894547401913</v>
      </c>
      <c r="I239" s="9">
        <f t="shared" si="46"/>
        <v>3.3881302609548452</v>
      </c>
      <c r="J239" s="9">
        <f t="shared" si="47"/>
        <v>3.2501494014330099</v>
      </c>
      <c r="K239" s="11">
        <f t="shared" si="48"/>
        <v>0.41152263374485593</v>
      </c>
      <c r="L239" s="11">
        <f t="shared" si="49"/>
        <v>0.30769230769230771</v>
      </c>
      <c r="M239" s="11">
        <f t="shared" si="50"/>
        <v>0.32051282051282048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-0.27682811016144349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0.23538769977516416</v>
      </c>
      <c r="Q239" s="11">
        <f>2*'OddsRatio_working_3-way'!K239*'OddsRatio_working_3-way'!L239*'OddsRatio_working_3-way'!M239</f>
        <v>8.1168172336263486E-2</v>
      </c>
      <c r="R239" s="11">
        <f t="shared" si="51"/>
        <v>0</v>
      </c>
      <c r="S239" s="11">
        <f t="shared" si="52"/>
        <v>-0.85030273709519</v>
      </c>
      <c r="T239" s="11">
        <f t="shared" si="53"/>
        <v>-0.29320784037765163</v>
      </c>
      <c r="U239" s="11">
        <f>'OddsRatio_working_3-way'!S239-'OddsRatio_working_3-way'!R239^2/3</f>
        <v>-0.85030273709519</v>
      </c>
      <c r="V239" s="11">
        <f>'OddsRatio_working_3-way'!S239*'OddsRatio_working_3-way'!R239/3-2*'OddsRatio_working_3-way'!R239^3/27-'OddsRatio_working_3-way'!T239</f>
        <v>0.29320784037765163</v>
      </c>
      <c r="W239" s="11">
        <f>'OddsRatio_working_3-way'!V239^2+4*'OddsRatio_working_3-way'!U239^3/27</f>
        <v>-5.1078906949149766E-3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0.15089626267227546</v>
      </c>
      <c r="Y239" s="11">
        <f>IF('OddsRatio_working_3-way'!W239&gt;=0,IF('OddsRatio_working_3-way'!V239+SQRT('OddsRatio_working_3-way'!W239)&gt;0,0,PI()),ACOS('OddsRatio_working_3-way'!V239/(2*'OddsRatio_working_3-way'!X239)))</f>
        <v>0.23908802977492583</v>
      </c>
      <c r="Z239" s="11">
        <f>'OddsRatio_working_3-way'!X239^(1/3)*COS('OddsRatio_working_3-way'!Y239/3)</f>
        <v>0.53069561354552119</v>
      </c>
      <c r="AA239" s="11">
        <f>'OddsRatio_working_3-way'!X239^(1/3)*COS(('OddsRatio_working_3-way'!Y239+2*PI())/3)</f>
        <v>-0.30205350927870167</v>
      </c>
      <c r="AB239" s="11">
        <f>'OddsRatio_working_3-way'!X239^(1/3)*COS(('OddsRatio_working_3-way'!Y239+4*PI())/3)</f>
        <v>-0.22864210426681969</v>
      </c>
      <c r="AC239" s="11">
        <f>'OddsRatio_working_3-way'!X239^(1/3)*SIN('OddsRatio_working_3-way'!Y239/3)</f>
        <v>4.2384094445198646E-2</v>
      </c>
      <c r="AD239" s="11">
        <f>'OddsRatio_working_3-way'!X239^(1/3)*SIN(('OddsRatio_working_3-way'!Y239+2*PI())/3)</f>
        <v>0.43840383578479097</v>
      </c>
      <c r="AE239" s="11">
        <f>'OddsRatio_working_3-way'!X239^(1/3)*SIN(('OddsRatio_working_3-way'!Y239+4*PI())/3)</f>
        <v>-0.48078793022998972</v>
      </c>
      <c r="AF239" s="11">
        <f>-'OddsRatio_working_3-way'!U239/(3*'OddsRatio_working_3-way'!X239^(1/3))*COS(('OddsRatio_working_3-way'!Y239)/3)</f>
        <v>0.53069561354552119</v>
      </c>
      <c r="AG239" s="11">
        <f>-'OddsRatio_working_3-way'!U239/(3*'OddsRatio_working_3-way'!X239^(1/3))*COS(('OddsRatio_working_3-way'!Y239+2*PI())/3)</f>
        <v>-0.30205350927870167</v>
      </c>
      <c r="AH239" s="11">
        <f>-'OddsRatio_working_3-way'!U239/(3*'OddsRatio_working_3-way'!X239^(1/3))*COS(('OddsRatio_working_3-way'!Y239+4*PI())/3)</f>
        <v>-0.22864210426681969</v>
      </c>
      <c r="AI239" s="11">
        <f>'OddsRatio_working_3-way'!U239/(3*'OddsRatio_working_3-way'!X239^(1/3))*SIN(('OddsRatio_working_3-way'!Y239)/3)</f>
        <v>-4.2384094445198646E-2</v>
      </c>
      <c r="AJ239" s="11">
        <f>'OddsRatio_working_3-way'!U239/(3*'OddsRatio_working_3-way'!X239^(1/3))*SIN(('OddsRatio_working_3-way'!Y239+2*PI())/3)</f>
        <v>-0.43840383578479097</v>
      </c>
      <c r="AK239" s="11">
        <f>'OddsRatio_working_3-way'!U239/(3*'OddsRatio_working_3-way'!X239^(1/3))*SIN(('OddsRatio_working_3-way'!Y239+4*PI())/3)</f>
        <v>0.48078793022998972</v>
      </c>
      <c r="AL239" s="11">
        <f>'OddsRatio_working_3-way'!Z239+'OddsRatio_working_3-way'!AF239</f>
        <v>1.0613912270910424</v>
      </c>
      <c r="AM239" s="11">
        <f>'OddsRatio_working_3-way'!AA239+'OddsRatio_working_3-way'!AG239</f>
        <v>-0.60410701855740334</v>
      </c>
      <c r="AN239" s="11">
        <f>'OddsRatio_working_3-way'!AB239+'OddsRatio_working_3-way'!AH239</f>
        <v>-0.45728420853363938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1.0613912270910424</v>
      </c>
      <c r="AS239" s="11">
        <f>IF(('OddsRatio_working_3-way'!X239=0),IF(Q239&gt;0,-Q239^(1/3),(-Q239)^(1/3)),'OddsRatio_working_3-way'!AM239-'OddsRatio_working_3-way'!R239/3)</f>
        <v>-0.60410701855740334</v>
      </c>
      <c r="AT239" s="11">
        <f>IF(('OddsRatio_working_3-way'!X239=0),IF(Q239&gt;0,-Q239^(1/3),(-Q239)^(1/3)),'OddsRatio_working_3-way'!AN239-'OddsRatio_working_3-way'!R239/3)</f>
        <v>-0.45728420853363938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9">
        <f t="shared" si="41"/>
        <v>0.49782734703583742</v>
      </c>
      <c r="E240" s="9">
        <f t="shared" si="42"/>
        <v>0.25510180208023259</v>
      </c>
      <c r="F240" s="9">
        <f t="shared" si="43"/>
        <v>0.24707085088392966</v>
      </c>
      <c r="G240" s="9">
        <f t="shared" si="44"/>
        <v>1.0618195158246353</v>
      </c>
      <c r="H240" s="9">
        <f t="shared" si="45"/>
        <v>2.008728540033403</v>
      </c>
      <c r="I240" s="9">
        <f t="shared" si="46"/>
        <v>3.9200036685177473</v>
      </c>
      <c r="J240" s="9">
        <f t="shared" si="47"/>
        <v>4.0474220104167031</v>
      </c>
      <c r="K240" s="11">
        <f t="shared" si="48"/>
        <v>0.51282051282051289</v>
      </c>
      <c r="L240" s="11">
        <f t="shared" si="49"/>
        <v>0.26666666666666666</v>
      </c>
      <c r="M240" s="11">
        <f t="shared" si="50"/>
        <v>0.25839793281653745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-0.26494843083990338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0.23216060425362756</v>
      </c>
      <c r="Q240" s="11">
        <f>2*'OddsRatio_working_3-way'!K240*'OddsRatio_working_3-way'!L240*'OddsRatio_working_3-way'!M240</f>
        <v>7.0672938889993153E-2</v>
      </c>
      <c r="R240" s="11">
        <f t="shared" si="51"/>
        <v>0</v>
      </c>
      <c r="S240" s="11">
        <f t="shared" si="52"/>
        <v>-0.87624827034326513</v>
      </c>
      <c r="T240" s="11">
        <f t="shared" si="53"/>
        <v>-0.2667422436356971</v>
      </c>
      <c r="U240" s="11">
        <f>'OddsRatio_working_3-way'!S240-'OddsRatio_working_3-way'!R240^2/3</f>
        <v>-0.87624827034326513</v>
      </c>
      <c r="V240" s="11">
        <f>'OddsRatio_working_3-way'!S240*'OddsRatio_working_3-way'!R240/3-2*'OddsRatio_working_3-way'!R240^3/27-'OddsRatio_working_3-way'!T240</f>
        <v>0.2667422436356971</v>
      </c>
      <c r="W240" s="11">
        <f>'OddsRatio_working_3-way'!V240^2+4*'OddsRatio_working_3-way'!U240^3/27</f>
        <v>-2.8521625550445739E-2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0.15785519479118459</v>
      </c>
      <c r="Y240" s="11">
        <f>IF('OddsRatio_working_3-way'!W240&gt;=0,IF('OddsRatio_working_3-way'!V240+SQRT('OddsRatio_working_3-way'!W240)&gt;0,0,PI()),ACOS('OddsRatio_working_3-way'!V240/(2*'OddsRatio_working_3-way'!X240)))</f>
        <v>0.56442680153317482</v>
      </c>
      <c r="Z240" s="11">
        <f>'OddsRatio_working_3-way'!X240^(1/3)*COS('OddsRatio_working_3-way'!Y240/3)</f>
        <v>0.53090975791231765</v>
      </c>
      <c r="AA240" s="11">
        <f>'OddsRatio_working_3-way'!X240^(1/3)*COS(('OddsRatio_working_3-way'!Y240+2*PI())/3)</f>
        <v>-0.35299452312341334</v>
      </c>
      <c r="AB240" s="11">
        <f>'OddsRatio_working_3-way'!X240^(1/3)*COS(('OddsRatio_working_3-way'!Y240+4*PI())/3)</f>
        <v>-0.17791523478890431</v>
      </c>
      <c r="AC240" s="11">
        <f>'OddsRatio_working_3-way'!X240^(1/3)*SIN('OddsRatio_working_3-way'!Y240/3)</f>
        <v>0.10108207424945691</v>
      </c>
      <c r="AD240" s="11">
        <f>'OddsRatio_working_3-way'!X240^(1/3)*SIN(('OddsRatio_working_3-way'!Y240+2*PI())/3)</f>
        <v>0.40924030034438497</v>
      </c>
      <c r="AE240" s="11">
        <f>'OddsRatio_working_3-way'!X240^(1/3)*SIN(('OddsRatio_working_3-way'!Y240+4*PI())/3)</f>
        <v>-0.51032237459384189</v>
      </c>
      <c r="AF240" s="11">
        <f>-'OddsRatio_working_3-way'!U240/(3*'OddsRatio_working_3-way'!X240^(1/3))*COS(('OddsRatio_working_3-way'!Y240)/3)</f>
        <v>0.53090975791231754</v>
      </c>
      <c r="AG240" s="11">
        <f>-'OddsRatio_working_3-way'!U240/(3*'OddsRatio_working_3-way'!X240^(1/3))*COS(('OddsRatio_working_3-way'!Y240+2*PI())/3)</f>
        <v>-0.35299452312341328</v>
      </c>
      <c r="AH240" s="11">
        <f>-'OddsRatio_working_3-way'!U240/(3*'OddsRatio_working_3-way'!X240^(1/3))*COS(('OddsRatio_working_3-way'!Y240+4*PI())/3)</f>
        <v>-0.17791523478890428</v>
      </c>
      <c r="AI240" s="11">
        <f>'OddsRatio_working_3-way'!U240/(3*'OddsRatio_working_3-way'!X240^(1/3))*SIN(('OddsRatio_working_3-way'!Y240)/3)</f>
        <v>-0.10108207424945689</v>
      </c>
      <c r="AJ240" s="11">
        <f>'OddsRatio_working_3-way'!U240/(3*'OddsRatio_working_3-way'!X240^(1/3))*SIN(('OddsRatio_working_3-way'!Y240+2*PI())/3)</f>
        <v>-0.40924030034438486</v>
      </c>
      <c r="AK240" s="11">
        <f>'OddsRatio_working_3-way'!U240/(3*'OddsRatio_working_3-way'!X240^(1/3))*SIN(('OddsRatio_working_3-way'!Y240+4*PI())/3)</f>
        <v>0.51032237459384178</v>
      </c>
      <c r="AL240" s="11">
        <f>'OddsRatio_working_3-way'!Z240+'OddsRatio_working_3-way'!AF240</f>
        <v>1.0618195158246353</v>
      </c>
      <c r="AM240" s="11">
        <f>'OddsRatio_working_3-way'!AA240+'OddsRatio_working_3-way'!AG240</f>
        <v>-0.70598904624682657</v>
      </c>
      <c r="AN240" s="11">
        <f>'OddsRatio_working_3-way'!AB240+'OddsRatio_working_3-way'!AH240</f>
        <v>-0.35583046957780862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1.0618195158246353</v>
      </c>
      <c r="AS240" s="11">
        <f>IF(('OddsRatio_working_3-way'!X240=0),IF(Q240&gt;0,-Q240^(1/3),(-Q240)^(1/3)),'OddsRatio_working_3-way'!AM240-'OddsRatio_working_3-way'!R240/3)</f>
        <v>-0.70598904624682657</v>
      </c>
      <c r="AT240" s="11">
        <f>IF(('OddsRatio_working_3-way'!X240=0),IF(Q240&gt;0,-Q240^(1/3),(-Q240)^(1/3)),'OddsRatio_working_3-way'!AN240-'OddsRatio_working_3-way'!R240/3)</f>
        <v>-0.35583046957780862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9">
        <f t="shared" si="41"/>
        <v>0.17813002953453239</v>
      </c>
      <c r="E241" s="9">
        <f t="shared" si="42"/>
        <v>0.22192060754466378</v>
      </c>
      <c r="F241" s="9">
        <f t="shared" si="43"/>
        <v>0.59994936292080392</v>
      </c>
      <c r="G241" s="9">
        <f t="shared" si="44"/>
        <v>1.0754957049869167</v>
      </c>
      <c r="H241" s="9">
        <f t="shared" si="45"/>
        <v>5.6138765743938723</v>
      </c>
      <c r="I241" s="9">
        <f t="shared" si="46"/>
        <v>4.5061159982573491</v>
      </c>
      <c r="J241" s="9">
        <f t="shared" si="47"/>
        <v>1.6668073370918881</v>
      </c>
      <c r="K241" s="11">
        <f t="shared" si="48"/>
        <v>0.1890359168241966</v>
      </c>
      <c r="L241" s="11">
        <f t="shared" si="49"/>
        <v>0.23474178403755869</v>
      </c>
      <c r="M241" s="11">
        <f t="shared" si="50"/>
        <v>0.61728395061728392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-0.23751240435213217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0.22379056402563122</v>
      </c>
      <c r="Q241" s="11">
        <f>2*'OddsRatio_working_3-way'!K241*'OddsRatio_working_3-way'!L241*'OddsRatio_working_3-way'!M241</f>
        <v>5.4783491805540076E-2</v>
      </c>
      <c r="R241" s="11">
        <f t="shared" si="51"/>
        <v>0</v>
      </c>
      <c r="S241" s="11">
        <f t="shared" si="52"/>
        <v>-0.94222684762957831</v>
      </c>
      <c r="T241" s="11">
        <f t="shared" si="53"/>
        <v>-0.2306552870574243</v>
      </c>
      <c r="U241" s="11">
        <f>'OddsRatio_working_3-way'!S241-'OddsRatio_working_3-way'!R241^2/3</f>
        <v>-0.94222684762957831</v>
      </c>
      <c r="V241" s="11">
        <f>'OddsRatio_working_3-way'!S241*'OddsRatio_working_3-way'!R241/3-2*'OddsRatio_working_3-way'!R241^3/27-'OddsRatio_working_3-way'!T241</f>
        <v>0.2306552870574243</v>
      </c>
      <c r="W241" s="11">
        <f>'OddsRatio_working_3-way'!V241^2+4*'OddsRatio_working_3-way'!U241^3/27</f>
        <v>-7.0724201174252849E-2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0.17601566877823382</v>
      </c>
      <c r="Y241" s="11">
        <f>IF('OddsRatio_working_3-way'!W241&gt;=0,IF('OddsRatio_working_3-way'!V241+SQRT('OddsRatio_working_3-way'!W241)&gt;0,0,PI()),ACOS('OddsRatio_working_3-way'!V241/(2*'OddsRatio_working_3-way'!X241)))</f>
        <v>0.85633262116823727</v>
      </c>
      <c r="Z241" s="11">
        <f>'OddsRatio_working_3-way'!X241^(1/3)*COS('OddsRatio_working_3-way'!Y241/3)</f>
        <v>0.53774785249345836</v>
      </c>
      <c r="AA241" s="11">
        <f>'OddsRatio_working_3-way'!X241^(1/3)*COS(('OddsRatio_working_3-way'!Y241+2*PI())/3)</f>
        <v>-0.40553828612669163</v>
      </c>
      <c r="AB241" s="11">
        <f>'OddsRatio_working_3-way'!X241^(1/3)*COS(('OddsRatio_working_3-way'!Y241+4*PI())/3)</f>
        <v>-0.13220956636676684</v>
      </c>
      <c r="AC241" s="11">
        <f>'OddsRatio_working_3-way'!X241^(1/3)*SIN('OddsRatio_working_3-way'!Y241/3)</f>
        <v>0.15780640993064862</v>
      </c>
      <c r="AD241" s="11">
        <f>'OddsRatio_working_3-way'!X241^(1/3)*SIN(('OddsRatio_working_3-way'!Y241+2*PI())/3)</f>
        <v>0.38680009612453781</v>
      </c>
      <c r="AE241" s="11">
        <f>'OddsRatio_working_3-way'!X241^(1/3)*SIN(('OddsRatio_working_3-way'!Y241+4*PI())/3)</f>
        <v>-0.54460650605518623</v>
      </c>
      <c r="AF241" s="11">
        <f>-'OddsRatio_working_3-way'!U241/(3*'OddsRatio_working_3-way'!X241^(1/3))*COS(('OddsRatio_working_3-way'!Y241)/3)</f>
        <v>0.53774785249345836</v>
      </c>
      <c r="AG241" s="11">
        <f>-'OddsRatio_working_3-way'!U241/(3*'OddsRatio_working_3-way'!X241^(1/3))*COS(('OddsRatio_working_3-way'!Y241+2*PI())/3)</f>
        <v>-0.40553828612669163</v>
      </c>
      <c r="AH241" s="11">
        <f>-'OddsRatio_working_3-way'!U241/(3*'OddsRatio_working_3-way'!X241^(1/3))*COS(('OddsRatio_working_3-way'!Y241+4*PI())/3)</f>
        <v>-0.13220956636676684</v>
      </c>
      <c r="AI241" s="11">
        <f>'OddsRatio_working_3-way'!U241/(3*'OddsRatio_working_3-way'!X241^(1/3))*SIN(('OddsRatio_working_3-way'!Y241)/3)</f>
        <v>-0.15780640993064862</v>
      </c>
      <c r="AJ241" s="11">
        <f>'OddsRatio_working_3-way'!U241/(3*'OddsRatio_working_3-way'!X241^(1/3))*SIN(('OddsRatio_working_3-way'!Y241+2*PI())/3)</f>
        <v>-0.38680009612453781</v>
      </c>
      <c r="AK241" s="11">
        <f>'OddsRatio_working_3-way'!U241/(3*'OddsRatio_working_3-way'!X241^(1/3))*SIN(('OddsRatio_working_3-way'!Y241+4*PI())/3)</f>
        <v>0.54460650605518623</v>
      </c>
      <c r="AL241" s="11">
        <f>'OddsRatio_working_3-way'!Z241+'OddsRatio_working_3-way'!AF241</f>
        <v>1.0754957049869167</v>
      </c>
      <c r="AM241" s="11">
        <f>'OddsRatio_working_3-way'!AA241+'OddsRatio_working_3-way'!AG241</f>
        <v>-0.81107657225338325</v>
      </c>
      <c r="AN241" s="11">
        <f>'OddsRatio_working_3-way'!AB241+'OddsRatio_working_3-way'!AH241</f>
        <v>-0.26441913273353368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1.0754957049869167</v>
      </c>
      <c r="AS241" s="11">
        <f>IF(('OddsRatio_working_3-way'!X241=0),IF(Q241&gt;0,-Q241^(1/3),(-Q241)^(1/3)),'OddsRatio_working_3-way'!AM241-'OddsRatio_working_3-way'!R241/3)</f>
        <v>-0.81107657225338325</v>
      </c>
      <c r="AT241" s="11">
        <f>IF(('OddsRatio_working_3-way'!X241=0),IF(Q241&gt;0,-Q241^(1/3),(-Q241)^(1/3)),'OddsRatio_working_3-way'!AN241-'OddsRatio_working_3-way'!R241/3)</f>
        <v>-0.26441913273353368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9">
        <f t="shared" si="41"/>
        <v>0.63123859278714534</v>
      </c>
      <c r="E242" s="9">
        <f t="shared" si="42"/>
        <v>0.2214378137492107</v>
      </c>
      <c r="F242" s="9">
        <f t="shared" si="43"/>
        <v>0.14732359346364399</v>
      </c>
      <c r="G242" s="9">
        <f t="shared" si="44"/>
        <v>1.0818278581849821</v>
      </c>
      <c r="H242" s="9">
        <f t="shared" si="45"/>
        <v>1.5841870434198906</v>
      </c>
      <c r="I242" s="9">
        <f t="shared" si="46"/>
        <v>4.5159405391011926</v>
      </c>
      <c r="J242" s="9">
        <f t="shared" si="47"/>
        <v>6.787779041289653</v>
      </c>
      <c r="K242" s="11">
        <f t="shared" si="48"/>
        <v>0.64935064935064934</v>
      </c>
      <c r="L242" s="11">
        <f t="shared" si="49"/>
        <v>0.23529411764705882</v>
      </c>
      <c r="M242" s="11">
        <f t="shared" si="50"/>
        <v>0.15748031496062992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-0.22591627918167989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0.219919034184898</v>
      </c>
      <c r="Q242" s="11">
        <f>2*'OddsRatio_working_3-way'!K242*'OddsRatio_working_3-way'!L242*'OddsRatio_working_3-way'!M242</f>
        <v>4.8122326955119914E-2</v>
      </c>
      <c r="R242" s="11">
        <f t="shared" si="51"/>
        <v>0</v>
      </c>
      <c r="S242" s="11">
        <f t="shared" si="52"/>
        <v>-0.97345368373405727</v>
      </c>
      <c r="T242" s="11">
        <f t="shared" si="53"/>
        <v>-0.21300955880395125</v>
      </c>
      <c r="U242" s="11">
        <f>'OddsRatio_working_3-way'!S242-'OddsRatio_working_3-way'!R242^2/3</f>
        <v>-0.97345368373405727</v>
      </c>
      <c r="V242" s="11">
        <f>'OddsRatio_working_3-way'!S242*'OddsRatio_working_3-way'!R242/3-2*'OddsRatio_working_3-way'!R242^3/27-'OddsRatio_working_3-way'!T242</f>
        <v>0.21300955880395125</v>
      </c>
      <c r="W242" s="11">
        <f>'OddsRatio_working_3-way'!V242^2+4*'OddsRatio_working_3-way'!U242^3/27</f>
        <v>-9.1287144828754968E-2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0.18483791343404696</v>
      </c>
      <c r="Y242" s="11">
        <f>IF('OddsRatio_working_3-way'!W242&gt;=0,IF('OddsRatio_working_3-way'!V242+SQRT('OddsRatio_working_3-way'!W242)&gt;0,0,PI()),ACOS('OddsRatio_working_3-way'!V242/(2*'OddsRatio_working_3-way'!X242)))</f>
        <v>0.95671693472649277</v>
      </c>
      <c r="Z242" s="11">
        <f>'OddsRatio_working_3-way'!X242^(1/3)*COS('OddsRatio_working_3-way'!Y242/3)</f>
        <v>0.54091392909249103</v>
      </c>
      <c r="AA242" s="11">
        <f>'OddsRatio_working_3-way'!X242^(1/3)*COS(('OddsRatio_working_3-way'!Y242+2*PI())/3)</f>
        <v>-0.42512600449544474</v>
      </c>
      <c r="AB242" s="11">
        <f>'OddsRatio_working_3-way'!X242^(1/3)*COS(('OddsRatio_working_3-way'!Y242+4*PI())/3)</f>
        <v>-0.11578792459704645</v>
      </c>
      <c r="AC242" s="11">
        <f>'OddsRatio_working_3-way'!X242^(1/3)*SIN('OddsRatio_working_3-way'!Y242/3)</f>
        <v>0.17859642369994225</v>
      </c>
      <c r="AD242" s="11">
        <f>'OddsRatio_working_3-way'!X242^(1/3)*SIN(('OddsRatio_working_3-way'!Y242+2*PI())/3)</f>
        <v>0.3791469920049807</v>
      </c>
      <c r="AE242" s="11">
        <f>'OddsRatio_working_3-way'!X242^(1/3)*SIN(('OddsRatio_working_3-way'!Y242+4*PI())/3)</f>
        <v>-0.55774341570492292</v>
      </c>
      <c r="AF242" s="11">
        <f>-'OddsRatio_working_3-way'!U242/(3*'OddsRatio_working_3-way'!X242^(1/3))*COS(('OddsRatio_working_3-way'!Y242)/3)</f>
        <v>0.54091392909249103</v>
      </c>
      <c r="AG242" s="11">
        <f>-'OddsRatio_working_3-way'!U242/(3*'OddsRatio_working_3-way'!X242^(1/3))*COS(('OddsRatio_working_3-way'!Y242+2*PI())/3)</f>
        <v>-0.42512600449544474</v>
      </c>
      <c r="AH242" s="11">
        <f>-'OddsRatio_working_3-way'!U242/(3*'OddsRatio_working_3-way'!X242^(1/3))*COS(('OddsRatio_working_3-way'!Y242+4*PI())/3)</f>
        <v>-0.11578792459704645</v>
      </c>
      <c r="AI242" s="11">
        <f>'OddsRatio_working_3-way'!U242/(3*'OddsRatio_working_3-way'!X242^(1/3))*SIN(('OddsRatio_working_3-way'!Y242)/3)</f>
        <v>-0.17859642369994225</v>
      </c>
      <c r="AJ242" s="11">
        <f>'OddsRatio_working_3-way'!U242/(3*'OddsRatio_working_3-way'!X242^(1/3))*SIN(('OddsRatio_working_3-way'!Y242+2*PI())/3)</f>
        <v>-0.3791469920049807</v>
      </c>
      <c r="AK242" s="11">
        <f>'OddsRatio_working_3-way'!U242/(3*'OddsRatio_working_3-way'!X242^(1/3))*SIN(('OddsRatio_working_3-way'!Y242+4*PI())/3)</f>
        <v>0.55774341570492292</v>
      </c>
      <c r="AL242" s="11">
        <f>'OddsRatio_working_3-way'!Z242+'OddsRatio_working_3-way'!AF242</f>
        <v>1.0818278581849821</v>
      </c>
      <c r="AM242" s="11">
        <f>'OddsRatio_working_3-way'!AA242+'OddsRatio_working_3-way'!AG242</f>
        <v>-0.85025200899088949</v>
      </c>
      <c r="AN242" s="11">
        <f>'OddsRatio_working_3-way'!AB242+'OddsRatio_working_3-way'!AH242</f>
        <v>-0.23157584919409291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1.0818278581849821</v>
      </c>
      <c r="AS242" s="11">
        <f>IF(('OddsRatio_working_3-way'!X242=0),IF(Q242&gt;0,-Q242^(1/3),(-Q242)^(1/3)),'OddsRatio_working_3-way'!AM242-'OddsRatio_working_3-way'!R242/3)</f>
        <v>-0.85025200899088949</v>
      </c>
      <c r="AT242" s="11">
        <f>IF(('OddsRatio_working_3-way'!X242=0),IF(Q242&gt;0,-Q242^(1/3),(-Q242)^(1/3)),'OddsRatio_working_3-way'!AN242-'OddsRatio_working_3-way'!R242/3)</f>
        <v>-0.23157584919409291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2.2000000000000002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3.35</v>
      </c>
      <c r="D243" s="9">
        <f t="shared" si="41"/>
        <v>0.44229363690204088</v>
      </c>
      <c r="E243" s="9">
        <f t="shared" si="42"/>
        <v>0.26946740044503181</v>
      </c>
      <c r="F243" s="9">
        <f t="shared" si="43"/>
        <v>0.28823896265292726</v>
      </c>
      <c r="G243" s="9">
        <f t="shared" si="44"/>
        <v>1.0507845101207423</v>
      </c>
      <c r="H243" s="9">
        <f t="shared" si="45"/>
        <v>2.260941412144891</v>
      </c>
      <c r="I243" s="9">
        <f t="shared" si="46"/>
        <v>3.7110240361115157</v>
      </c>
      <c r="J243" s="9">
        <f t="shared" si="47"/>
        <v>3.4693435987837447</v>
      </c>
      <c r="K243" s="11">
        <f t="shared" si="48"/>
        <v>0.45454545454545453</v>
      </c>
      <c r="L243" s="11">
        <f t="shared" si="49"/>
        <v>0.27932960893854747</v>
      </c>
      <c r="M243" s="11">
        <f t="shared" si="50"/>
        <v>0.29850746268656714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-0.2757517642867432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0.23233249698687866</v>
      </c>
      <c r="Q243" s="11">
        <f>2*'OddsRatio_working_3-way'!K243*'OddsRatio_working_3-way'!L243*'OddsRatio_working_3-way'!M243</f>
        <v>7.5801793470433504E-2</v>
      </c>
      <c r="R243" s="11">
        <f t="shared" si="51"/>
        <v>0</v>
      </c>
      <c r="S243" s="11">
        <f t="shared" si="52"/>
        <v>-0.84254219583264545</v>
      </c>
      <c r="T243" s="11">
        <f t="shared" si="53"/>
        <v>-0.27489141788993326</v>
      </c>
      <c r="U243" s="11">
        <f>'OddsRatio_working_3-way'!S243-'OddsRatio_working_3-way'!R243^2/3</f>
        <v>-0.84254219583264545</v>
      </c>
      <c r="V243" s="11">
        <f>'OddsRatio_working_3-way'!S243*'OddsRatio_working_3-way'!R243/3-2*'OddsRatio_working_3-way'!R243^3/27-'OddsRatio_working_3-way'!T243</f>
        <v>0.27489141788993326</v>
      </c>
      <c r="W243" s="11">
        <f>'OddsRatio_working_3-way'!V243^2+4*'OddsRatio_working_3-way'!U243^3/27</f>
        <v>-1.3042356181197826E-2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0.14883518385342875</v>
      </c>
      <c r="Y243" s="11">
        <f>IF('OddsRatio_working_3-way'!W243&gt;=0,IF('OddsRatio_working_3-way'!V243+SQRT('OddsRatio_working_3-way'!W243)&gt;0,0,PI()),ACOS('OddsRatio_working_3-way'!V243/(2*'OddsRatio_working_3-way'!X243)))</f>
        <v>0.39375242222885598</v>
      </c>
      <c r="Z243" s="11">
        <f>'OddsRatio_working_3-way'!X243^(1/3)*COS('OddsRatio_working_3-way'!Y243/3)</f>
        <v>0.52539225506037113</v>
      </c>
      <c r="AA243" s="11">
        <f>'OddsRatio_working_3-way'!X243^(1/3)*COS(('OddsRatio_working_3-way'!Y243+2*PI())/3)</f>
        <v>-0.32276094834982083</v>
      </c>
      <c r="AB243" s="11">
        <f>'OddsRatio_working_3-way'!X243^(1/3)*COS(('OddsRatio_working_3-way'!Y243+4*PI())/3)</f>
        <v>-0.20263130671055038</v>
      </c>
      <c r="AC243" s="11">
        <f>'OddsRatio_working_3-way'!X243^(1/3)*SIN('OddsRatio_working_3-way'!Y243/3)</f>
        <v>6.9356880938086188E-2</v>
      </c>
      <c r="AD243" s="11">
        <f>'OddsRatio_working_3-way'!X243^(1/3)*SIN(('OddsRatio_working_3-way'!Y243+2*PI())/3)</f>
        <v>0.42032459936483157</v>
      </c>
      <c r="AE243" s="11">
        <f>'OddsRatio_working_3-way'!X243^(1/3)*SIN(('OddsRatio_working_3-way'!Y243+4*PI())/3)</f>
        <v>-0.48968148030291769</v>
      </c>
      <c r="AF243" s="11">
        <f>-'OddsRatio_working_3-way'!U243/(3*'OddsRatio_working_3-way'!X243^(1/3))*COS(('OddsRatio_working_3-way'!Y243)/3)</f>
        <v>0.52539225506037102</v>
      </c>
      <c r="AG243" s="11">
        <f>-'OddsRatio_working_3-way'!U243/(3*'OddsRatio_working_3-way'!X243^(1/3))*COS(('OddsRatio_working_3-way'!Y243+2*PI())/3)</f>
        <v>-0.32276094834982078</v>
      </c>
      <c r="AH243" s="11">
        <f>-'OddsRatio_working_3-way'!U243/(3*'OddsRatio_working_3-way'!X243^(1/3))*COS(('OddsRatio_working_3-way'!Y243+4*PI())/3)</f>
        <v>-0.20263130671055035</v>
      </c>
      <c r="AI243" s="11">
        <f>'OddsRatio_working_3-way'!U243/(3*'OddsRatio_working_3-way'!X243^(1/3))*SIN(('OddsRatio_working_3-way'!Y243)/3)</f>
        <v>-6.9356880938086174E-2</v>
      </c>
      <c r="AJ243" s="11">
        <f>'OddsRatio_working_3-way'!U243/(3*'OddsRatio_working_3-way'!X243^(1/3))*SIN(('OddsRatio_working_3-way'!Y243+2*PI())/3)</f>
        <v>-0.42032459936483146</v>
      </c>
      <c r="AK243" s="11">
        <f>'OddsRatio_working_3-way'!U243/(3*'OddsRatio_working_3-way'!X243^(1/3))*SIN(('OddsRatio_working_3-way'!Y243+4*PI())/3)</f>
        <v>0.48968148030291758</v>
      </c>
      <c r="AL243" s="11">
        <f>'OddsRatio_working_3-way'!Z243+'OddsRatio_working_3-way'!AF243</f>
        <v>1.0507845101207423</v>
      </c>
      <c r="AM243" s="11">
        <f>'OddsRatio_working_3-way'!AA243+'OddsRatio_working_3-way'!AG243</f>
        <v>-0.64552189669964166</v>
      </c>
      <c r="AN243" s="11">
        <f>'OddsRatio_working_3-way'!AB243+'OddsRatio_working_3-way'!AH243</f>
        <v>-0.4052626134211007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1.0507845101207423</v>
      </c>
      <c r="AS243" s="11">
        <f>IF(('OddsRatio_working_3-way'!X243=0),IF(Q243&gt;0,-Q243^(1/3),(-Q243)^(1/3)),'OddsRatio_working_3-way'!AM243-'OddsRatio_working_3-way'!R243/3)</f>
        <v>-0.64552189669964166</v>
      </c>
      <c r="AT243" s="11">
        <f>IF(('OddsRatio_working_3-way'!X243=0),IF(Q243&gt;0,-Q243^(1/3),(-Q243)^(1/3)),'OddsRatio_working_3-way'!AN243-'OddsRatio_working_3-way'!R243/3)</f>
        <v>-0.4052626134211007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2.68</v>
      </c>
      <c r="B244" s="4">
        <f>IF('True_Odds_Calculator_3-way'!B245="","",'True_Odds_Calculator_3-way'!B245)</f>
        <v>3.67</v>
      </c>
      <c r="C244" s="4">
        <f>IF('True_Odds_Calculator_3-way'!C245="","",'True_Odds_Calculator_3-way'!C245)</f>
        <v>2.58</v>
      </c>
      <c r="D244" s="9">
        <f t="shared" si="41"/>
        <v>0.36151731964360778</v>
      </c>
      <c r="E244" s="9">
        <f t="shared" si="42"/>
        <v>0.2626831282542792</v>
      </c>
      <c r="F244" s="9">
        <f t="shared" si="43"/>
        <v>0.37579955210211302</v>
      </c>
      <c r="G244" s="9">
        <f t="shared" si="44"/>
        <v>1.0512614302200345</v>
      </c>
      <c r="H244" s="9">
        <f t="shared" si="45"/>
        <v>2.7661192027696582</v>
      </c>
      <c r="I244" s="9">
        <f t="shared" si="46"/>
        <v>3.8068680186874913</v>
      </c>
      <c r="J244" s="9">
        <f t="shared" si="47"/>
        <v>2.6609930597476548</v>
      </c>
      <c r="K244" s="11">
        <f t="shared" si="48"/>
        <v>0.37313432835820892</v>
      </c>
      <c r="L244" s="11">
        <f t="shared" si="49"/>
        <v>0.27247956403269757</v>
      </c>
      <c r="M244" s="11">
        <f t="shared" si="50"/>
        <v>0.38759689922480617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-0.27929108024291438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0.23368677176817892</v>
      </c>
      <c r="Q244" s="11">
        <f>2*'OddsRatio_working_3-way'!K244*'OddsRatio_working_3-way'!L244*'OddsRatio_working_3-way'!M244</f>
        <v>7.8815100090448204E-2</v>
      </c>
      <c r="R244" s="11">
        <f t="shared" si="51"/>
        <v>0</v>
      </c>
      <c r="S244" s="11">
        <f t="shared" si="52"/>
        <v>-0.8367140531839723</v>
      </c>
      <c r="T244" s="11">
        <f t="shared" si="53"/>
        <v>-0.2821969825241053</v>
      </c>
      <c r="U244" s="11">
        <f>'OddsRatio_working_3-way'!S244-'OddsRatio_working_3-way'!R244^2/3</f>
        <v>-0.8367140531839723</v>
      </c>
      <c r="V244" s="11">
        <f>'OddsRatio_working_3-way'!S244*'OddsRatio_working_3-way'!R244/3-2*'OddsRatio_working_3-way'!R244^3/27-'OddsRatio_working_3-way'!T244</f>
        <v>0.2821969825241053</v>
      </c>
      <c r="W244" s="11">
        <f>'OddsRatio_working_3-way'!V244^2+4*'OddsRatio_working_3-way'!U244^3/27</f>
        <v>-7.1464159231967167E-3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0.14729354438408604</v>
      </c>
      <c r="Y244" s="11">
        <f>IF('OddsRatio_working_3-way'!W244&gt;=0,IF('OddsRatio_working_3-way'!V244+SQRT('OddsRatio_working_3-way'!W244)&gt;0,0,PI()),ACOS('OddsRatio_working_3-way'!V244/(2*'OddsRatio_working_3-way'!X244)))</f>
        <v>0.29105811227512524</v>
      </c>
      <c r="Z244" s="11">
        <f>'OddsRatio_working_3-way'!X244^(1/3)*COS('OddsRatio_working_3-way'!Y244/3)</f>
        <v>0.52563071511001724</v>
      </c>
      <c r="AA244" s="11">
        <f>'OddsRatio_working_3-way'!X244^(1/3)*COS(('OddsRatio_working_3-way'!Y244+2*PI())/3)</f>
        <v>-0.30711859440844796</v>
      </c>
      <c r="AB244" s="11">
        <f>'OddsRatio_working_3-way'!X244^(1/3)*COS(('OddsRatio_working_3-way'!Y244+4*PI())/3)</f>
        <v>-0.21851212070156942</v>
      </c>
      <c r="AC244" s="11">
        <f>'OddsRatio_working_3-way'!X244^(1/3)*SIN('OddsRatio_working_3-way'!Y244/3)</f>
        <v>5.1156971446609772E-2</v>
      </c>
      <c r="AD244" s="11">
        <f>'OddsRatio_working_3-way'!X244^(1/3)*SIN(('OddsRatio_working_3-way'!Y244+2*PI())/3)</f>
        <v>0.42963106657135103</v>
      </c>
      <c r="AE244" s="11">
        <f>'OddsRatio_working_3-way'!X244^(1/3)*SIN(('OddsRatio_working_3-way'!Y244+4*PI())/3)</f>
        <v>-0.48078803801796083</v>
      </c>
      <c r="AF244" s="11">
        <f>-'OddsRatio_working_3-way'!U244/(3*'OddsRatio_working_3-way'!X244^(1/3))*COS(('OddsRatio_working_3-way'!Y244)/3)</f>
        <v>0.52563071511001724</v>
      </c>
      <c r="AG244" s="11">
        <f>-'OddsRatio_working_3-way'!U244/(3*'OddsRatio_working_3-way'!X244^(1/3))*COS(('OddsRatio_working_3-way'!Y244+2*PI())/3)</f>
        <v>-0.30711859440844796</v>
      </c>
      <c r="AH244" s="11">
        <f>-'OddsRatio_working_3-way'!U244/(3*'OddsRatio_working_3-way'!X244^(1/3))*COS(('OddsRatio_working_3-way'!Y244+4*PI())/3)</f>
        <v>-0.21851212070156942</v>
      </c>
      <c r="AI244" s="11">
        <f>'OddsRatio_working_3-way'!U244/(3*'OddsRatio_working_3-way'!X244^(1/3))*SIN(('OddsRatio_working_3-way'!Y244)/3)</f>
        <v>-5.1156971446609772E-2</v>
      </c>
      <c r="AJ244" s="11">
        <f>'OddsRatio_working_3-way'!U244/(3*'OddsRatio_working_3-way'!X244^(1/3))*SIN(('OddsRatio_working_3-way'!Y244+2*PI())/3)</f>
        <v>-0.42963106657135103</v>
      </c>
      <c r="AK244" s="11">
        <f>'OddsRatio_working_3-way'!U244/(3*'OddsRatio_working_3-way'!X244^(1/3))*SIN(('OddsRatio_working_3-way'!Y244+4*PI())/3)</f>
        <v>0.48078803801796083</v>
      </c>
      <c r="AL244" s="11">
        <f>'OddsRatio_working_3-way'!Z244+'OddsRatio_working_3-way'!AF244</f>
        <v>1.0512614302200345</v>
      </c>
      <c r="AM244" s="11">
        <f>'OddsRatio_working_3-way'!AA244+'OddsRatio_working_3-way'!AG244</f>
        <v>-0.61423718881689593</v>
      </c>
      <c r="AN244" s="11">
        <f>'OddsRatio_working_3-way'!AB244+'OddsRatio_working_3-way'!AH244</f>
        <v>-0.43702424140313884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1.0512614302200345</v>
      </c>
      <c r="AS244" s="11">
        <f>IF(('OddsRatio_working_3-way'!X244=0),IF(Q244&gt;0,-Q244^(1/3),(-Q244)^(1/3)),'OddsRatio_working_3-way'!AM244-'OddsRatio_working_3-way'!R244/3)</f>
        <v>-0.61423718881689593</v>
      </c>
      <c r="AT244" s="11">
        <f>IF(('OddsRatio_working_3-way'!X244=0),IF(Q244&gt;0,-Q244^(1/3),(-Q244)^(1/3)),'OddsRatio_working_3-way'!AN244-'OddsRatio_working_3-way'!R244/3)</f>
        <v>-0.43702424140313884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1.69</v>
      </c>
      <c r="B245" s="4">
        <f>IF('True_Odds_Calculator_3-way'!B246="","",'True_Odds_Calculator_3-way'!B246)</f>
        <v>4.0599999999999996</v>
      </c>
      <c r="C245" s="4">
        <f>IF('True_Odds_Calculator_3-way'!C246="","",'True_Odds_Calculator_3-way'!C246)</f>
        <v>5.0599999999999996</v>
      </c>
      <c r="D245" s="9">
        <f t="shared" si="41"/>
        <v>0.5768195805746984</v>
      </c>
      <c r="E245" s="9">
        <f t="shared" si="42"/>
        <v>0.23509756768247217</v>
      </c>
      <c r="F245" s="9">
        <f t="shared" si="43"/>
        <v>0.18808285174282935</v>
      </c>
      <c r="G245" s="9">
        <f t="shared" si="44"/>
        <v>1.0632526639920805</v>
      </c>
      <c r="H245" s="9">
        <f t="shared" si="45"/>
        <v>1.7336443381545359</v>
      </c>
      <c r="I245" s="9">
        <f t="shared" si="46"/>
        <v>4.2535531518157663</v>
      </c>
      <c r="J245" s="9">
        <f t="shared" si="47"/>
        <v>5.3168058158078466</v>
      </c>
      <c r="K245" s="11">
        <f t="shared" si="48"/>
        <v>0.59171597633136097</v>
      </c>
      <c r="L245" s="11">
        <f t="shared" si="49"/>
        <v>0.24630541871921185</v>
      </c>
      <c r="M245" s="11">
        <f t="shared" si="50"/>
        <v>0.19762845849802374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-0.24690693921463158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0.22495092267898176</v>
      </c>
      <c r="Q245" s="11">
        <f>2*'OddsRatio_working_3-way'!K245*'OddsRatio_working_3-way'!L245*'OddsRatio_working_3-way'!M245</f>
        <v>5.7605870084246301E-2</v>
      </c>
      <c r="R245" s="11">
        <f t="shared" si="51"/>
        <v>0</v>
      </c>
      <c r="S245" s="11">
        <f t="shared" si="52"/>
        <v>-0.91107574130768409</v>
      </c>
      <c r="T245" s="11">
        <f t="shared" si="53"/>
        <v>-0.23331004899044411</v>
      </c>
      <c r="U245" s="11">
        <f>'OddsRatio_working_3-way'!S245-'OddsRatio_working_3-way'!R245^2/3</f>
        <v>-0.91107574130768409</v>
      </c>
      <c r="V245" s="11">
        <f>'OddsRatio_working_3-way'!S245*'OddsRatio_working_3-way'!R245/3-2*'OddsRatio_working_3-way'!R245^3/27-'OddsRatio_working_3-way'!T245</f>
        <v>0.23331004899044411</v>
      </c>
      <c r="W245" s="11">
        <f>'OddsRatio_working_3-way'!V245^2+4*'OddsRatio_working_3-way'!U245^3/27</f>
        <v>-5.7602958015543826E-2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0.16735929685519957</v>
      </c>
      <c r="Y245" s="11">
        <f>IF('OddsRatio_working_3-way'!W245&gt;=0,IF('OddsRatio_working_3-way'!V245+SQRT('OddsRatio_working_3-way'!W245)&gt;0,0,PI()),ACOS('OddsRatio_working_3-way'!V245/(2*'OddsRatio_working_3-way'!X245)))</f>
        <v>0.79954445001370178</v>
      </c>
      <c r="Z245" s="11">
        <f>'OddsRatio_working_3-way'!X245^(1/3)*COS('OddsRatio_working_3-way'!Y245/3)</f>
        <v>0.53162633199604026</v>
      </c>
      <c r="AA245" s="11">
        <f>'OddsRatio_working_3-way'!X245^(1/3)*COS(('OddsRatio_working_3-way'!Y245+2*PI())/3)</f>
        <v>-0.39150730935103395</v>
      </c>
      <c r="AB245" s="11">
        <f>'OddsRatio_working_3-way'!X245^(1/3)*COS(('OddsRatio_working_3-way'!Y245+4*PI())/3)</f>
        <v>-0.1401190226450062</v>
      </c>
      <c r="AC245" s="11">
        <f>'OddsRatio_working_3-way'!X245^(1/3)*SIN('OddsRatio_working_3-way'!Y245/3)</f>
        <v>0.1451390950008439</v>
      </c>
      <c r="AD245" s="11">
        <f>'OddsRatio_working_3-way'!X245^(1/3)*SIN(('OddsRatio_working_3-way'!Y245+2*PI())/3)</f>
        <v>0.38783236132888887</v>
      </c>
      <c r="AE245" s="11">
        <f>'OddsRatio_working_3-way'!X245^(1/3)*SIN(('OddsRatio_working_3-way'!Y245+4*PI())/3)</f>
        <v>-0.53297145632973286</v>
      </c>
      <c r="AF245" s="11">
        <f>-'OddsRatio_working_3-way'!U245/(3*'OddsRatio_working_3-way'!X245^(1/3))*COS(('OddsRatio_working_3-way'!Y245)/3)</f>
        <v>0.53162633199604026</v>
      </c>
      <c r="AG245" s="11">
        <f>-'OddsRatio_working_3-way'!U245/(3*'OddsRatio_working_3-way'!X245^(1/3))*COS(('OddsRatio_working_3-way'!Y245+2*PI())/3)</f>
        <v>-0.39150730935103395</v>
      </c>
      <c r="AH245" s="11">
        <f>-'OddsRatio_working_3-way'!U245/(3*'OddsRatio_working_3-way'!X245^(1/3))*COS(('OddsRatio_working_3-way'!Y245+4*PI())/3)</f>
        <v>-0.1401190226450062</v>
      </c>
      <c r="AI245" s="11">
        <f>'OddsRatio_working_3-way'!U245/(3*'OddsRatio_working_3-way'!X245^(1/3))*SIN(('OddsRatio_working_3-way'!Y245)/3)</f>
        <v>-0.1451390950008439</v>
      </c>
      <c r="AJ245" s="11">
        <f>'OddsRatio_working_3-way'!U245/(3*'OddsRatio_working_3-way'!X245^(1/3))*SIN(('OddsRatio_working_3-way'!Y245+2*PI())/3)</f>
        <v>-0.38783236132888887</v>
      </c>
      <c r="AK245" s="11">
        <f>'OddsRatio_working_3-way'!U245/(3*'OddsRatio_working_3-way'!X245^(1/3))*SIN(('OddsRatio_working_3-way'!Y245+4*PI())/3)</f>
        <v>0.53297145632973286</v>
      </c>
      <c r="AL245" s="11">
        <f>'OddsRatio_working_3-way'!Z245+'OddsRatio_working_3-way'!AF245</f>
        <v>1.0632526639920805</v>
      </c>
      <c r="AM245" s="11">
        <f>'OddsRatio_working_3-way'!AA245+'OddsRatio_working_3-way'!AG245</f>
        <v>-0.7830146187020679</v>
      </c>
      <c r="AN245" s="11">
        <f>'OddsRatio_working_3-way'!AB245+'OddsRatio_working_3-way'!AH245</f>
        <v>-0.28023804529001239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1.0632526639920805</v>
      </c>
      <c r="AS245" s="11">
        <f>IF(('OddsRatio_working_3-way'!X245=0),IF(Q245&gt;0,-Q245^(1/3),(-Q245)^(1/3)),'OddsRatio_working_3-way'!AM245-'OddsRatio_working_3-way'!R245/3)</f>
        <v>-0.7830146187020679</v>
      </c>
      <c r="AT245" s="11">
        <f>IF(('OddsRatio_working_3-way'!X245=0),IF(Q245&gt;0,-Q245^(1/3),(-Q245)^(1/3)),'OddsRatio_working_3-way'!AN245-'OddsRatio_working_3-way'!R245/3)</f>
        <v>-0.28023804529001239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12.92</v>
      </c>
      <c r="B246" s="4">
        <f>IF('True_Odds_Calculator_3-way'!B247="","",'True_Odds_Calculator_3-way'!B247)</f>
        <v>7.21</v>
      </c>
      <c r="C246" s="4">
        <f>IF('True_Odds_Calculator_3-way'!C247="","",'True_Odds_Calculator_3-way'!C247)</f>
        <v>1.2</v>
      </c>
      <c r="D246" s="9">
        <f t="shared" si="41"/>
        <v>6.7243228741028505E-2</v>
      </c>
      <c r="E246" s="9">
        <f t="shared" si="42"/>
        <v>0.12155661060598312</v>
      </c>
      <c r="F246" s="9">
        <f t="shared" si="43"/>
        <v>0.81120016065298839</v>
      </c>
      <c r="G246" s="9">
        <f t="shared" si="44"/>
        <v>1.1637068661021612</v>
      </c>
      <c r="H246" s="9">
        <f t="shared" si="45"/>
        <v>14.871385843937759</v>
      </c>
      <c r="I246" s="9">
        <f t="shared" si="46"/>
        <v>8.2266196384944212</v>
      </c>
      <c r="J246" s="9">
        <f t="shared" si="47"/>
        <v>1.232741373220432</v>
      </c>
      <c r="K246" s="11">
        <f t="shared" si="48"/>
        <v>7.7399380804953566E-2</v>
      </c>
      <c r="L246" s="11">
        <f t="shared" si="49"/>
        <v>0.13869625520110956</v>
      </c>
      <c r="M246" s="11">
        <f t="shared" si="50"/>
        <v>0.83333333333333337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-0.13243989471107798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0.16397719026292171</v>
      </c>
      <c r="Q246" s="11">
        <f>2*'OddsRatio_working_3-way'!K246*'OddsRatio_working_3-way'!L246*'OddsRatio_working_3-way'!M246</f>
        <v>1.7891673787552836E-2</v>
      </c>
      <c r="R246" s="11">
        <f t="shared" si="51"/>
        <v>0</v>
      </c>
      <c r="S246" s="11">
        <f t="shared" si="52"/>
        <v>-1.2381253444865943</v>
      </c>
      <c r="T246" s="11">
        <f t="shared" si="53"/>
        <v>-0.13509278172248715</v>
      </c>
      <c r="U246" s="11">
        <f>'OddsRatio_working_3-way'!S246-'OddsRatio_working_3-way'!R246^2/3</f>
        <v>-1.2381253444865943</v>
      </c>
      <c r="V246" s="11">
        <f>'OddsRatio_working_3-way'!S246*'OddsRatio_working_3-way'!R246/3-2*'OddsRatio_working_3-way'!R246^3/27-'OddsRatio_working_3-way'!T246</f>
        <v>0.13509278172248715</v>
      </c>
      <c r="W246" s="11">
        <f>'OddsRatio_working_3-way'!V246^2+4*'OddsRatio_working_3-way'!U246^3/27</f>
        <v>-0.26293359303454733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0.26513376468684013</v>
      </c>
      <c r="Y246" s="11">
        <f>IF('OddsRatio_working_3-way'!W246&gt;=0,IF('OddsRatio_working_3-way'!V246+SQRT('OddsRatio_working_3-way'!W246)&gt;0,0,PI()),ACOS('OddsRatio_working_3-way'!V246/(2*'OddsRatio_working_3-way'!X246)))</f>
        <v>1.3131932599499745</v>
      </c>
      <c r="Z246" s="11">
        <f>'OddsRatio_working_3-way'!X246^(1/3)*COS('OddsRatio_working_3-way'!Y246/3)</f>
        <v>0.58185343305108062</v>
      </c>
      <c r="AA246" s="11">
        <f>'OddsRatio_working_3-way'!X246^(1/3)*COS(('OddsRatio_working_3-way'!Y246+2*PI())/3)</f>
        <v>-0.52675774280633381</v>
      </c>
      <c r="AB246" s="11">
        <f>'OddsRatio_working_3-way'!X246^(1/3)*COS(('OddsRatio_working_3-way'!Y246+4*PI())/3)</f>
        <v>-5.50956902447471E-2</v>
      </c>
      <c r="AC246" s="11">
        <f>'OddsRatio_working_3-way'!X246^(1/3)*SIN('OddsRatio_working_3-way'!Y246/3)</f>
        <v>0.27231421301296371</v>
      </c>
      <c r="AD246" s="11">
        <f>'OddsRatio_working_3-way'!X246^(1/3)*SIN(('OddsRatio_working_3-way'!Y246+2*PI())/3)</f>
        <v>0.36774274779494226</v>
      </c>
      <c r="AE246" s="11">
        <f>'OddsRatio_working_3-way'!X246^(1/3)*SIN(('OddsRatio_working_3-way'!Y246+4*PI())/3)</f>
        <v>-0.64005696080790575</v>
      </c>
      <c r="AF246" s="11">
        <f>-'OddsRatio_working_3-way'!U246/(3*'OddsRatio_working_3-way'!X246^(1/3))*COS(('OddsRatio_working_3-way'!Y246)/3)</f>
        <v>0.58185343305108062</v>
      </c>
      <c r="AG246" s="11">
        <f>-'OddsRatio_working_3-way'!U246/(3*'OddsRatio_working_3-way'!X246^(1/3))*COS(('OddsRatio_working_3-way'!Y246+2*PI())/3)</f>
        <v>-0.5267577428063337</v>
      </c>
      <c r="AH246" s="11">
        <f>-'OddsRatio_working_3-way'!U246/(3*'OddsRatio_working_3-way'!X246^(1/3))*COS(('OddsRatio_working_3-way'!Y246+4*PI())/3)</f>
        <v>-5.5095690244747093E-2</v>
      </c>
      <c r="AI246" s="11">
        <f>'OddsRatio_working_3-way'!U246/(3*'OddsRatio_working_3-way'!X246^(1/3))*SIN(('OddsRatio_working_3-way'!Y246)/3)</f>
        <v>-0.27231421301296366</v>
      </c>
      <c r="AJ246" s="11">
        <f>'OddsRatio_working_3-way'!U246/(3*'OddsRatio_working_3-way'!X246^(1/3))*SIN(('OddsRatio_working_3-way'!Y246+2*PI())/3)</f>
        <v>-0.3677427477949422</v>
      </c>
      <c r="AK246" s="11">
        <f>'OddsRatio_working_3-way'!U246/(3*'OddsRatio_working_3-way'!X246^(1/3))*SIN(('OddsRatio_working_3-way'!Y246+4*PI())/3)</f>
        <v>0.64005696080790564</v>
      </c>
      <c r="AL246" s="11">
        <f>'OddsRatio_working_3-way'!Z246+'OddsRatio_working_3-way'!AF246</f>
        <v>1.1637068661021612</v>
      </c>
      <c r="AM246" s="11">
        <f>'OddsRatio_working_3-way'!AA246+'OddsRatio_working_3-way'!AG246</f>
        <v>-1.0535154856126674</v>
      </c>
      <c r="AN246" s="11">
        <f>'OddsRatio_working_3-way'!AB246+'OddsRatio_working_3-way'!AH246</f>
        <v>-0.1101913804894942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1.1637068661021612</v>
      </c>
      <c r="AS246" s="11">
        <f>IF(('OddsRatio_working_3-way'!X246=0),IF(Q246&gt;0,-Q246^(1/3),(-Q246)^(1/3)),'OddsRatio_working_3-way'!AM246-'OddsRatio_working_3-way'!R246/3)</f>
        <v>-1.0535154856126674</v>
      </c>
      <c r="AT246" s="11">
        <f>IF(('OddsRatio_working_3-way'!X246=0),IF(Q246&gt;0,-Q246^(1/3),(-Q246)^(1/3)),'OddsRatio_working_3-way'!AN246-'OddsRatio_working_3-way'!R246/3)</f>
        <v>-0.1101913804894942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1.72</v>
      </c>
      <c r="B247" s="4">
        <f>IF('True_Odds_Calculator_3-way'!B248="","",'True_Odds_Calculator_3-way'!B248)</f>
        <v>4.22</v>
      </c>
      <c r="C247" s="4">
        <f>IF('True_Odds_Calculator_3-way'!C248="","",'True_Odds_Calculator_3-way'!C248)</f>
        <v>4.5999999999999996</v>
      </c>
      <c r="D247" s="9">
        <f t="shared" si="41"/>
        <v>0.56656950772409853</v>
      </c>
      <c r="E247" s="9">
        <f t="shared" si="42"/>
        <v>0.22617843294893256</v>
      </c>
      <c r="F247" s="9">
        <f t="shared" si="43"/>
        <v>0.20725205932696883</v>
      </c>
      <c r="G247" s="9">
        <f t="shared" si="44"/>
        <v>1.0625118129738627</v>
      </c>
      <c r="H247" s="9">
        <f t="shared" si="45"/>
        <v>1.7650085053411813</v>
      </c>
      <c r="I247" s="9">
        <f t="shared" si="46"/>
        <v>4.4212880377758381</v>
      </c>
      <c r="J247" s="9">
        <f t="shared" si="47"/>
        <v>4.8250425267059063</v>
      </c>
      <c r="K247" s="11">
        <f t="shared" si="48"/>
        <v>0.58139534883720934</v>
      </c>
      <c r="L247" s="11">
        <f t="shared" si="49"/>
        <v>0.23696682464454977</v>
      </c>
      <c r="M247" s="11">
        <f t="shared" si="50"/>
        <v>0.21739130434782611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-0.24997244571806465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0.22582531064457859</v>
      </c>
      <c r="Q247" s="11">
        <f>2*'OddsRatio_working_3-way'!K247*'OddsRatio_working_3-way'!L247*'OddsRatio_working_3-way'!M247</f>
        <v>5.9900612903071235E-2</v>
      </c>
      <c r="R247" s="11">
        <f t="shared" si="51"/>
        <v>0</v>
      </c>
      <c r="S247" s="11">
        <f t="shared" si="52"/>
        <v>-0.90340081282110274</v>
      </c>
      <c r="T247" s="11">
        <f t="shared" si="53"/>
        <v>-0.23962886281726858</v>
      </c>
      <c r="U247" s="11">
        <f>'OddsRatio_working_3-way'!S247-'OddsRatio_working_3-way'!R247^2/3</f>
        <v>-0.90340081282110274</v>
      </c>
      <c r="V247" s="11">
        <f>'OddsRatio_working_3-way'!S247*'OddsRatio_working_3-way'!R247/3-2*'OddsRatio_working_3-way'!R247^3/27-'OddsRatio_working_3-way'!T247</f>
        <v>0.23962886281726858</v>
      </c>
      <c r="W247" s="11">
        <f>'OddsRatio_working_3-way'!V247^2+4*'OddsRatio_working_3-way'!U247^3/27</f>
        <v>-5.1806932758629236E-2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0.16524899746573848</v>
      </c>
      <c r="Y247" s="11">
        <f>IF('OddsRatio_working_3-way'!W247&gt;=0,IF('OddsRatio_working_3-way'!V247+SQRT('OddsRatio_working_3-way'!W247)&gt;0,0,PI()),ACOS('OddsRatio_working_3-way'!V247/(2*'OddsRatio_working_3-way'!X247)))</f>
        <v>0.75968365979877783</v>
      </c>
      <c r="Z247" s="11">
        <f>'OddsRatio_working_3-way'!X247^(1/3)*COS('OddsRatio_working_3-way'!Y247/3)</f>
        <v>0.53125590648693133</v>
      </c>
      <c r="AA247" s="11">
        <f>'OddsRatio_working_3-way'!X247^(1/3)*COS(('OddsRatio_working_3-way'!Y247+2*PI())/3)</f>
        <v>-0.38468917519392831</v>
      </c>
      <c r="AB247" s="11">
        <f>'OddsRatio_working_3-way'!X247^(1/3)*COS(('OddsRatio_working_3-way'!Y247+4*PI())/3)</f>
        <v>-0.14656673129300318</v>
      </c>
      <c r="AC247" s="11">
        <f>'OddsRatio_working_3-way'!X247^(1/3)*SIN('OddsRatio_working_3-way'!Y247/3)</f>
        <v>0.13748005708629082</v>
      </c>
      <c r="AD247" s="11">
        <f>'OddsRatio_working_3-way'!X247^(1/3)*SIN(('OddsRatio_working_3-way'!Y247+2*PI())/3)</f>
        <v>0.39134108238506737</v>
      </c>
      <c r="AE247" s="11">
        <f>'OddsRatio_working_3-way'!X247^(1/3)*SIN(('OddsRatio_working_3-way'!Y247+4*PI())/3)</f>
        <v>-0.52882113947135811</v>
      </c>
      <c r="AF247" s="11">
        <f>-'OddsRatio_working_3-way'!U247/(3*'OddsRatio_working_3-way'!X247^(1/3))*COS(('OddsRatio_working_3-way'!Y247)/3)</f>
        <v>0.53125590648693122</v>
      </c>
      <c r="AG247" s="11">
        <f>-'OddsRatio_working_3-way'!U247/(3*'OddsRatio_working_3-way'!X247^(1/3))*COS(('OddsRatio_working_3-way'!Y247+2*PI())/3)</f>
        <v>-0.38468917519392826</v>
      </c>
      <c r="AH247" s="11">
        <f>-'OddsRatio_working_3-way'!U247/(3*'OddsRatio_working_3-way'!X247^(1/3))*COS(('OddsRatio_working_3-way'!Y247+4*PI())/3)</f>
        <v>-0.14656673129300316</v>
      </c>
      <c r="AI247" s="11">
        <f>'OddsRatio_working_3-way'!U247/(3*'OddsRatio_working_3-way'!X247^(1/3))*SIN(('OddsRatio_working_3-way'!Y247)/3)</f>
        <v>-0.1374800570862908</v>
      </c>
      <c r="AJ247" s="11">
        <f>'OddsRatio_working_3-way'!U247/(3*'OddsRatio_working_3-way'!X247^(1/3))*SIN(('OddsRatio_working_3-way'!Y247+2*PI())/3)</f>
        <v>-0.39134108238506726</v>
      </c>
      <c r="AK247" s="11">
        <f>'OddsRatio_working_3-way'!U247/(3*'OddsRatio_working_3-way'!X247^(1/3))*SIN(('OddsRatio_working_3-way'!Y247+4*PI())/3)</f>
        <v>0.528821139471358</v>
      </c>
      <c r="AL247" s="11">
        <f>'OddsRatio_working_3-way'!Z247+'OddsRatio_working_3-way'!AF247</f>
        <v>1.0625118129738627</v>
      </c>
      <c r="AM247" s="11">
        <f>'OddsRatio_working_3-way'!AA247+'OddsRatio_working_3-way'!AG247</f>
        <v>-0.76937835038785662</v>
      </c>
      <c r="AN247" s="11">
        <f>'OddsRatio_working_3-way'!AB247+'OddsRatio_working_3-way'!AH247</f>
        <v>-0.29313346258600637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1.0625118129738627</v>
      </c>
      <c r="AS247" s="11">
        <f>IF(('OddsRatio_working_3-way'!X247=0),IF(Q247&gt;0,-Q247^(1/3),(-Q247)^(1/3)),'OddsRatio_working_3-way'!AM247-'OddsRatio_working_3-way'!R247/3)</f>
        <v>-0.76937835038785662</v>
      </c>
      <c r="AT247" s="11">
        <f>IF(('OddsRatio_working_3-way'!X247=0),IF(Q247&gt;0,-Q247^(1/3),(-Q247)^(1/3)),'OddsRatio_working_3-way'!AN247-'OddsRatio_working_3-way'!R247/3)</f>
        <v>-0.29313346258600637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2.74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2.4700000000000002</v>
      </c>
      <c r="D248" s="9">
        <f t="shared" si="41"/>
        <v>0.3530160068365501</v>
      </c>
      <c r="E248" s="9">
        <f t="shared" si="42"/>
        <v>0.25457216678262645</v>
      </c>
      <c r="F248" s="9">
        <f t="shared" si="43"/>
        <v>0.39241182638082334</v>
      </c>
      <c r="G248" s="9">
        <f t="shared" si="44"/>
        <v>1.0532946776563035</v>
      </c>
      <c r="H248" s="9">
        <f t="shared" si="45"/>
        <v>2.8327327391219681</v>
      </c>
      <c r="I248" s="9">
        <f t="shared" si="46"/>
        <v>3.9281592038845234</v>
      </c>
      <c r="J248" s="9">
        <f t="shared" si="47"/>
        <v>2.5483431761547664</v>
      </c>
      <c r="K248" s="11">
        <f t="shared" si="48"/>
        <v>0.36496350364963503</v>
      </c>
      <c r="L248" s="11">
        <f t="shared" si="49"/>
        <v>0.26455026455026459</v>
      </c>
      <c r="M248" s="11">
        <f t="shared" si="50"/>
        <v>0.40485829959514169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-0.27795344622082996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0.23414641163392608</v>
      </c>
      <c r="Q248" s="11">
        <f>2*'OddsRatio_working_3-way'!K248*'OddsRatio_working_3-way'!L248*'OddsRatio_working_3-way'!M248</f>
        <v>7.8179102381945267E-2</v>
      </c>
      <c r="R248" s="11">
        <f t="shared" si="51"/>
        <v>0</v>
      </c>
      <c r="S248" s="11">
        <f t="shared" si="52"/>
        <v>-0.84239434631042553</v>
      </c>
      <c r="T248" s="11">
        <f t="shared" si="53"/>
        <v>-0.2812668935927965</v>
      </c>
      <c r="U248" s="11">
        <f>'OddsRatio_working_3-way'!S248-'OddsRatio_working_3-way'!R248^2/3</f>
        <v>-0.84239434631042553</v>
      </c>
      <c r="V248" s="11">
        <f>'OddsRatio_working_3-way'!S248*'OddsRatio_working_3-way'!R248/3-2*'OddsRatio_working_3-way'!R248^3/27-'OddsRatio_working_3-way'!T248</f>
        <v>0.2812668935927965</v>
      </c>
      <c r="W248" s="11">
        <f>'OddsRatio_working_3-way'!V248^2+4*'OddsRatio_working_3-way'!U248^3/27</f>
        <v>-9.4499438856901485E-3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0.14879600911737489</v>
      </c>
      <c r="Y248" s="11">
        <f>IF('OddsRatio_working_3-way'!W248&gt;=0,IF('OddsRatio_working_3-way'!V248+SQRT('OddsRatio_working_3-way'!W248)&gt;0,0,PI()),ACOS('OddsRatio_working_3-way'!V248/(2*'OddsRatio_working_3-way'!X248)))</f>
        <v>0.33276545987591843</v>
      </c>
      <c r="Z248" s="11">
        <f>'OddsRatio_working_3-way'!X248^(1/3)*COS('OddsRatio_working_3-way'!Y248/3)</f>
        <v>0.52664733882815173</v>
      </c>
      <c r="AA248" s="11">
        <f>'OddsRatio_working_3-way'!X248^(1/3)*COS(('OddsRatio_working_3-way'!Y248+2*PI())/3)</f>
        <v>-0.31412250755557142</v>
      </c>
      <c r="AB248" s="11">
        <f>'OddsRatio_working_3-way'!X248^(1/3)*COS(('OddsRatio_working_3-way'!Y248+4*PI())/3)</f>
        <v>-0.21252483127258046</v>
      </c>
      <c r="AC248" s="11">
        <f>'OddsRatio_working_3-way'!X248^(1/3)*SIN('OddsRatio_working_3-way'!Y248/3)</f>
        <v>5.8657445751025238E-2</v>
      </c>
      <c r="AD248" s="11">
        <f>'OddsRatio_working_3-way'!X248^(1/3)*SIN(('OddsRatio_working_3-way'!Y248+2*PI())/3)</f>
        <v>0.42676125138513754</v>
      </c>
      <c r="AE248" s="11">
        <f>'OddsRatio_working_3-way'!X248^(1/3)*SIN(('OddsRatio_working_3-way'!Y248+4*PI())/3)</f>
        <v>-0.48541869713616281</v>
      </c>
      <c r="AF248" s="11">
        <f>-'OddsRatio_working_3-way'!U248/(3*'OddsRatio_working_3-way'!X248^(1/3))*COS(('OddsRatio_working_3-way'!Y248)/3)</f>
        <v>0.52664733882815173</v>
      </c>
      <c r="AG248" s="11">
        <f>-'OddsRatio_working_3-way'!U248/(3*'OddsRatio_working_3-way'!X248^(1/3))*COS(('OddsRatio_working_3-way'!Y248+2*PI())/3)</f>
        <v>-0.31412250755557142</v>
      </c>
      <c r="AH248" s="11">
        <f>-'OddsRatio_working_3-way'!U248/(3*'OddsRatio_working_3-way'!X248^(1/3))*COS(('OddsRatio_working_3-way'!Y248+4*PI())/3)</f>
        <v>-0.21252483127258046</v>
      </c>
      <c r="AI248" s="11">
        <f>'OddsRatio_working_3-way'!U248/(3*'OddsRatio_working_3-way'!X248^(1/3))*SIN(('OddsRatio_working_3-way'!Y248)/3)</f>
        <v>-5.8657445751025238E-2</v>
      </c>
      <c r="AJ248" s="11">
        <f>'OddsRatio_working_3-way'!U248/(3*'OddsRatio_working_3-way'!X248^(1/3))*SIN(('OddsRatio_working_3-way'!Y248+2*PI())/3)</f>
        <v>-0.42676125138513754</v>
      </c>
      <c r="AK248" s="11">
        <f>'OddsRatio_working_3-way'!U248/(3*'OddsRatio_working_3-way'!X248^(1/3))*SIN(('OddsRatio_working_3-way'!Y248+4*PI())/3)</f>
        <v>0.48541869713616281</v>
      </c>
      <c r="AL248" s="11">
        <f>'OddsRatio_working_3-way'!Z248+'OddsRatio_working_3-way'!AF248</f>
        <v>1.0532946776563035</v>
      </c>
      <c r="AM248" s="11">
        <f>'OddsRatio_working_3-way'!AA248+'OddsRatio_working_3-way'!AG248</f>
        <v>-0.62824501511114283</v>
      </c>
      <c r="AN248" s="11">
        <f>'OddsRatio_working_3-way'!AB248+'OddsRatio_working_3-way'!AH248</f>
        <v>-0.42504966254516091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1.0532946776563035</v>
      </c>
      <c r="AS248" s="11">
        <f>IF(('OddsRatio_working_3-way'!X248=0),IF(Q248&gt;0,-Q248^(1/3),(-Q248)^(1/3)),'OddsRatio_working_3-way'!AM248-'OddsRatio_working_3-way'!R248/3)</f>
        <v>-0.62824501511114283</v>
      </c>
      <c r="AT248" s="11">
        <f>IF(('OddsRatio_working_3-way'!X248=0),IF(Q248&gt;0,-Q248^(1/3),(-Q248)^(1/3)),'OddsRatio_working_3-way'!AN248-'OddsRatio_working_3-way'!R248/3)</f>
        <v>-0.42504966254516091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1.25</v>
      </c>
      <c r="B249" s="4">
        <f>IF('True_Odds_Calculator_3-way'!B250="","",'True_Odds_Calculator_3-way'!B250)</f>
        <v>6.07</v>
      </c>
      <c r="C249" s="4">
        <f>IF('True_Odds_Calculator_3-way'!C250="","",'True_Odds_Calculator_3-way'!C250)</f>
        <v>11.35</v>
      </c>
      <c r="D249" s="9">
        <f t="shared" si="41"/>
        <v>0.77641493900824443</v>
      </c>
      <c r="E249" s="9">
        <f t="shared" si="42"/>
        <v>0.14619767988681973</v>
      </c>
      <c r="F249" s="9">
        <f t="shared" si="43"/>
        <v>7.7387381104935871E-2</v>
      </c>
      <c r="G249" s="9">
        <f t="shared" si="44"/>
        <v>1.1518843842822113</v>
      </c>
      <c r="H249" s="9">
        <f t="shared" si="45"/>
        <v>1.2879710960705528</v>
      </c>
      <c r="I249" s="9">
        <f t="shared" si="46"/>
        <v>6.840053828310813</v>
      </c>
      <c r="J249" s="9">
        <f t="shared" si="47"/>
        <v>12.922003377320888</v>
      </c>
      <c r="K249" s="11">
        <f t="shared" si="48"/>
        <v>0.8</v>
      </c>
      <c r="L249" s="11">
        <f t="shared" si="49"/>
        <v>0.16474464579901152</v>
      </c>
      <c r="M249" s="11">
        <f t="shared" si="50"/>
        <v>8.8105726872246701E-2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-0.15233291481903499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0.18195937266400075</v>
      </c>
      <c r="Q249" s="11">
        <f>2*'OddsRatio_working_3-way'!K249*'OddsRatio_working_3-way'!L249*'OddsRatio_working_3-way'!M249</f>
        <v>2.3223914826292377E-2</v>
      </c>
      <c r="R249" s="11">
        <f t="shared" si="51"/>
        <v>0</v>
      </c>
      <c r="S249" s="11">
        <f t="shared" si="52"/>
        <v>-1.1944849403043376</v>
      </c>
      <c r="T249" s="11">
        <f t="shared" si="53"/>
        <v>-0.15245500195332964</v>
      </c>
      <c r="U249" s="11">
        <f>'OddsRatio_working_3-way'!S249-'OddsRatio_working_3-way'!R249^2/3</f>
        <v>-1.1944849403043376</v>
      </c>
      <c r="V249" s="11">
        <f>'OddsRatio_working_3-way'!S249*'OddsRatio_working_3-way'!R249/3-2*'OddsRatio_working_3-way'!R249^3/27-'OddsRatio_working_3-way'!T249</f>
        <v>0.15245500195332964</v>
      </c>
      <c r="W249" s="11">
        <f>'OddsRatio_working_3-way'!V249^2+4*'OddsRatio_working_3-way'!U249^3/27</f>
        <v>-0.22924403112751895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0.25124020316626711</v>
      </c>
      <c r="Y249" s="11">
        <f>IF('OddsRatio_working_3-way'!W249&gt;=0,IF('OddsRatio_working_3-way'!V249+SQRT('OddsRatio_working_3-way'!W249)&gt;0,0,PI()),ACOS('OddsRatio_working_3-way'!V249/(2*'OddsRatio_working_3-way'!X249)))</f>
        <v>1.2625323869617555</v>
      </c>
      <c r="Z249" s="11">
        <f>'OddsRatio_working_3-way'!X249^(1/3)*COS('OddsRatio_working_3-way'!Y249/3)</f>
        <v>0.57594219214110565</v>
      </c>
      <c r="AA249" s="11">
        <f>'OddsRatio_working_3-way'!X249^(1/3)*COS(('OddsRatio_working_3-way'!Y249+2*PI())/3)</f>
        <v>-0.51121799651904209</v>
      </c>
      <c r="AB249" s="11">
        <f>'OddsRatio_working_3-way'!X249^(1/3)*COS(('OddsRatio_working_3-way'!Y249+4*PI())/3)</f>
        <v>-6.4724195622063718E-2</v>
      </c>
      <c r="AC249" s="11">
        <f>'OddsRatio_working_3-way'!X249^(1/3)*SIN('OddsRatio_working_3-way'!Y249/3)</f>
        <v>0.25778331613936989</v>
      </c>
      <c r="AD249" s="11">
        <f>'OddsRatio_working_3-way'!X249^(1/3)*SIN(('OddsRatio_working_3-way'!Y249+2*PI())/3)</f>
        <v>0.36988891143581093</v>
      </c>
      <c r="AE249" s="11">
        <f>'OddsRatio_working_3-way'!X249^(1/3)*SIN(('OddsRatio_working_3-way'!Y249+4*PI())/3)</f>
        <v>-0.62767222757518071</v>
      </c>
      <c r="AF249" s="11">
        <f>-'OddsRatio_working_3-way'!U249/(3*'OddsRatio_working_3-way'!X249^(1/3))*COS(('OddsRatio_working_3-way'!Y249)/3)</f>
        <v>0.57594219214110565</v>
      </c>
      <c r="AG249" s="11">
        <f>-'OddsRatio_working_3-way'!U249/(3*'OddsRatio_working_3-way'!X249^(1/3))*COS(('OddsRatio_working_3-way'!Y249+2*PI())/3)</f>
        <v>-0.51121799651904209</v>
      </c>
      <c r="AH249" s="11">
        <f>-'OddsRatio_working_3-way'!U249/(3*'OddsRatio_working_3-way'!X249^(1/3))*COS(('OddsRatio_working_3-way'!Y249+4*PI())/3)</f>
        <v>-6.4724195622063718E-2</v>
      </c>
      <c r="AI249" s="11">
        <f>'OddsRatio_working_3-way'!U249/(3*'OddsRatio_working_3-way'!X249^(1/3))*SIN(('OddsRatio_working_3-way'!Y249)/3)</f>
        <v>-0.25778331613936989</v>
      </c>
      <c r="AJ249" s="11">
        <f>'OddsRatio_working_3-way'!U249/(3*'OddsRatio_working_3-way'!X249^(1/3))*SIN(('OddsRatio_working_3-way'!Y249+2*PI())/3)</f>
        <v>-0.36988891143581093</v>
      </c>
      <c r="AK249" s="11">
        <f>'OddsRatio_working_3-way'!U249/(3*'OddsRatio_working_3-way'!X249^(1/3))*SIN(('OddsRatio_working_3-way'!Y249+4*PI())/3)</f>
        <v>0.62767222757518071</v>
      </c>
      <c r="AL249" s="11">
        <f>'OddsRatio_working_3-way'!Z249+'OddsRatio_working_3-way'!AF249</f>
        <v>1.1518843842822113</v>
      </c>
      <c r="AM249" s="11">
        <f>'OddsRatio_working_3-way'!AA249+'OddsRatio_working_3-way'!AG249</f>
        <v>-1.0224359930380842</v>
      </c>
      <c r="AN249" s="11">
        <f>'OddsRatio_working_3-way'!AB249+'OddsRatio_working_3-way'!AH249</f>
        <v>-0.12944839124412744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1.1518843842822113</v>
      </c>
      <c r="AS249" s="11">
        <f>IF(('OddsRatio_working_3-way'!X249=0),IF(Q249&gt;0,-Q249^(1/3),(-Q249)^(1/3)),'OddsRatio_working_3-way'!AM249-'OddsRatio_working_3-way'!R249/3)</f>
        <v>-1.0224359930380842</v>
      </c>
      <c r="AT249" s="11">
        <f>IF(('OddsRatio_working_3-way'!X249=0),IF(Q249&gt;0,-Q249^(1/3),(-Q249)^(1/3)),'OddsRatio_working_3-way'!AN249-'OddsRatio_working_3-way'!R249/3)</f>
        <v>-0.12944839124412744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1.48</v>
      </c>
      <c r="B250" s="4">
        <f>IF('True_Odds_Calculator_3-way'!B251="","",'True_Odds_Calculator_3-way'!B251)</f>
        <v>4.74</v>
      </c>
      <c r="C250" s="4">
        <f>IF('True_Odds_Calculator_3-way'!C251="","",'True_Odds_Calculator_3-way'!C251)</f>
        <v>6.67</v>
      </c>
      <c r="D250" s="9">
        <f t="shared" si="41"/>
        <v>0.65974024338971426</v>
      </c>
      <c r="E250" s="9">
        <f t="shared" si="42"/>
        <v>0.19926125729622032</v>
      </c>
      <c r="F250" s="9">
        <f t="shared" si="43"/>
        <v>0.14099849931406563</v>
      </c>
      <c r="G250" s="9">
        <f t="shared" si="44"/>
        <v>1.0744751438777356</v>
      </c>
      <c r="H250" s="9">
        <f t="shared" si="45"/>
        <v>1.515748069061313</v>
      </c>
      <c r="I250" s="9">
        <f t="shared" si="46"/>
        <v>5.0185370381027319</v>
      </c>
      <c r="J250" s="9">
        <f t="shared" si="47"/>
        <v>7.0922740657867607</v>
      </c>
      <c r="K250" s="11">
        <f t="shared" si="48"/>
        <v>0.67567567567567566</v>
      </c>
      <c r="L250" s="11">
        <f t="shared" si="49"/>
        <v>0.21097046413502107</v>
      </c>
      <c r="M250" s="11">
        <f t="shared" si="50"/>
        <v>0.14992503748125938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-0.21753543344646531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0.21136369892371634</v>
      </c>
      <c r="Q250" s="11">
        <f>2*'OddsRatio_working_3-way'!K250*'OddsRatio_working_3-way'!L250*'OddsRatio_working_3-way'!M250</f>
        <v>4.2742911814705027E-2</v>
      </c>
      <c r="R250" s="11">
        <f t="shared" si="51"/>
        <v>0</v>
      </c>
      <c r="S250" s="11">
        <f t="shared" si="52"/>
        <v>-0.97162883110595488</v>
      </c>
      <c r="T250" s="11">
        <f t="shared" si="53"/>
        <v>-0.1964871245916997</v>
      </c>
      <c r="U250" s="11">
        <f>'OddsRatio_working_3-way'!S250-'OddsRatio_working_3-way'!R250^2/3</f>
        <v>-0.97162883110595488</v>
      </c>
      <c r="V250" s="11">
        <f>'OddsRatio_working_3-way'!S250*'OddsRatio_working_3-way'!R250/3-2*'OddsRatio_working_3-way'!R250^3/27-'OddsRatio_working_3-way'!T250</f>
        <v>0.1964871245916997</v>
      </c>
      <c r="W250" s="11">
        <f>'OddsRatio_working_3-way'!V250^2+4*'OddsRatio_working_3-way'!U250^3/27</f>
        <v>-9.7285910073887552E-2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0.1843184067071176</v>
      </c>
      <c r="Y250" s="11">
        <f>IF('OddsRatio_working_3-way'!W250&gt;=0,IF('OddsRatio_working_3-way'!V250+SQRT('OddsRatio_working_3-way'!W250)&gt;0,0,PI()),ACOS('OddsRatio_working_3-way'!V250/(2*'OddsRatio_working_3-way'!X250)))</f>
        <v>1.0086422163029618</v>
      </c>
      <c r="Z250" s="11">
        <f>'OddsRatio_working_3-way'!X250^(1/3)*COS('OddsRatio_working_3-way'!Y250/3)</f>
        <v>0.53723757193886779</v>
      </c>
      <c r="AA250" s="11">
        <f>'OddsRatio_working_3-way'!X250^(1/3)*COS(('OddsRatio_working_3-way'!Y250+2*PI())/3)</f>
        <v>-0.43121968156786233</v>
      </c>
      <c r="AB250" s="11">
        <f>'OddsRatio_working_3-way'!X250^(1/3)*COS(('OddsRatio_working_3-way'!Y250+4*PI())/3)</f>
        <v>-0.10601789037100566</v>
      </c>
      <c r="AC250" s="11">
        <f>'OddsRatio_working_3-way'!X250^(1/3)*SIN('OddsRatio_working_3-way'!Y250/3)</f>
        <v>0.18775534168845379</v>
      </c>
      <c r="AD250" s="11">
        <f>'OddsRatio_working_3-way'!X250^(1/3)*SIN(('OddsRatio_working_3-way'!Y250+2*PI())/3)</f>
        <v>0.37138371432230255</v>
      </c>
      <c r="AE250" s="11">
        <f>'OddsRatio_working_3-way'!X250^(1/3)*SIN(('OddsRatio_working_3-way'!Y250+4*PI())/3)</f>
        <v>-0.55913905601075631</v>
      </c>
      <c r="AF250" s="11">
        <f>-'OddsRatio_working_3-way'!U250/(3*'OddsRatio_working_3-way'!X250^(1/3))*COS(('OddsRatio_working_3-way'!Y250)/3)</f>
        <v>0.5372375719388679</v>
      </c>
      <c r="AG250" s="11">
        <f>-'OddsRatio_working_3-way'!U250/(3*'OddsRatio_working_3-way'!X250^(1/3))*COS(('OddsRatio_working_3-way'!Y250+2*PI())/3)</f>
        <v>-0.43121968156786245</v>
      </c>
      <c r="AH250" s="11">
        <f>-'OddsRatio_working_3-way'!U250/(3*'OddsRatio_working_3-way'!X250^(1/3))*COS(('OddsRatio_working_3-way'!Y250+4*PI())/3)</f>
        <v>-0.10601789037100567</v>
      </c>
      <c r="AI250" s="11">
        <f>'OddsRatio_working_3-way'!U250/(3*'OddsRatio_working_3-way'!X250^(1/3))*SIN(('OddsRatio_working_3-way'!Y250)/3)</f>
        <v>-0.18775534168845384</v>
      </c>
      <c r="AJ250" s="11">
        <f>'OddsRatio_working_3-way'!U250/(3*'OddsRatio_working_3-way'!X250^(1/3))*SIN(('OddsRatio_working_3-way'!Y250+2*PI())/3)</f>
        <v>-0.37138371432230266</v>
      </c>
      <c r="AK250" s="11">
        <f>'OddsRatio_working_3-way'!U250/(3*'OddsRatio_working_3-way'!X250^(1/3))*SIN(('OddsRatio_working_3-way'!Y250+4*PI())/3)</f>
        <v>0.55913905601075642</v>
      </c>
      <c r="AL250" s="11">
        <f>'OddsRatio_working_3-way'!Z250+'OddsRatio_working_3-way'!AF250</f>
        <v>1.0744751438777356</v>
      </c>
      <c r="AM250" s="11">
        <f>'OddsRatio_working_3-way'!AA250+'OddsRatio_working_3-way'!AG250</f>
        <v>-0.86243936313572478</v>
      </c>
      <c r="AN250" s="11">
        <f>'OddsRatio_working_3-way'!AB250+'OddsRatio_working_3-way'!AH250</f>
        <v>-0.21203578074201135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1.0744751438777356</v>
      </c>
      <c r="AS250" s="11">
        <f>IF(('OddsRatio_working_3-way'!X250=0),IF(Q250&gt;0,-Q250^(1/3),(-Q250)^(1/3)),'OddsRatio_working_3-way'!AM250-'OddsRatio_working_3-way'!R250/3)</f>
        <v>-0.86243936313572478</v>
      </c>
      <c r="AT250" s="11">
        <f>IF(('OddsRatio_working_3-way'!X250=0),IF(Q250&gt;0,-Q250^(1/3),(-Q250)^(1/3)),'OddsRatio_working_3-way'!AN250-'OddsRatio_working_3-way'!R250/3)</f>
        <v>-0.21203578074201135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1.22</v>
      </c>
      <c r="B251" s="4">
        <f>IF('True_Odds_Calculator_3-way'!B252="","",'True_Odds_Calculator_3-way'!B252)</f>
        <v>6.4</v>
      </c>
      <c r="C251" s="4">
        <f>IF('True_Odds_Calculator_3-way'!C252="","",'True_Odds_Calculator_3-way'!C252)</f>
        <v>13.87</v>
      </c>
      <c r="D251" s="9">
        <f t="shared" si="41"/>
        <v>0.79805141203427155</v>
      </c>
      <c r="E251" s="9">
        <f t="shared" si="42"/>
        <v>0.13867165805796869</v>
      </c>
      <c r="F251" s="9">
        <f t="shared" si="43"/>
        <v>6.3276929907759849E-2</v>
      </c>
      <c r="G251" s="9">
        <f t="shared" si="44"/>
        <v>1.1502368309543529</v>
      </c>
      <c r="H251" s="9">
        <f t="shared" si="45"/>
        <v>1.2530521028099577</v>
      </c>
      <c r="I251" s="9">
        <f t="shared" si="46"/>
        <v>7.2112788871535063</v>
      </c>
      <c r="J251" s="9">
        <f t="shared" si="47"/>
        <v>15.803548014382519</v>
      </c>
      <c r="K251" s="11">
        <f t="shared" si="48"/>
        <v>0.81967213114754101</v>
      </c>
      <c r="L251" s="11">
        <f t="shared" si="49"/>
        <v>0.15625</v>
      </c>
      <c r="M251" s="11">
        <f t="shared" si="50"/>
        <v>7.2098053352559491E-2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-0.14118180233314048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0.1707342477572778</v>
      </c>
      <c r="Q251" s="11">
        <f>2*'OddsRatio_working_3-way'!K251*'OddsRatio_working_3-way'!L251*'OddsRatio_working_3-way'!M251</f>
        <v>1.8467739075962986E-2</v>
      </c>
      <c r="R251" s="11">
        <f t="shared" si="51"/>
        <v>0</v>
      </c>
      <c r="S251" s="11">
        <f t="shared" si="52"/>
        <v>-1.2093219163926221</v>
      </c>
      <c r="T251" s="11">
        <f t="shared" si="53"/>
        <v>-0.13080821161629227</v>
      </c>
      <c r="U251" s="11">
        <f>'OddsRatio_working_3-way'!S251-'OddsRatio_working_3-way'!R251^2/3</f>
        <v>-1.2093219163926221</v>
      </c>
      <c r="V251" s="11">
        <f>'OddsRatio_working_3-way'!S251*'OddsRatio_working_3-way'!R251/3-2*'OddsRatio_working_3-way'!R251^3/27-'OddsRatio_working_3-way'!T251</f>
        <v>0.13080821161629227</v>
      </c>
      <c r="W251" s="11">
        <f>'OddsRatio_working_3-way'!V251^2+4*'OddsRatio_working_3-way'!U251^3/27</f>
        <v>-0.24490170394026836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0.25593577913537269</v>
      </c>
      <c r="Y251" s="11">
        <f>IF('OddsRatio_working_3-way'!W251&gt;=0,IF('OddsRatio_working_3-way'!V251+SQRT('OddsRatio_working_3-way'!W251)&gt;0,0,PI()),ACOS('OddsRatio_working_3-way'!V251/(2*'OddsRatio_working_3-way'!X251)))</f>
        <v>1.3123809187291731</v>
      </c>
      <c r="Z251" s="11">
        <f>'OddsRatio_working_3-way'!X251^(1/3)*COS('OddsRatio_working_3-way'!Y251/3)</f>
        <v>0.57511841547717646</v>
      </c>
      <c r="AA251" s="11">
        <f>'OddsRatio_working_3-way'!X251^(1/3)*COS(('OddsRatio_working_3-way'!Y251+2*PI())/3)</f>
        <v>-0.52049607736729675</v>
      </c>
      <c r="AB251" s="11">
        <f>'OddsRatio_working_3-way'!X251^(1/3)*COS(('OddsRatio_working_3-way'!Y251+4*PI())/3)</f>
        <v>-5.4622338109879702E-2</v>
      </c>
      <c r="AC251" s="11">
        <f>'OddsRatio_working_3-way'!X251^(1/3)*SIN('OddsRatio_working_3-way'!Y251/3)</f>
        <v>0.26897232876864724</v>
      </c>
      <c r="AD251" s="11">
        <f>'OddsRatio_working_3-way'!X251^(1/3)*SIN(('OddsRatio_working_3-way'!Y251+2*PI())/3)</f>
        <v>0.36358099360316481</v>
      </c>
      <c r="AE251" s="11">
        <f>'OddsRatio_working_3-way'!X251^(1/3)*SIN(('OddsRatio_working_3-way'!Y251+4*PI())/3)</f>
        <v>-0.63255332237181194</v>
      </c>
      <c r="AF251" s="11">
        <f>-'OddsRatio_working_3-way'!U251/(3*'OddsRatio_working_3-way'!X251^(1/3))*COS(('OddsRatio_working_3-way'!Y251)/3)</f>
        <v>0.57511841547717635</v>
      </c>
      <c r="AG251" s="11">
        <f>-'OddsRatio_working_3-way'!U251/(3*'OddsRatio_working_3-way'!X251^(1/3))*COS(('OddsRatio_working_3-way'!Y251+2*PI())/3)</f>
        <v>-0.52049607736729664</v>
      </c>
      <c r="AH251" s="11">
        <f>-'OddsRatio_working_3-way'!U251/(3*'OddsRatio_working_3-way'!X251^(1/3))*COS(('OddsRatio_working_3-way'!Y251+4*PI())/3)</f>
        <v>-5.4622338109879695E-2</v>
      </c>
      <c r="AI251" s="11">
        <f>'OddsRatio_working_3-way'!U251/(3*'OddsRatio_working_3-way'!X251^(1/3))*SIN(('OddsRatio_working_3-way'!Y251)/3)</f>
        <v>-0.26897232876864718</v>
      </c>
      <c r="AJ251" s="11">
        <f>'OddsRatio_working_3-way'!U251/(3*'OddsRatio_working_3-way'!X251^(1/3))*SIN(('OddsRatio_working_3-way'!Y251+2*PI())/3)</f>
        <v>-0.36358099360316476</v>
      </c>
      <c r="AK251" s="11">
        <f>'OddsRatio_working_3-way'!U251/(3*'OddsRatio_working_3-way'!X251^(1/3))*SIN(('OddsRatio_working_3-way'!Y251+4*PI())/3)</f>
        <v>0.63255332237181183</v>
      </c>
      <c r="AL251" s="11">
        <f>'OddsRatio_working_3-way'!Z251+'OddsRatio_working_3-way'!AF251</f>
        <v>1.1502368309543529</v>
      </c>
      <c r="AM251" s="11">
        <f>'OddsRatio_working_3-way'!AA251+'OddsRatio_working_3-way'!AG251</f>
        <v>-1.0409921547345933</v>
      </c>
      <c r="AN251" s="11">
        <f>'OddsRatio_working_3-way'!AB251+'OddsRatio_working_3-way'!AH251</f>
        <v>-0.10924467621975939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1.1502368309543529</v>
      </c>
      <c r="AS251" s="11">
        <f>IF(('OddsRatio_working_3-way'!X251=0),IF(Q251&gt;0,-Q251^(1/3),(-Q251)^(1/3)),'OddsRatio_working_3-way'!AM251-'OddsRatio_working_3-way'!R251/3)</f>
        <v>-1.0409921547345933</v>
      </c>
      <c r="AT251" s="11">
        <f>IF(('OddsRatio_working_3-way'!X251=0),IF(Q251&gt;0,-Q251^(1/3),(-Q251)^(1/3)),'OddsRatio_working_3-way'!AN251-'OddsRatio_working_3-way'!R251/3)</f>
        <v>-0.10924467621975939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1.45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8.34</v>
      </c>
      <c r="D252" s="9">
        <f t="shared" si="41"/>
        <v>0.66994264027098271</v>
      </c>
      <c r="E252" s="9">
        <f t="shared" si="42"/>
        <v>0.21938788416237515</v>
      </c>
      <c r="F252" s="9">
        <f t="shared" si="43"/>
        <v>0.11066947556664221</v>
      </c>
      <c r="G252" s="9">
        <f t="shared" si="44"/>
        <v>1.094811339521756</v>
      </c>
      <c r="H252" s="9">
        <f t="shared" si="45"/>
        <v>1.4926651027847899</v>
      </c>
      <c r="I252" s="9">
        <f t="shared" si="46"/>
        <v>4.5581368534457072</v>
      </c>
      <c r="J252" s="9">
        <f t="shared" si="47"/>
        <v>9.0359152320896889</v>
      </c>
      <c r="K252" s="11">
        <f t="shared" si="48"/>
        <v>0.68965517241379315</v>
      </c>
      <c r="L252" s="11">
        <f t="shared" si="49"/>
        <v>0.23529411764705882</v>
      </c>
      <c r="M252" s="11">
        <f t="shared" si="50"/>
        <v>0.11990407673860912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-0.20886657813708465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0.21480584295241295</v>
      </c>
      <c r="Q252" s="11">
        <f>2*'OddsRatio_working_3-way'!K252*'OddsRatio_working_3-way'!L252*'OddsRatio_working_3-way'!M252</f>
        <v>3.8914101984132775E-2</v>
      </c>
      <c r="R252" s="11">
        <f t="shared" si="51"/>
        <v>0</v>
      </c>
      <c r="S252" s="11">
        <f t="shared" si="52"/>
        <v>-1.0284356878362331</v>
      </c>
      <c r="T252" s="11">
        <f t="shared" si="53"/>
        <v>-0.18631081301381031</v>
      </c>
      <c r="U252" s="11">
        <f>'OddsRatio_working_3-way'!S252-'OddsRatio_working_3-way'!R252^2/3</f>
        <v>-1.0284356878362331</v>
      </c>
      <c r="V252" s="11">
        <f>'OddsRatio_working_3-way'!S252*'OddsRatio_working_3-way'!R252/3-2*'OddsRatio_working_3-way'!R252^3/27-'OddsRatio_working_3-way'!T252</f>
        <v>0.18631081301381031</v>
      </c>
      <c r="W252" s="11">
        <f>'OddsRatio_working_3-way'!V252^2+4*'OddsRatio_working_3-way'!U252^3/27</f>
        <v>-0.12643729151747524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0.20071684692829239</v>
      </c>
      <c r="Y252" s="11">
        <f>IF('OddsRatio_working_3-way'!W252&gt;=0,IF('OddsRatio_working_3-way'!V252+SQRT('OddsRatio_working_3-way'!W252)&gt;0,0,PI()),ACOS('OddsRatio_working_3-way'!V252/(2*'OddsRatio_working_3-way'!X252)))</f>
        <v>1.0881627499960596</v>
      </c>
      <c r="Z252" s="11">
        <f>'OddsRatio_working_3-way'!X252^(1/3)*COS('OddsRatio_working_3-way'!Y252/3)</f>
        <v>0.54740566976087812</v>
      </c>
      <c r="AA252" s="11">
        <f>'OddsRatio_working_3-way'!X252^(1/3)*COS(('OddsRatio_working_3-way'!Y252+2*PI())/3)</f>
        <v>-0.45361724923985508</v>
      </c>
      <c r="AB252" s="11">
        <f>'OddsRatio_working_3-way'!X252^(1/3)*COS(('OddsRatio_working_3-way'!Y252+4*PI())/3)</f>
        <v>-9.3788420521023416E-2</v>
      </c>
      <c r="AC252" s="11">
        <f>'OddsRatio_working_3-way'!X252^(1/3)*SIN('OddsRatio_working_3-way'!Y252/3)</f>
        <v>0.20774727112300548</v>
      </c>
      <c r="AD252" s="11">
        <f>'OddsRatio_working_3-way'!X252^(1/3)*SIN(('OddsRatio_working_3-way'!Y252+2*PI())/3)</f>
        <v>0.37019358062705288</v>
      </c>
      <c r="AE252" s="11">
        <f>'OddsRatio_working_3-way'!X252^(1/3)*SIN(('OddsRatio_working_3-way'!Y252+4*PI())/3)</f>
        <v>-0.57794085175005827</v>
      </c>
      <c r="AF252" s="11">
        <f>-'OddsRatio_working_3-way'!U252/(3*'OddsRatio_working_3-way'!X252^(1/3))*COS(('OddsRatio_working_3-way'!Y252)/3)</f>
        <v>0.54740566976087801</v>
      </c>
      <c r="AG252" s="11">
        <f>-'OddsRatio_working_3-way'!U252/(3*'OddsRatio_working_3-way'!X252^(1/3))*COS(('OddsRatio_working_3-way'!Y252+2*PI())/3)</f>
        <v>-0.45361724923985497</v>
      </c>
      <c r="AH252" s="11">
        <f>-'OddsRatio_working_3-way'!U252/(3*'OddsRatio_working_3-way'!X252^(1/3))*COS(('OddsRatio_working_3-way'!Y252+4*PI())/3)</f>
        <v>-9.3788420521023402E-2</v>
      </c>
      <c r="AI252" s="11">
        <f>'OddsRatio_working_3-way'!U252/(3*'OddsRatio_working_3-way'!X252^(1/3))*SIN(('OddsRatio_working_3-way'!Y252)/3)</f>
        <v>-0.20774727112300542</v>
      </c>
      <c r="AJ252" s="11">
        <f>'OddsRatio_working_3-way'!U252/(3*'OddsRatio_working_3-way'!X252^(1/3))*SIN(('OddsRatio_working_3-way'!Y252+2*PI())/3)</f>
        <v>-0.37019358062705282</v>
      </c>
      <c r="AK252" s="11">
        <f>'OddsRatio_working_3-way'!U252/(3*'OddsRatio_working_3-way'!X252^(1/3))*SIN(('OddsRatio_working_3-way'!Y252+4*PI())/3)</f>
        <v>0.57794085175005816</v>
      </c>
      <c r="AL252" s="11">
        <f>'OddsRatio_working_3-way'!Z252+'OddsRatio_working_3-way'!AF252</f>
        <v>1.094811339521756</v>
      </c>
      <c r="AM252" s="11">
        <f>'OddsRatio_working_3-way'!AA252+'OddsRatio_working_3-way'!AG252</f>
        <v>-0.90723449847971005</v>
      </c>
      <c r="AN252" s="11">
        <f>'OddsRatio_working_3-way'!AB252+'OddsRatio_working_3-way'!AH252</f>
        <v>-0.1875768410420468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1.094811339521756</v>
      </c>
      <c r="AS252" s="11">
        <f>IF(('OddsRatio_working_3-way'!X252=0),IF(Q252&gt;0,-Q252^(1/3),(-Q252)^(1/3)),'OddsRatio_working_3-way'!AM252-'OddsRatio_working_3-way'!R252/3)</f>
        <v>-0.90723449847971005</v>
      </c>
      <c r="AT252" s="11">
        <f>IF(('OddsRatio_working_3-way'!X252=0),IF(Q252&gt;0,-Q252^(1/3),(-Q252)^(1/3)),'OddsRatio_working_3-way'!AN252-'OddsRatio_working_3-way'!R252/3)</f>
        <v>-0.1875768410420468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3.16</v>
      </c>
      <c r="B253" s="4">
        <f>IF('True_Odds_Calculator_3-way'!B254="","",'True_Odds_Calculator_3-way'!B254)</f>
        <v>3.73</v>
      </c>
      <c r="C253" s="4">
        <f>IF('True_Odds_Calculator_3-way'!C254="","",'True_Odds_Calculator_3-way'!C254)</f>
        <v>2.2000000000000002</v>
      </c>
      <c r="D253" s="9">
        <f t="shared" si="41"/>
        <v>0.30367931742018811</v>
      </c>
      <c r="E253" s="9">
        <f t="shared" si="42"/>
        <v>0.25653979824006606</v>
      </c>
      <c r="F253" s="9">
        <f t="shared" si="43"/>
        <v>0.43978088433974605</v>
      </c>
      <c r="G253" s="9">
        <f t="shared" si="44"/>
        <v>1.061549693664162</v>
      </c>
      <c r="H253" s="9">
        <f t="shared" si="45"/>
        <v>3.29294733831459</v>
      </c>
      <c r="I253" s="9">
        <f t="shared" si="46"/>
        <v>3.8980306637031621</v>
      </c>
      <c r="J253" s="9">
        <f t="shared" si="47"/>
        <v>2.2738596323969942</v>
      </c>
      <c r="K253" s="11">
        <f t="shared" si="48"/>
        <v>0.31645569620253161</v>
      </c>
      <c r="L253" s="11">
        <f t="shared" si="49"/>
        <v>0.26809651474530832</v>
      </c>
      <c r="M253" s="11">
        <f t="shared" si="50"/>
        <v>0.45454545454545453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-0.27288461360474137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0.23485439798603674</v>
      </c>
      <c r="Q253" s="11">
        <f>2*'OddsRatio_working_3-way'!K253*'OddsRatio_working_3-way'!L253*'OddsRatio_working_3-way'!M253</f>
        <v>7.7127881111998933E-2</v>
      </c>
      <c r="R253" s="11">
        <f t="shared" si="51"/>
        <v>0</v>
      </c>
      <c r="S253" s="11">
        <f t="shared" si="52"/>
        <v>-0.86063627730294334</v>
      </c>
      <c r="T253" s="11">
        <f t="shared" si="53"/>
        <v>-0.28263917152806023</v>
      </c>
      <c r="U253" s="11">
        <f>'OddsRatio_working_3-way'!S253-'OddsRatio_working_3-way'!R253^2/3</f>
        <v>-0.86063627730294334</v>
      </c>
      <c r="V253" s="11">
        <f>'OddsRatio_working_3-way'!S253*'OddsRatio_working_3-way'!R253/3-2*'OddsRatio_working_3-way'!R253^3/27-'OddsRatio_working_3-way'!T253</f>
        <v>0.28263917152806023</v>
      </c>
      <c r="W253" s="11">
        <f>'OddsRatio_working_3-way'!V253^2+4*'OddsRatio_working_3-way'!U253^3/27</f>
        <v>-1.4554923436048334E-2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0.15365531614470468</v>
      </c>
      <c r="Y253" s="11">
        <f>IF('OddsRatio_working_3-way'!W253&gt;=0,IF('OddsRatio_working_3-way'!V253+SQRT('OddsRatio_working_3-way'!W253)&gt;0,0,PI()),ACOS('OddsRatio_working_3-way'!V253/(2*'OddsRatio_working_3-way'!X253)))</f>
        <v>0.40343434639258979</v>
      </c>
      <c r="Z253" s="11">
        <f>'OddsRatio_working_3-way'!X253^(1/3)*COS('OddsRatio_working_3-way'!Y253/3)</f>
        <v>0.53077484683208098</v>
      </c>
      <c r="AA253" s="11">
        <f>'OddsRatio_working_3-way'!X253^(1/3)*COS(('OddsRatio_working_3-way'!Y253+2*PI())/3)</f>
        <v>-0.32757758182974417</v>
      </c>
      <c r="AB253" s="11">
        <f>'OddsRatio_working_3-way'!X253^(1/3)*COS(('OddsRatio_working_3-way'!Y253+4*PI())/3)</f>
        <v>-0.20319726500233698</v>
      </c>
      <c r="AC253" s="11">
        <f>'OddsRatio_working_3-way'!X253^(1/3)*SIN('OddsRatio_working_3-way'!Y253/3)</f>
        <v>7.1811009402194467E-2</v>
      </c>
      <c r="AD253" s="11">
        <f>'OddsRatio_working_3-way'!X253^(1/3)*SIN(('OddsRatio_working_3-way'!Y253+2*PI())/3)</f>
        <v>0.42375899634527925</v>
      </c>
      <c r="AE253" s="11">
        <f>'OddsRatio_working_3-way'!X253^(1/3)*SIN(('OddsRatio_working_3-way'!Y253+4*PI())/3)</f>
        <v>-0.49557000574747379</v>
      </c>
      <c r="AF253" s="11">
        <f>-'OddsRatio_working_3-way'!U253/(3*'OddsRatio_working_3-way'!X253^(1/3))*COS(('OddsRatio_working_3-way'!Y253)/3)</f>
        <v>0.53077484683208098</v>
      </c>
      <c r="AG253" s="11">
        <f>-'OddsRatio_working_3-way'!U253/(3*'OddsRatio_working_3-way'!X253^(1/3))*COS(('OddsRatio_working_3-way'!Y253+2*PI())/3)</f>
        <v>-0.32757758182974417</v>
      </c>
      <c r="AH253" s="11">
        <f>-'OddsRatio_working_3-way'!U253/(3*'OddsRatio_working_3-way'!X253^(1/3))*COS(('OddsRatio_working_3-way'!Y253+4*PI())/3)</f>
        <v>-0.20319726500233698</v>
      </c>
      <c r="AI253" s="11">
        <f>'OddsRatio_working_3-way'!U253/(3*'OddsRatio_working_3-way'!X253^(1/3))*SIN(('OddsRatio_working_3-way'!Y253)/3)</f>
        <v>-7.1811009402194467E-2</v>
      </c>
      <c r="AJ253" s="11">
        <f>'OddsRatio_working_3-way'!U253/(3*'OddsRatio_working_3-way'!X253^(1/3))*SIN(('OddsRatio_working_3-way'!Y253+2*PI())/3)</f>
        <v>-0.42375899634527925</v>
      </c>
      <c r="AK253" s="11">
        <f>'OddsRatio_working_3-way'!U253/(3*'OddsRatio_working_3-way'!X253^(1/3))*SIN(('OddsRatio_working_3-way'!Y253+4*PI())/3)</f>
        <v>0.49557000574747379</v>
      </c>
      <c r="AL253" s="11">
        <f>'OddsRatio_working_3-way'!Z253+'OddsRatio_working_3-way'!AF253</f>
        <v>1.061549693664162</v>
      </c>
      <c r="AM253" s="11">
        <f>'OddsRatio_working_3-way'!AA253+'OddsRatio_working_3-way'!AG253</f>
        <v>-0.65515516365948834</v>
      </c>
      <c r="AN253" s="11">
        <f>'OddsRatio_working_3-way'!AB253+'OddsRatio_working_3-way'!AH253</f>
        <v>-0.40639453000467396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1.061549693664162</v>
      </c>
      <c r="AS253" s="11">
        <f>IF(('OddsRatio_working_3-way'!X253=0),IF(Q253&gt;0,-Q253^(1/3),(-Q253)^(1/3)),'OddsRatio_working_3-way'!AM253-'OddsRatio_working_3-way'!R253/3)</f>
        <v>-0.65515516365948834</v>
      </c>
      <c r="AT253" s="11">
        <f>IF(('OddsRatio_working_3-way'!X253=0),IF(Q253&gt;0,-Q253^(1/3),(-Q253)^(1/3)),'OddsRatio_working_3-way'!AN253-'OddsRatio_working_3-way'!R253/3)</f>
        <v>-0.40639453000467396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1.43</v>
      </c>
      <c r="B254" s="4">
        <f>IF('True_Odds_Calculator_3-way'!B255="","",'True_Odds_Calculator_3-way'!B255)</f>
        <v>4.7300000000000004</v>
      </c>
      <c r="C254" s="4">
        <f>IF('True_Odds_Calculator_3-way'!C255="","",'True_Odds_Calculator_3-way'!C255)</f>
        <v>7.53</v>
      </c>
      <c r="D254" s="9">
        <f t="shared" si="41"/>
        <v>0.6802143092476749</v>
      </c>
      <c r="E254" s="9">
        <f t="shared" si="42"/>
        <v>0.19692558734337554</v>
      </c>
      <c r="F254" s="9">
        <f t="shared" si="43"/>
        <v>0.12286010340894969</v>
      </c>
      <c r="G254" s="9">
        <f t="shared" si="44"/>
        <v>1.0933137436272278</v>
      </c>
      <c r="H254" s="9">
        <f t="shared" si="45"/>
        <v>1.4701249097597078</v>
      </c>
      <c r="I254" s="9">
        <f t="shared" si="46"/>
        <v>5.0780602637295598</v>
      </c>
      <c r="J254" s="9">
        <f t="shared" si="47"/>
        <v>8.139338745885798</v>
      </c>
      <c r="K254" s="11">
        <f t="shared" si="48"/>
        <v>0.69930069930069938</v>
      </c>
      <c r="L254" s="11">
        <f t="shared" si="49"/>
        <v>0.21141649048625791</v>
      </c>
      <c r="M254" s="11">
        <f t="shared" si="50"/>
        <v>0.13280212483399734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-0.20563560549073057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0.20988700520046596</v>
      </c>
      <c r="Q254" s="11">
        <f>2*'OddsRatio_working_3-way'!K254*'OddsRatio_working_3-way'!L254*'OddsRatio_working_3-way'!M254</f>
        <v>3.9267914911219073E-2</v>
      </c>
      <c r="R254" s="11">
        <f t="shared" si="51"/>
        <v>0</v>
      </c>
      <c r="S254" s="11">
        <f t="shared" si="52"/>
        <v>-1.02067443378587</v>
      </c>
      <c r="T254" s="11">
        <f t="shared" si="53"/>
        <v>-0.19095873410399811</v>
      </c>
      <c r="U254" s="11">
        <f>'OddsRatio_working_3-way'!S254-'OddsRatio_working_3-way'!R254^2/3</f>
        <v>-1.02067443378587</v>
      </c>
      <c r="V254" s="11">
        <f>'OddsRatio_working_3-way'!S254*'OddsRatio_working_3-way'!R254/3-2*'OddsRatio_working_3-way'!R254^3/27-'OddsRatio_working_3-way'!T254</f>
        <v>0.19095873410399811</v>
      </c>
      <c r="W254" s="11">
        <f>'OddsRatio_working_3-way'!V254^2+4*'OddsRatio_working_3-way'!U254^3/27</f>
        <v>-0.12106282630105505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0.19844902647257842</v>
      </c>
      <c r="Y254" s="11">
        <f>IF('OddsRatio_working_3-way'!W254&gt;=0,IF('OddsRatio_working_3-way'!V254+SQRT('OddsRatio_working_3-way'!W254)&gt;0,0,PI()),ACOS('OddsRatio_working_3-way'!V254/(2*'OddsRatio_working_3-way'!X254)))</f>
        <v>1.0688554449595546</v>
      </c>
      <c r="Z254" s="11">
        <f>'OddsRatio_working_3-way'!X254^(1/3)*COS('OddsRatio_working_3-way'!Y254/3)</f>
        <v>0.54665687181361389</v>
      </c>
      <c r="AA254" s="11">
        <f>'OddsRatio_working_3-way'!X254^(1/3)*COS(('OddsRatio_working_3-way'!Y254+2*PI())/3)</f>
        <v>-0.44951954470825334</v>
      </c>
      <c r="AB254" s="11">
        <f>'OddsRatio_working_3-way'!X254^(1/3)*COS(('OddsRatio_working_3-way'!Y254+4*PI())/3)</f>
        <v>-9.7137327105360369E-2</v>
      </c>
      <c r="AC254" s="11">
        <f>'OddsRatio_working_3-way'!X254^(1/3)*SIN('OddsRatio_working_3-way'!Y254/3)</f>
        <v>0.20344796819066752</v>
      </c>
      <c r="AD254" s="11">
        <f>'OddsRatio_working_3-way'!X254^(1/3)*SIN(('OddsRatio_working_3-way'!Y254+2*PI())/3)</f>
        <v>0.37169475404858926</v>
      </c>
      <c r="AE254" s="11">
        <f>'OddsRatio_working_3-way'!X254^(1/3)*SIN(('OddsRatio_working_3-way'!Y254+4*PI())/3)</f>
        <v>-0.57514272223925678</v>
      </c>
      <c r="AF254" s="11">
        <f>-'OddsRatio_working_3-way'!U254/(3*'OddsRatio_working_3-way'!X254^(1/3))*COS(('OddsRatio_working_3-way'!Y254)/3)</f>
        <v>0.54665687181361389</v>
      </c>
      <c r="AG254" s="11">
        <f>-'OddsRatio_working_3-way'!U254/(3*'OddsRatio_working_3-way'!X254^(1/3))*COS(('OddsRatio_working_3-way'!Y254+2*PI())/3)</f>
        <v>-0.44951954470825334</v>
      </c>
      <c r="AH254" s="11">
        <f>-'OddsRatio_working_3-way'!U254/(3*'OddsRatio_working_3-way'!X254^(1/3))*COS(('OddsRatio_working_3-way'!Y254+4*PI())/3)</f>
        <v>-9.7137327105360369E-2</v>
      </c>
      <c r="AI254" s="11">
        <f>'OddsRatio_working_3-way'!U254/(3*'OddsRatio_working_3-way'!X254^(1/3))*SIN(('OddsRatio_working_3-way'!Y254)/3)</f>
        <v>-0.20344796819066752</v>
      </c>
      <c r="AJ254" s="11">
        <f>'OddsRatio_working_3-way'!U254/(3*'OddsRatio_working_3-way'!X254^(1/3))*SIN(('OddsRatio_working_3-way'!Y254+2*PI())/3)</f>
        <v>-0.37169475404858926</v>
      </c>
      <c r="AK254" s="11">
        <f>'OddsRatio_working_3-way'!U254/(3*'OddsRatio_working_3-way'!X254^(1/3))*SIN(('OddsRatio_working_3-way'!Y254+4*PI())/3)</f>
        <v>0.57514272223925678</v>
      </c>
      <c r="AL254" s="11">
        <f>'OddsRatio_working_3-way'!Z254+'OddsRatio_working_3-way'!AF254</f>
        <v>1.0933137436272278</v>
      </c>
      <c r="AM254" s="11">
        <f>'OddsRatio_working_3-way'!AA254+'OddsRatio_working_3-way'!AG254</f>
        <v>-0.89903908941650668</v>
      </c>
      <c r="AN254" s="11">
        <f>'OddsRatio_working_3-way'!AB254+'OddsRatio_working_3-way'!AH254</f>
        <v>-0.19427465421072074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1.0933137436272278</v>
      </c>
      <c r="AS254" s="11">
        <f>IF(('OddsRatio_working_3-way'!X254=0),IF(Q254&gt;0,-Q254^(1/3),(-Q254)^(1/3)),'OddsRatio_working_3-way'!AM254-'OddsRatio_working_3-way'!R254/3)</f>
        <v>-0.89903908941650668</v>
      </c>
      <c r="AT254" s="11">
        <f>IF(('OddsRatio_working_3-way'!X254=0),IF(Q254&gt;0,-Q254^(1/3),(-Q254)^(1/3)),'OddsRatio_working_3-way'!AN254-'OddsRatio_working_3-way'!R254/3)</f>
        <v>-0.19427465421072074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3.12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2.34</v>
      </c>
      <c r="D255" s="9">
        <f t="shared" si="41"/>
        <v>0.30797592472919788</v>
      </c>
      <c r="E255" s="9">
        <f t="shared" si="42"/>
        <v>0.27884840617466788</v>
      </c>
      <c r="F255" s="9">
        <f t="shared" si="43"/>
        <v>0.41317566909613418</v>
      </c>
      <c r="G255" s="9">
        <f t="shared" si="44"/>
        <v>1.0599089876472017</v>
      </c>
      <c r="H255" s="9">
        <f t="shared" si="45"/>
        <v>3.2470070538120681</v>
      </c>
      <c r="I255" s="9">
        <f t="shared" si="46"/>
        <v>3.5861779298591721</v>
      </c>
      <c r="J255" s="9">
        <f t="shared" si="47"/>
        <v>2.4202780434472499</v>
      </c>
      <c r="K255" s="11">
        <f t="shared" si="48"/>
        <v>0.32051282051282048</v>
      </c>
      <c r="L255" s="11">
        <f t="shared" si="49"/>
        <v>0.29069767441860467</v>
      </c>
      <c r="M255" s="11">
        <f t="shared" si="50"/>
        <v>0.42735042735042739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-0.2759952397698372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0.23492169064619872</v>
      </c>
      <c r="Q255" s="11">
        <f>2*'OddsRatio_working_3-way'!K255*'OddsRatio_working_3-way'!L255*'OddsRatio_working_3-way'!M255</f>
        <v>7.9634471405491083E-2</v>
      </c>
      <c r="R255" s="11">
        <f t="shared" si="51"/>
        <v>0</v>
      </c>
      <c r="S255" s="11">
        <f t="shared" si="52"/>
        <v>-0.85118022630429691</v>
      </c>
      <c r="T255" s="11">
        <f t="shared" si="53"/>
        <v>-0.28853566993365998</v>
      </c>
      <c r="U255" s="11">
        <f>'OddsRatio_working_3-way'!S255-'OddsRatio_working_3-way'!R255^2/3</f>
        <v>-0.85118022630429691</v>
      </c>
      <c r="V255" s="11">
        <f>'OddsRatio_working_3-way'!S255*'OddsRatio_working_3-way'!R255/3-2*'OddsRatio_working_3-way'!R255^3/27-'OddsRatio_working_3-way'!T255</f>
        <v>0.28853566993365998</v>
      </c>
      <c r="W255" s="11">
        <f>'OddsRatio_working_3-way'!V255^2+4*'OddsRatio_working_3-way'!U255^3/27</f>
        <v>-8.1081589004630555E-3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0.15112990415907851</v>
      </c>
      <c r="Y255" s="11">
        <f>IF('OddsRatio_working_3-way'!W255&gt;=0,IF('OddsRatio_working_3-way'!V255+SQRT('OddsRatio_working_3-way'!W255)&gt;0,0,PI()),ACOS('OddsRatio_working_3-way'!V255/(2*'OddsRatio_working_3-way'!X255)))</f>
        <v>0.30249935926629257</v>
      </c>
      <c r="Z255" s="11">
        <f>'OddsRatio_working_3-way'!X255^(1/3)*COS('OddsRatio_working_3-way'!Y255/3)</f>
        <v>0.52995449382360083</v>
      </c>
      <c r="AA255" s="11">
        <f>'OddsRatio_working_3-way'!X255^(1/3)*COS(('OddsRatio_working_3-way'!Y255+2*PI())/3)</f>
        <v>-0.31141249681101479</v>
      </c>
      <c r="AB255" s="11">
        <f>'OddsRatio_working_3-way'!X255^(1/3)*COS(('OddsRatio_working_3-way'!Y255+4*PI())/3)</f>
        <v>-0.21854199701258614</v>
      </c>
      <c r="AC255" s="11">
        <f>'OddsRatio_working_3-way'!X255^(1/3)*SIN('OddsRatio_working_3-way'!Y255/3)</f>
        <v>5.3618808058397957E-2</v>
      </c>
      <c r="AD255" s="11">
        <f>'OddsRatio_working_3-way'!X255^(1/3)*SIN(('OddsRatio_working_3-way'!Y255+2*PI())/3)</f>
        <v>0.43214465047176276</v>
      </c>
      <c r="AE255" s="11">
        <f>'OddsRatio_working_3-way'!X255^(1/3)*SIN(('OddsRatio_working_3-way'!Y255+4*PI())/3)</f>
        <v>-0.48576345853016062</v>
      </c>
      <c r="AF255" s="11">
        <f>-'OddsRatio_working_3-way'!U255/(3*'OddsRatio_working_3-way'!X255^(1/3))*COS(('OddsRatio_working_3-way'!Y255)/3)</f>
        <v>0.52995449382360083</v>
      </c>
      <c r="AG255" s="11">
        <f>-'OddsRatio_working_3-way'!U255/(3*'OddsRatio_working_3-way'!X255^(1/3))*COS(('OddsRatio_working_3-way'!Y255+2*PI())/3)</f>
        <v>-0.31141249681101479</v>
      </c>
      <c r="AH255" s="11">
        <f>-'OddsRatio_working_3-way'!U255/(3*'OddsRatio_working_3-way'!X255^(1/3))*COS(('OddsRatio_working_3-way'!Y255+4*PI())/3)</f>
        <v>-0.21854199701258614</v>
      </c>
      <c r="AI255" s="11">
        <f>'OddsRatio_working_3-way'!U255/(3*'OddsRatio_working_3-way'!X255^(1/3))*SIN(('OddsRatio_working_3-way'!Y255)/3)</f>
        <v>-5.3618808058397957E-2</v>
      </c>
      <c r="AJ255" s="11">
        <f>'OddsRatio_working_3-way'!U255/(3*'OddsRatio_working_3-way'!X255^(1/3))*SIN(('OddsRatio_working_3-way'!Y255+2*PI())/3)</f>
        <v>-0.43214465047176276</v>
      </c>
      <c r="AK255" s="11">
        <f>'OddsRatio_working_3-way'!U255/(3*'OddsRatio_working_3-way'!X255^(1/3))*SIN(('OddsRatio_working_3-way'!Y255+4*PI())/3)</f>
        <v>0.48576345853016062</v>
      </c>
      <c r="AL255" s="11">
        <f>'OddsRatio_working_3-way'!Z255+'OddsRatio_working_3-way'!AF255</f>
        <v>1.0599089876472017</v>
      </c>
      <c r="AM255" s="11">
        <f>'OddsRatio_working_3-way'!AA255+'OddsRatio_working_3-way'!AG255</f>
        <v>-0.62282499362202959</v>
      </c>
      <c r="AN255" s="11">
        <f>'OddsRatio_working_3-way'!AB255+'OddsRatio_working_3-way'!AH255</f>
        <v>-0.43708399402517228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1.0599089876472017</v>
      </c>
      <c r="AS255" s="11">
        <f>IF(('OddsRatio_working_3-way'!X255=0),IF(Q255&gt;0,-Q255^(1/3),(-Q255)^(1/3)),'OddsRatio_working_3-way'!AM255-'OddsRatio_working_3-way'!R255/3)</f>
        <v>-0.62282499362202959</v>
      </c>
      <c r="AT255" s="11">
        <f>IF(('OddsRatio_working_3-way'!X255=0),IF(Q255&gt;0,-Q255^(1/3),(-Q255)^(1/3)),'OddsRatio_working_3-way'!AN255-'OddsRatio_working_3-way'!R255/3)</f>
        <v>-0.43708399402517228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2.88</v>
      </c>
      <c r="B256" s="4">
        <f>IF('True_Odds_Calculator_3-way'!B257="","",'True_Odds_Calculator_3-way'!B257)</f>
        <v>3.28</v>
      </c>
      <c r="C256" s="4">
        <f>IF('True_Odds_Calculator_3-way'!C257="","",'True_Odds_Calculator_3-way'!C257)</f>
        <v>2.57</v>
      </c>
      <c r="D256" s="9">
        <f t="shared" si="41"/>
        <v>0.33341348916613034</v>
      </c>
      <c r="E256" s="9">
        <f t="shared" si="42"/>
        <v>0.29200002569926387</v>
      </c>
      <c r="F256" s="9">
        <f t="shared" si="43"/>
        <v>0.37458648513460596</v>
      </c>
      <c r="G256" s="9">
        <f t="shared" si="44"/>
        <v>1.0634461547537102</v>
      </c>
      <c r="H256" s="9">
        <f t="shared" si="45"/>
        <v>2.9992787709369755</v>
      </c>
      <c r="I256" s="9">
        <f t="shared" si="46"/>
        <v>3.4246572328384595</v>
      </c>
      <c r="J256" s="9">
        <f t="shared" si="47"/>
        <v>2.6696104629633246</v>
      </c>
      <c r="K256" s="11">
        <f t="shared" si="48"/>
        <v>0.34722222222222221</v>
      </c>
      <c r="L256" s="11">
        <f t="shared" si="49"/>
        <v>0.3048780487804878</v>
      </c>
      <c r="M256" s="11">
        <f t="shared" si="50"/>
        <v>0.38910505836575876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-0.27719978804846424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0.23602345702445349</v>
      </c>
      <c r="Q256" s="11">
        <f>2*'OddsRatio_working_3-way'!K256*'OddsRatio_working_3-way'!L256*'OddsRatio_working_3-way'!M256</f>
        <v>8.2381660392479406E-2</v>
      </c>
      <c r="R256" s="11">
        <f t="shared" si="51"/>
        <v>0</v>
      </c>
      <c r="S256" s="11">
        <f t="shared" si="52"/>
        <v>-0.85145612370810442</v>
      </c>
      <c r="T256" s="11">
        <f t="shared" si="53"/>
        <v>-0.29719236429602247</v>
      </c>
      <c r="U256" s="11">
        <f>'OddsRatio_working_3-way'!S256-'OddsRatio_working_3-way'!R256^2/3</f>
        <v>-0.85145612370810442</v>
      </c>
      <c r="V256" s="11">
        <f>'OddsRatio_working_3-way'!S256*'OddsRatio_working_3-way'!R256/3-2*'OddsRatio_working_3-way'!R256^3/27-'OddsRatio_working_3-way'!T256</f>
        <v>0.29719236429602247</v>
      </c>
      <c r="W256" s="11">
        <f>'OddsRatio_working_3-way'!V256^2+4*'OddsRatio_working_3-way'!U256^3/27</f>
        <v>-3.126559045647806E-3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0.15120338987726725</v>
      </c>
      <c r="Y256" s="11">
        <f>IF('OddsRatio_working_3-way'!W256&gt;=0,IF('OddsRatio_working_3-way'!V256+SQRT('OddsRatio_working_3-way'!W256)&gt;0,0,PI()),ACOS('OddsRatio_working_3-way'!V256/(2*'OddsRatio_working_3-way'!X256)))</f>
        <v>0.18597222213536191</v>
      </c>
      <c r="Z256" s="11">
        <f>'OddsRatio_working_3-way'!X256^(1/3)*COS('OddsRatio_working_3-way'!Y256/3)</f>
        <v>0.53172307737685509</v>
      </c>
      <c r="AA256" s="11">
        <f>'OddsRatio_working_3-way'!X256^(1/3)*COS(('OddsRatio_working_3-way'!Y256+2*PI())/3)</f>
        <v>-0.29444400998975667</v>
      </c>
      <c r="AB256" s="11">
        <f>'OddsRatio_working_3-way'!X256^(1/3)*COS(('OddsRatio_working_3-way'!Y256+4*PI())/3)</f>
        <v>-0.23727906738709856</v>
      </c>
      <c r="AC256" s="11">
        <f>'OddsRatio_working_3-way'!X256^(1/3)*SIN('OddsRatio_working_3-way'!Y256/3)</f>
        <v>3.3004194999854158E-2</v>
      </c>
      <c r="AD256" s="11">
        <f>'OddsRatio_working_3-way'!X256^(1/3)*SIN(('OddsRatio_working_3-way'!Y256+2*PI())/3)</f>
        <v>0.4439835952868682</v>
      </c>
      <c r="AE256" s="11">
        <f>'OddsRatio_working_3-way'!X256^(1/3)*SIN(('OddsRatio_working_3-way'!Y256+4*PI())/3)</f>
        <v>-0.47698779028672234</v>
      </c>
      <c r="AF256" s="11">
        <f>-'OddsRatio_working_3-way'!U256/(3*'OddsRatio_working_3-way'!X256^(1/3))*COS(('OddsRatio_working_3-way'!Y256)/3)</f>
        <v>0.53172307737685509</v>
      </c>
      <c r="AG256" s="11">
        <f>-'OddsRatio_working_3-way'!U256/(3*'OddsRatio_working_3-way'!X256^(1/3))*COS(('OddsRatio_working_3-way'!Y256+2*PI())/3)</f>
        <v>-0.29444400998975667</v>
      </c>
      <c r="AH256" s="11">
        <f>-'OddsRatio_working_3-way'!U256/(3*'OddsRatio_working_3-way'!X256^(1/3))*COS(('OddsRatio_working_3-way'!Y256+4*PI())/3)</f>
        <v>-0.23727906738709856</v>
      </c>
      <c r="AI256" s="11">
        <f>'OddsRatio_working_3-way'!U256/(3*'OddsRatio_working_3-way'!X256^(1/3))*SIN(('OddsRatio_working_3-way'!Y256)/3)</f>
        <v>-3.3004194999854158E-2</v>
      </c>
      <c r="AJ256" s="11">
        <f>'OddsRatio_working_3-way'!U256/(3*'OddsRatio_working_3-way'!X256^(1/3))*SIN(('OddsRatio_working_3-way'!Y256+2*PI())/3)</f>
        <v>-0.4439835952868682</v>
      </c>
      <c r="AK256" s="11">
        <f>'OddsRatio_working_3-way'!U256/(3*'OddsRatio_working_3-way'!X256^(1/3))*SIN(('OddsRatio_working_3-way'!Y256+4*PI())/3)</f>
        <v>0.47698779028672234</v>
      </c>
      <c r="AL256" s="11">
        <f>'OddsRatio_working_3-way'!Z256+'OddsRatio_working_3-way'!AF256</f>
        <v>1.0634461547537102</v>
      </c>
      <c r="AM256" s="11">
        <f>'OddsRatio_working_3-way'!AA256+'OddsRatio_working_3-way'!AG256</f>
        <v>-0.58888801997951334</v>
      </c>
      <c r="AN256" s="11">
        <f>'OddsRatio_working_3-way'!AB256+'OddsRatio_working_3-way'!AH256</f>
        <v>-0.47455813477419712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1.0634461547537102</v>
      </c>
      <c r="AS256" s="11">
        <f>IF(('OddsRatio_working_3-way'!X256=0),IF(Q256&gt;0,-Q256^(1/3),(-Q256)^(1/3)),'OddsRatio_working_3-way'!AM256-'OddsRatio_working_3-way'!R256/3)</f>
        <v>-0.58888801997951334</v>
      </c>
      <c r="AT256" s="11">
        <f>IF(('OddsRatio_working_3-way'!X256=0),IF(Q256&gt;0,-Q256^(1/3),(-Q256)^(1/3)),'OddsRatio_working_3-way'!AN256-'OddsRatio_working_3-way'!R256/3)</f>
        <v>-0.47455813477419712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1.99</v>
      </c>
      <c r="B257" s="4">
        <f>IF('True_Odds_Calculator_3-way'!B258="","",'True_Odds_Calculator_3-way'!B258)</f>
        <v>3.55</v>
      </c>
      <c r="C257" s="4">
        <f>IF('True_Odds_Calculator_3-way'!C258="","",'True_Odds_Calculator_3-way'!C258)</f>
        <v>3.94</v>
      </c>
      <c r="D257" s="9">
        <f t="shared" si="41"/>
        <v>0.48757941731918658</v>
      </c>
      <c r="E257" s="9">
        <f t="shared" si="42"/>
        <v>0.26976085168622982</v>
      </c>
      <c r="F257" s="9">
        <f t="shared" si="43"/>
        <v>0.24265973099458346</v>
      </c>
      <c r="G257" s="9">
        <f t="shared" si="44"/>
        <v>1.0615635725730415</v>
      </c>
      <c r="H257" s="9">
        <f t="shared" si="45"/>
        <v>2.0509479368473116</v>
      </c>
      <c r="I257" s="9">
        <f t="shared" si="46"/>
        <v>3.7069871100612555</v>
      </c>
      <c r="J257" s="9">
        <f t="shared" si="47"/>
        <v>4.1209969033647429</v>
      </c>
      <c r="K257" s="11">
        <f t="shared" si="48"/>
        <v>0.50251256281407031</v>
      </c>
      <c r="L257" s="11">
        <f t="shared" si="49"/>
        <v>0.28169014084507044</v>
      </c>
      <c r="M257" s="11">
        <f t="shared" si="50"/>
        <v>0.25380710659898476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-0.26665212816064299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0.23280770765962505</v>
      </c>
      <c r="Q257" s="11">
        <f>2*'OddsRatio_working_3-way'!K257*'OddsRatio_working_3-way'!L257*'OddsRatio_working_3-way'!M257</f>
        <v>7.1854230759143531E-2</v>
      </c>
      <c r="R257" s="11">
        <f t="shared" si="51"/>
        <v>0</v>
      </c>
      <c r="S257" s="11">
        <f t="shared" si="52"/>
        <v>-0.87307650332860431</v>
      </c>
      <c r="T257" s="11">
        <f t="shared" si="53"/>
        <v>-0.26946805658290257</v>
      </c>
      <c r="U257" s="11">
        <f>'OddsRatio_working_3-way'!S257-'OddsRatio_working_3-way'!R257^2/3</f>
        <v>-0.87307650332860431</v>
      </c>
      <c r="V257" s="11">
        <f>'OddsRatio_working_3-way'!S257*'OddsRatio_working_3-way'!R257/3-2*'OddsRatio_working_3-way'!R257^3/27-'OddsRatio_working_3-way'!T257</f>
        <v>0.26946805658290257</v>
      </c>
      <c r="W257" s="11">
        <f>'OddsRatio_working_3-way'!V257^2+4*'OddsRatio_working_3-way'!U257^3/27</f>
        <v>-2.598156626584873E-2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0.15699888517471638</v>
      </c>
      <c r="Y257" s="11">
        <f>IF('OddsRatio_working_3-way'!W257&gt;=0,IF('OddsRatio_working_3-way'!V257+SQRT('OddsRatio_working_3-way'!W257)&gt;0,0,PI()),ACOS('OddsRatio_working_3-way'!V257/(2*'OddsRatio_working_3-way'!X257)))</f>
        <v>0.53907358224055391</v>
      </c>
      <c r="Z257" s="11">
        <f>'OddsRatio_working_3-way'!X257^(1/3)*COS('OddsRatio_working_3-way'!Y257/3)</f>
        <v>0.53078178628652084</v>
      </c>
      <c r="AA257" s="11">
        <f>'OddsRatio_working_3-way'!X257^(1/3)*COS(('OddsRatio_working_3-way'!Y257+2*PI())/3)</f>
        <v>-0.34889027842254688</v>
      </c>
      <c r="AB257" s="11">
        <f>'OddsRatio_working_3-way'!X257^(1/3)*COS(('OddsRatio_working_3-way'!Y257+4*PI())/3)</f>
        <v>-0.18189150786397401</v>
      </c>
      <c r="AC257" s="11">
        <f>'OddsRatio_working_3-way'!X257^(1/3)*SIN('OddsRatio_working_3-way'!Y257/3)</f>
        <v>9.6416785136328675E-2</v>
      </c>
      <c r="AD257" s="11">
        <f>'OddsRatio_working_3-way'!X257^(1/3)*SIN(('OddsRatio_working_3-way'!Y257+2*PI())/3)</f>
        <v>0.41146211822204548</v>
      </c>
      <c r="AE257" s="11">
        <f>'OddsRatio_working_3-way'!X257^(1/3)*SIN(('OddsRatio_working_3-way'!Y257+4*PI())/3)</f>
        <v>-0.50787890335837416</v>
      </c>
      <c r="AF257" s="11">
        <f>-'OddsRatio_working_3-way'!U257/(3*'OddsRatio_working_3-way'!X257^(1/3))*COS(('OddsRatio_working_3-way'!Y257)/3)</f>
        <v>0.53078178628652073</v>
      </c>
      <c r="AG257" s="11">
        <f>-'OddsRatio_working_3-way'!U257/(3*'OddsRatio_working_3-way'!X257^(1/3))*COS(('OddsRatio_working_3-way'!Y257+2*PI())/3)</f>
        <v>-0.34889027842254683</v>
      </c>
      <c r="AH257" s="11">
        <f>-'OddsRatio_working_3-way'!U257/(3*'OddsRatio_working_3-way'!X257^(1/3))*COS(('OddsRatio_working_3-way'!Y257+4*PI())/3)</f>
        <v>-0.18189150786397398</v>
      </c>
      <c r="AI257" s="11">
        <f>'OddsRatio_working_3-way'!U257/(3*'OddsRatio_working_3-way'!X257^(1/3))*SIN(('OddsRatio_working_3-way'!Y257)/3)</f>
        <v>-9.6416785136328648E-2</v>
      </c>
      <c r="AJ257" s="11">
        <f>'OddsRatio_working_3-way'!U257/(3*'OddsRatio_working_3-way'!X257^(1/3))*SIN(('OddsRatio_working_3-way'!Y257+2*PI())/3)</f>
        <v>-0.41146211822204537</v>
      </c>
      <c r="AK257" s="11">
        <f>'OddsRatio_working_3-way'!U257/(3*'OddsRatio_working_3-way'!X257^(1/3))*SIN(('OddsRatio_working_3-way'!Y257+4*PI())/3)</f>
        <v>0.50787890335837405</v>
      </c>
      <c r="AL257" s="11">
        <f>'OddsRatio_working_3-way'!Z257+'OddsRatio_working_3-way'!AF257</f>
        <v>1.0615635725730415</v>
      </c>
      <c r="AM257" s="11">
        <f>'OddsRatio_working_3-way'!AA257+'OddsRatio_working_3-way'!AG257</f>
        <v>-0.69778055684509366</v>
      </c>
      <c r="AN257" s="11">
        <f>'OddsRatio_working_3-way'!AB257+'OddsRatio_working_3-way'!AH257</f>
        <v>-0.36378301572794802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1.0615635725730415</v>
      </c>
      <c r="AS257" s="11">
        <f>IF(('OddsRatio_working_3-way'!X257=0),IF(Q257&gt;0,-Q257^(1/3),(-Q257)^(1/3)),'OddsRatio_working_3-way'!AM257-'OddsRatio_working_3-way'!R257/3)</f>
        <v>-0.69778055684509366</v>
      </c>
      <c r="AT257" s="11">
        <f>IF(('OddsRatio_working_3-way'!X257=0),IF(Q257&gt;0,-Q257^(1/3),(-Q257)^(1/3)),'OddsRatio_working_3-way'!AN257-'OddsRatio_working_3-way'!R257/3)</f>
        <v>-0.36378301572794802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2.73</v>
      </c>
      <c r="B258" s="4">
        <f>IF('True_Odds_Calculator_3-way'!B259="","",'True_Odds_Calculator_3-way'!B259)</f>
        <v>3.27</v>
      </c>
      <c r="C258" s="4">
        <f>IF('True_Odds_Calculator_3-way'!C259="","",'True_Odds_Calculator_3-way'!C259)</f>
        <v>2.72</v>
      </c>
      <c r="D258" s="9">
        <f t="shared" si="41"/>
        <v>0.35265165457475361</v>
      </c>
      <c r="E258" s="9">
        <f t="shared" si="42"/>
        <v>0.29337214804300538</v>
      </c>
      <c r="F258" s="9">
        <f t="shared" si="43"/>
        <v>0.35397619738224095</v>
      </c>
      <c r="G258" s="9">
        <f t="shared" si="44"/>
        <v>1.061074831747814</v>
      </c>
      <c r="H258" s="9">
        <f t="shared" si="45"/>
        <v>2.8356594589237187</v>
      </c>
      <c r="I258" s="9">
        <f t="shared" si="46"/>
        <v>3.4086398680675378</v>
      </c>
      <c r="J258" s="9">
        <f t="shared" si="47"/>
        <v>2.8250487106062407</v>
      </c>
      <c r="K258" s="11">
        <f t="shared" si="48"/>
        <v>0.36630036630036628</v>
      </c>
      <c r="L258" s="11">
        <f t="shared" si="49"/>
        <v>0.3058103975535168</v>
      </c>
      <c r="M258" s="11">
        <f t="shared" si="50"/>
        <v>0.36764705882352938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-0.27817692591033116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0.23556823340957175</v>
      </c>
      <c r="Q258" s="11">
        <f>2*'OddsRatio_working_3-way'!K258*'OddsRatio_working_3-way'!L258*'OddsRatio_working_3-way'!M258</f>
        <v>8.2366515178171937E-2</v>
      </c>
      <c r="R258" s="11">
        <f t="shared" si="51"/>
        <v>0</v>
      </c>
      <c r="S258" s="11">
        <f t="shared" si="52"/>
        <v>-0.84682880378621306</v>
      </c>
      <c r="T258" s="11">
        <f t="shared" si="53"/>
        <v>-0.29609398733783671</v>
      </c>
      <c r="U258" s="11">
        <f>'OddsRatio_working_3-way'!S258-'OddsRatio_working_3-way'!R258^2/3</f>
        <v>-0.84682880378621306</v>
      </c>
      <c r="V258" s="11">
        <f>'OddsRatio_working_3-way'!S258*'OddsRatio_working_3-way'!R258/3-2*'OddsRatio_working_3-way'!R258^3/27-'OddsRatio_working_3-way'!T258</f>
        <v>0.29609398733783671</v>
      </c>
      <c r="W258" s="11">
        <f>'OddsRatio_working_3-way'!V258^2+4*'OddsRatio_working_3-way'!U258^3/27</f>
        <v>-2.2953201962128966E-3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0.14997247208557302</v>
      </c>
      <c r="Y258" s="11">
        <f>IF('OddsRatio_working_3-way'!W258&gt;=0,IF('OddsRatio_working_3-way'!V258+SQRT('OddsRatio_working_3-way'!W258)&gt;0,0,PI()),ACOS('OddsRatio_working_3-way'!V258/(2*'OddsRatio_working_3-way'!X258)))</f>
        <v>0.16041475126812199</v>
      </c>
      <c r="Z258" s="11">
        <f>'OddsRatio_working_3-way'!X258^(1/3)*COS('OddsRatio_working_3-way'!Y258/3)</f>
        <v>0.53053741587390701</v>
      </c>
      <c r="AA258" s="11">
        <f>'OddsRatio_working_3-way'!X258^(1/3)*COS(('OddsRatio_working_3-way'!Y258+2*PI())/3)</f>
        <v>-0.28986014374153773</v>
      </c>
      <c r="AB258" s="11">
        <f>'OddsRatio_working_3-way'!X258^(1/3)*COS(('OddsRatio_working_3-way'!Y258+4*PI())/3)</f>
        <v>-0.24067727213236947</v>
      </c>
      <c r="AC258" s="11">
        <f>'OddsRatio_working_3-way'!X258^(1/3)*SIN('OddsRatio_working_3-way'!Y258/3)</f>
        <v>2.8395744163072157E-2</v>
      </c>
      <c r="AD258" s="11">
        <f>'OddsRatio_working_3-way'!X258^(1/3)*SIN(('OddsRatio_working_3-way'!Y258+2*PI())/3)</f>
        <v>0.44526100772341698</v>
      </c>
      <c r="AE258" s="11">
        <f>'OddsRatio_working_3-way'!X258^(1/3)*SIN(('OddsRatio_working_3-way'!Y258+4*PI())/3)</f>
        <v>-0.47365675188648904</v>
      </c>
      <c r="AF258" s="11">
        <f>-'OddsRatio_working_3-way'!U258/(3*'OddsRatio_working_3-way'!X258^(1/3))*COS(('OddsRatio_working_3-way'!Y258)/3)</f>
        <v>0.53053741587390701</v>
      </c>
      <c r="AG258" s="11">
        <f>-'OddsRatio_working_3-way'!U258/(3*'OddsRatio_working_3-way'!X258^(1/3))*COS(('OddsRatio_working_3-way'!Y258+2*PI())/3)</f>
        <v>-0.28986014374153773</v>
      </c>
      <c r="AH258" s="11">
        <f>-'OddsRatio_working_3-way'!U258/(3*'OddsRatio_working_3-way'!X258^(1/3))*COS(('OddsRatio_working_3-way'!Y258+4*PI())/3)</f>
        <v>-0.24067727213236947</v>
      </c>
      <c r="AI258" s="11">
        <f>'OddsRatio_working_3-way'!U258/(3*'OddsRatio_working_3-way'!X258^(1/3))*SIN(('OddsRatio_working_3-way'!Y258)/3)</f>
        <v>-2.8395744163072157E-2</v>
      </c>
      <c r="AJ258" s="11">
        <f>'OddsRatio_working_3-way'!U258/(3*'OddsRatio_working_3-way'!X258^(1/3))*SIN(('OddsRatio_working_3-way'!Y258+2*PI())/3)</f>
        <v>-0.44526100772341698</v>
      </c>
      <c r="AK258" s="11">
        <f>'OddsRatio_working_3-way'!U258/(3*'OddsRatio_working_3-way'!X258^(1/3))*SIN(('OddsRatio_working_3-way'!Y258+4*PI())/3)</f>
        <v>0.47365675188648904</v>
      </c>
      <c r="AL258" s="11">
        <f>'OddsRatio_working_3-way'!Z258+'OddsRatio_working_3-way'!AF258</f>
        <v>1.061074831747814</v>
      </c>
      <c r="AM258" s="11">
        <f>'OddsRatio_working_3-way'!AA258+'OddsRatio_working_3-way'!AG258</f>
        <v>-0.57972028748307547</v>
      </c>
      <c r="AN258" s="11">
        <f>'OddsRatio_working_3-way'!AB258+'OddsRatio_working_3-way'!AH258</f>
        <v>-0.48135454426473895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1.061074831747814</v>
      </c>
      <c r="AS258" s="11">
        <f>IF(('OddsRatio_working_3-way'!X258=0),IF(Q258&gt;0,-Q258^(1/3),(-Q258)^(1/3)),'OddsRatio_working_3-way'!AM258-'OddsRatio_working_3-way'!R258/3)</f>
        <v>-0.57972028748307547</v>
      </c>
      <c r="AT258" s="11">
        <f>IF(('OddsRatio_working_3-way'!X258=0),IF(Q258&gt;0,-Q258^(1/3),(-Q258)^(1/3)),'OddsRatio_working_3-way'!AN258-'OddsRatio_working_3-way'!R258/3)</f>
        <v>-0.48135454426473895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1.54</v>
      </c>
      <c r="B259" s="4">
        <f>IF('True_Odds_Calculator_3-way'!B260="","",'True_Odds_Calculator_3-way'!B260)</f>
        <v>4.21</v>
      </c>
      <c r="C259" s="4">
        <f>IF('True_Odds_Calculator_3-way'!C260="","",'True_Odds_Calculator_3-way'!C260)</f>
        <v>6.39</v>
      </c>
      <c r="D259" s="9">
        <f t="shared" si="41"/>
        <v>0.63070856171737233</v>
      </c>
      <c r="E259" s="9">
        <f t="shared" si="42"/>
        <v>0.22318532539379643</v>
      </c>
      <c r="F259" s="9">
        <f t="shared" si="43"/>
        <v>0.14610611288883127</v>
      </c>
      <c r="G259" s="9">
        <f t="shared" si="44"/>
        <v>1.0842932463047315</v>
      </c>
      <c r="H259" s="9">
        <f t="shared" si="45"/>
        <v>1.5855183530045551</v>
      </c>
      <c r="I259" s="9">
        <f t="shared" si="46"/>
        <v>4.480581320638187</v>
      </c>
      <c r="J259" s="9">
        <f t="shared" si="47"/>
        <v>6.8443405975825025</v>
      </c>
      <c r="K259" s="11">
        <f t="shared" si="48"/>
        <v>0.64935064935064934</v>
      </c>
      <c r="L259" s="11">
        <f t="shared" si="49"/>
        <v>0.23752969121140144</v>
      </c>
      <c r="M259" s="11">
        <f t="shared" si="50"/>
        <v>0.1564945226917058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-0.225519387106487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0.22061880146253371</v>
      </c>
      <c r="Q259" s="11">
        <f>2*'OddsRatio_working_3-way'!K259*'OddsRatio_working_3-way'!L259*'OddsRatio_working_3-way'!M259</f>
        <v>4.8275448897709787E-2</v>
      </c>
      <c r="R259" s="11">
        <f t="shared" si="51"/>
        <v>0</v>
      </c>
      <c r="S259" s="11">
        <f t="shared" si="52"/>
        <v>-0.97826978111802287</v>
      </c>
      <c r="T259" s="11">
        <f t="shared" si="53"/>
        <v>-0.21406340943501595</v>
      </c>
      <c r="U259" s="11">
        <f>'OddsRatio_working_3-way'!S259-'OddsRatio_working_3-way'!R259^2/3</f>
        <v>-0.97826978111802287</v>
      </c>
      <c r="V259" s="11">
        <f>'OddsRatio_working_3-way'!S259*'OddsRatio_working_3-way'!R259/3-2*'OddsRatio_working_3-way'!R259^3/27-'OddsRatio_working_3-way'!T259</f>
        <v>0.21406340943501595</v>
      </c>
      <c r="W259" s="11">
        <f>'OddsRatio_working_3-way'!V259^2+4*'OddsRatio_working_3-way'!U259^3/27</f>
        <v>-9.2875477412206503E-2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0.1862113185813028</v>
      </c>
      <c r="Y259" s="11">
        <f>IF('OddsRatio_working_3-way'!W259&gt;=0,IF('OddsRatio_working_3-way'!V259+SQRT('OddsRatio_working_3-way'!W259)&gt;0,0,PI()),ACOS('OddsRatio_working_3-way'!V259/(2*'OddsRatio_working_3-way'!X259)))</f>
        <v>0.95845341907298487</v>
      </c>
      <c r="Z259" s="11">
        <f>'OddsRatio_working_3-way'!X259^(1/3)*COS('OddsRatio_working_3-way'!Y259/3)</f>
        <v>0.54214662315236573</v>
      </c>
      <c r="AA259" s="11">
        <f>'OddsRatio_working_3-way'!X259^(1/3)*COS(('OddsRatio_working_3-way'!Y259+2*PI())/3)</f>
        <v>-0.426396280041477</v>
      </c>
      <c r="AB259" s="11">
        <f>'OddsRatio_working_3-way'!X259^(1/3)*COS(('OddsRatio_working_3-way'!Y259+4*PI())/3)</f>
        <v>-0.1157503431108889</v>
      </c>
      <c r="AC259" s="11">
        <f>'OddsRatio_working_3-way'!X259^(1/3)*SIN('OddsRatio_working_3-way'!Y259/3)</f>
        <v>0.1793515153095388</v>
      </c>
      <c r="AD259" s="11">
        <f>'OddsRatio_working_3-way'!X259^(1/3)*SIN(('OddsRatio_working_3-way'!Y259+2*PI())/3)</f>
        <v>0.37983699057112819</v>
      </c>
      <c r="AE259" s="11">
        <f>'OddsRatio_working_3-way'!X259^(1/3)*SIN(('OddsRatio_working_3-way'!Y259+4*PI())/3)</f>
        <v>-0.55918850588066682</v>
      </c>
      <c r="AF259" s="11">
        <f>-'OddsRatio_working_3-way'!U259/(3*'OddsRatio_working_3-way'!X259^(1/3))*COS(('OddsRatio_working_3-way'!Y259)/3)</f>
        <v>0.54214662315236561</v>
      </c>
      <c r="AG259" s="11">
        <f>-'OddsRatio_working_3-way'!U259/(3*'OddsRatio_working_3-way'!X259^(1/3))*COS(('OddsRatio_working_3-way'!Y259+2*PI())/3)</f>
        <v>-0.42639628004147695</v>
      </c>
      <c r="AH259" s="11">
        <f>-'OddsRatio_working_3-way'!U259/(3*'OddsRatio_working_3-way'!X259^(1/3))*COS(('OddsRatio_working_3-way'!Y259+4*PI())/3)</f>
        <v>-0.11575034311088889</v>
      </c>
      <c r="AI259" s="11">
        <f>'OddsRatio_working_3-way'!U259/(3*'OddsRatio_working_3-way'!X259^(1/3))*SIN(('OddsRatio_working_3-way'!Y259)/3)</f>
        <v>-0.17935151530953877</v>
      </c>
      <c r="AJ259" s="11">
        <f>'OddsRatio_working_3-way'!U259/(3*'OddsRatio_working_3-way'!X259^(1/3))*SIN(('OddsRatio_working_3-way'!Y259+2*PI())/3)</f>
        <v>-0.37983699057112807</v>
      </c>
      <c r="AK259" s="11">
        <f>'OddsRatio_working_3-way'!U259/(3*'OddsRatio_working_3-way'!X259^(1/3))*SIN(('OddsRatio_working_3-way'!Y259+4*PI())/3)</f>
        <v>0.55918850588066671</v>
      </c>
      <c r="AL259" s="11">
        <f>'OddsRatio_working_3-way'!Z259+'OddsRatio_working_3-way'!AF259</f>
        <v>1.0842932463047315</v>
      </c>
      <c r="AM259" s="11">
        <f>'OddsRatio_working_3-way'!AA259+'OddsRatio_working_3-way'!AG259</f>
        <v>-0.85279256008295401</v>
      </c>
      <c r="AN259" s="11">
        <f>'OddsRatio_working_3-way'!AB259+'OddsRatio_working_3-way'!AH259</f>
        <v>-0.23150068622177777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1.0842932463047315</v>
      </c>
      <c r="AS259" s="11">
        <f>IF(('OddsRatio_working_3-way'!X259=0),IF(Q259&gt;0,-Q259^(1/3),(-Q259)^(1/3)),'OddsRatio_working_3-way'!AM259-'OddsRatio_working_3-way'!R259/3)</f>
        <v>-0.85279256008295401</v>
      </c>
      <c r="AT259" s="11">
        <f>IF(('OddsRatio_working_3-way'!X259=0),IF(Q259&gt;0,-Q259^(1/3),(-Q259)^(1/3)),'OddsRatio_working_3-way'!AN259-'OddsRatio_working_3-way'!R259/3)</f>
        <v>-0.23150068622177777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1.76</v>
      </c>
      <c r="B260" s="4">
        <f>IF('True_Odds_Calculator_3-way'!B261="","",'True_Odds_Calculator_3-way'!B261)</f>
        <v>3.91</v>
      </c>
      <c r="C260" s="4">
        <f>IF('True_Odds_Calculator_3-way'!C261="","",'True_Odds_Calculator_3-way'!C261)</f>
        <v>4.63</v>
      </c>
      <c r="D260" s="9">
        <f t="shared" ref="D260:D323" si="54">(K260/(AR260+K260-(AR260*K260)))</f>
        <v>0.55178278977877993</v>
      </c>
      <c r="E260" s="9">
        <f t="shared" ref="E260:E323" si="55">(L260/(AR260+L260-(AR260*L260)))</f>
        <v>0.24329230631625423</v>
      </c>
      <c r="F260" s="9">
        <f t="shared" ref="F260:F323" si="56">(M260/(AR260+M260-(AR260*M260)))</f>
        <v>0.20492490390496593</v>
      </c>
      <c r="G260" s="9">
        <f t="shared" ref="G260:G323" si="57">AR260</f>
        <v>1.0688254473642242</v>
      </c>
      <c r="H260" s="9">
        <f t="shared" ref="H260:H323" si="58">IF(A260="","",1/D260)</f>
        <v>1.8123073399968106</v>
      </c>
      <c r="I260" s="9">
        <f t="shared" ref="I260:I323" si="59">IF(B260="","",1/E260)</f>
        <v>4.1102820518298921</v>
      </c>
      <c r="J260" s="9">
        <f t="shared" ref="J260:J323" si="60">IF(C260="","",1/F260)</f>
        <v>4.8798363739321342</v>
      </c>
      <c r="K260" s="11">
        <f t="shared" ref="K260:K323" si="61">1/A260</f>
        <v>0.56818181818181823</v>
      </c>
      <c r="L260" s="11">
        <f t="shared" ref="L260:L323" si="62">1/B260</f>
        <v>0.25575447570332482</v>
      </c>
      <c r="M260" s="11">
        <f t="shared" ref="M260:M323" si="63">1/C260</f>
        <v>0.21598272138228941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-0.25196649229698465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0.22911443066884343</v>
      </c>
      <c r="Q260" s="11">
        <f>2*'OddsRatio_working_3-way'!K260*'OddsRatio_working_3-way'!L260*'OddsRatio_working_3-way'!M260</f>
        <v>6.2771076895573541E-2</v>
      </c>
      <c r="R260" s="11">
        <f t="shared" ref="R260:R323" si="64">O260/N260</f>
        <v>0</v>
      </c>
      <c r="S260" s="11">
        <f t="shared" ref="S260:S323" si="65">P260/N260</f>
        <v>-0.90930515633322295</v>
      </c>
      <c r="T260" s="11">
        <f t="shared" ref="T260:T323" si="66">Q260/N260</f>
        <v>-0.24912470036526654</v>
      </c>
      <c r="U260" s="11">
        <f>'OddsRatio_working_3-way'!S260-'OddsRatio_working_3-way'!R260^2/3</f>
        <v>-0.90930515633322295</v>
      </c>
      <c r="V260" s="11">
        <f>'OddsRatio_working_3-way'!S260*'OddsRatio_working_3-way'!R260/3-2*'OddsRatio_working_3-way'!R260^3/27-'OddsRatio_working_3-way'!T260</f>
        <v>0.24912470036526654</v>
      </c>
      <c r="W260" s="11">
        <f>'OddsRatio_working_3-way'!V260^2+4*'OddsRatio_working_3-way'!U260^3/27</f>
        <v>-4.9321493683950085E-2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0.16687166477268836</v>
      </c>
      <c r="Y260" s="11">
        <f>IF('OddsRatio_working_3-way'!W260&gt;=0,IF('OddsRatio_working_3-way'!V260+SQRT('OddsRatio_working_3-way'!W260)&gt;0,0,PI()),ACOS('OddsRatio_working_3-way'!V260/(2*'OddsRatio_working_3-way'!X260)))</f>
        <v>0.72807616644788109</v>
      </c>
      <c r="Z260" s="11">
        <f>'OddsRatio_working_3-way'!X260^(1/3)*COS('OddsRatio_working_3-way'!Y260/3)</f>
        <v>0.53441272368211212</v>
      </c>
      <c r="AA260" s="11">
        <f>'OddsRatio_working_3-way'!X260^(1/3)*COS(('OddsRatio_working_3-way'!Y260+2*PI())/3)</f>
        <v>-0.38178633242189353</v>
      </c>
      <c r="AB260" s="11">
        <f>'OddsRatio_working_3-way'!X260^(1/3)*COS(('OddsRatio_working_3-way'!Y260+4*PI())/3)</f>
        <v>-0.15262639126021874</v>
      </c>
      <c r="AC260" s="11">
        <f>'OddsRatio_working_3-way'!X260^(1/3)*SIN('OddsRatio_working_3-way'!Y260/3)</f>
        <v>0.13230555371717179</v>
      </c>
      <c r="AD260" s="11">
        <f>'OddsRatio_working_3-way'!X260^(1/3)*SIN(('OddsRatio_working_3-way'!Y260+2*PI())/3)</f>
        <v>0.39666221795575685</v>
      </c>
      <c r="AE260" s="11">
        <f>'OddsRatio_working_3-way'!X260^(1/3)*SIN(('OddsRatio_working_3-way'!Y260+4*PI())/3)</f>
        <v>-0.52896777167292863</v>
      </c>
      <c r="AF260" s="11">
        <f>-'OddsRatio_working_3-way'!U260/(3*'OddsRatio_working_3-way'!X260^(1/3))*COS(('OddsRatio_working_3-way'!Y260)/3)</f>
        <v>0.53441272368211223</v>
      </c>
      <c r="AG260" s="11">
        <f>-'OddsRatio_working_3-way'!U260/(3*'OddsRatio_working_3-way'!X260^(1/3))*COS(('OddsRatio_working_3-way'!Y260+2*PI())/3)</f>
        <v>-0.38178633242189364</v>
      </c>
      <c r="AH260" s="11">
        <f>-'OddsRatio_working_3-way'!U260/(3*'OddsRatio_working_3-way'!X260^(1/3))*COS(('OddsRatio_working_3-way'!Y260+4*PI())/3)</f>
        <v>-0.15262639126021876</v>
      </c>
      <c r="AI260" s="11">
        <f>'OddsRatio_working_3-way'!U260/(3*'OddsRatio_working_3-way'!X260^(1/3))*SIN(('OddsRatio_working_3-way'!Y260)/3)</f>
        <v>-0.13230555371717181</v>
      </c>
      <c r="AJ260" s="11">
        <f>'OddsRatio_working_3-way'!U260/(3*'OddsRatio_working_3-way'!X260^(1/3))*SIN(('OddsRatio_working_3-way'!Y260+2*PI())/3)</f>
        <v>-0.39666221795575696</v>
      </c>
      <c r="AK260" s="11">
        <f>'OddsRatio_working_3-way'!U260/(3*'OddsRatio_working_3-way'!X260^(1/3))*SIN(('OddsRatio_working_3-way'!Y260+4*PI())/3)</f>
        <v>0.52896777167292874</v>
      </c>
      <c r="AL260" s="11">
        <f>'OddsRatio_working_3-way'!Z260+'OddsRatio_working_3-way'!AF260</f>
        <v>1.0688254473642242</v>
      </c>
      <c r="AM260" s="11">
        <f>'OddsRatio_working_3-way'!AA260+'OddsRatio_working_3-way'!AG260</f>
        <v>-0.76357266484378716</v>
      </c>
      <c r="AN260" s="11">
        <f>'OddsRatio_working_3-way'!AB260+'OddsRatio_working_3-way'!AH260</f>
        <v>-0.30525278252043753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1.0688254473642242</v>
      </c>
      <c r="AS260" s="11">
        <f>IF(('OddsRatio_working_3-way'!X260=0),IF(Q260&gt;0,-Q260^(1/3),(-Q260)^(1/3)),'OddsRatio_working_3-way'!AM260-'OddsRatio_working_3-way'!R260/3)</f>
        <v>-0.76357266484378716</v>
      </c>
      <c r="AT260" s="11">
        <f>IF(('OddsRatio_working_3-way'!X260=0),IF(Q260&gt;0,-Q260^(1/3),(-Q260)^(1/3)),'OddsRatio_working_3-way'!AN260-'OddsRatio_working_3-way'!R260/3)</f>
        <v>-0.30525278252043753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1.79</v>
      </c>
      <c r="B261" s="4">
        <f>IF('True_Odds_Calculator_3-way'!B262="","",'True_Odds_Calculator_3-way'!B262)</f>
        <v>3.6</v>
      </c>
      <c r="C261" s="4">
        <f>IF('True_Odds_Calculator_3-way'!C262="","",'True_Odds_Calculator_3-way'!C262)</f>
        <v>4.95</v>
      </c>
      <c r="D261" s="9">
        <f t="shared" si="54"/>
        <v>0.54288874469737358</v>
      </c>
      <c r="E261" s="9">
        <f t="shared" si="55"/>
        <v>0.26517231336589009</v>
      </c>
      <c r="F261" s="9">
        <f t="shared" si="56"/>
        <v>0.19193894193673611</v>
      </c>
      <c r="G261" s="9">
        <f t="shared" si="57"/>
        <v>1.0658202952388867</v>
      </c>
      <c r="H261" s="9">
        <f t="shared" si="58"/>
        <v>1.8419980332387205</v>
      </c>
      <c r="I261" s="9">
        <f t="shared" si="59"/>
        <v>3.7711327676211051</v>
      </c>
      <c r="J261" s="9">
        <f t="shared" si="60"/>
        <v>5.2099901661936023</v>
      </c>
      <c r="K261" s="11">
        <f t="shared" si="61"/>
        <v>0.55865921787709494</v>
      </c>
      <c r="L261" s="11">
        <f t="shared" si="62"/>
        <v>0.27777777777777779</v>
      </c>
      <c r="M261" s="11">
        <f t="shared" si="63"/>
        <v>0.20202020202020202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-0.25435296478127012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0.23010991353635679</v>
      </c>
      <c r="Q261" s="11">
        <f>2*'OddsRatio_working_3-way'!K261*'OddsRatio_working_3-way'!L261*'OddsRatio_working_3-way'!M261</f>
        <v>6.2700248919988211E-2</v>
      </c>
      <c r="R261" s="11">
        <f t="shared" si="64"/>
        <v>0</v>
      </c>
      <c r="S261" s="11">
        <f t="shared" si="65"/>
        <v>-0.90468736519049009</v>
      </c>
      <c r="T261" s="11">
        <f t="shared" si="66"/>
        <v>-0.24650881885299453</v>
      </c>
      <c r="U261" s="11">
        <f>'OddsRatio_working_3-way'!S261-'OddsRatio_working_3-way'!R261^2/3</f>
        <v>-0.90468736519049009</v>
      </c>
      <c r="V261" s="11">
        <f>'OddsRatio_working_3-way'!S261*'OddsRatio_working_3-way'!R261/3-2*'OddsRatio_working_3-way'!R261^3/27-'OddsRatio_working_3-way'!T261</f>
        <v>0.24650881885299453</v>
      </c>
      <c r="W261" s="11">
        <f>'OddsRatio_working_3-way'!V261^2+4*'OddsRatio_working_3-way'!U261^3/27</f>
        <v>-4.8929657510722174E-2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0.1656021250490318</v>
      </c>
      <c r="Y261" s="11">
        <f>IF('OddsRatio_working_3-way'!W261&gt;=0,IF('OddsRatio_working_3-way'!V261+SQRT('OddsRatio_working_3-way'!W261)&gt;0,0,PI()),ACOS('OddsRatio_working_3-way'!V261/(2*'OddsRatio_working_3-way'!X261)))</f>
        <v>0.73133965143922208</v>
      </c>
      <c r="Z261" s="11">
        <f>'OddsRatio_working_3-way'!X261^(1/3)*COS('OddsRatio_working_3-way'!Y261/3)</f>
        <v>0.53291014761944333</v>
      </c>
      <c r="AA261" s="11">
        <f>'OddsRatio_working_3-way'!X261^(1/3)*COS(('OddsRatio_working_3-way'!Y261+2*PI())/3)</f>
        <v>-0.38124584966209552</v>
      </c>
      <c r="AB261" s="11">
        <f>'OddsRatio_working_3-way'!X261^(1/3)*COS(('OddsRatio_working_3-way'!Y261+4*PI())/3)</f>
        <v>-0.15166429795734787</v>
      </c>
      <c r="AC261" s="11">
        <f>'OddsRatio_working_3-way'!X261^(1/3)*SIN('OddsRatio_working_3-way'!Y261/3)</f>
        <v>0.13254897067770813</v>
      </c>
      <c r="AD261" s="11">
        <f>'OddsRatio_working_3-way'!X261^(1/3)*SIN(('OddsRatio_working_3-way'!Y261+2*PI())/3)</f>
        <v>0.39523924043409908</v>
      </c>
      <c r="AE261" s="11">
        <f>'OddsRatio_working_3-way'!X261^(1/3)*SIN(('OddsRatio_working_3-way'!Y261+4*PI())/3)</f>
        <v>-0.52778821111180718</v>
      </c>
      <c r="AF261" s="11">
        <f>-'OddsRatio_working_3-way'!U261/(3*'OddsRatio_working_3-way'!X261^(1/3))*COS(('OddsRatio_working_3-way'!Y261)/3)</f>
        <v>0.53291014761944322</v>
      </c>
      <c r="AG261" s="11">
        <f>-'OddsRatio_working_3-way'!U261/(3*'OddsRatio_working_3-way'!X261^(1/3))*COS(('OddsRatio_working_3-way'!Y261+2*PI())/3)</f>
        <v>-0.38124584966209546</v>
      </c>
      <c r="AH261" s="11">
        <f>-'OddsRatio_working_3-way'!U261/(3*'OddsRatio_working_3-way'!X261^(1/3))*COS(('OddsRatio_working_3-way'!Y261+4*PI())/3)</f>
        <v>-0.15166429795734784</v>
      </c>
      <c r="AI261" s="11">
        <f>'OddsRatio_working_3-way'!U261/(3*'OddsRatio_working_3-way'!X261^(1/3))*SIN(('OddsRatio_working_3-way'!Y261)/3)</f>
        <v>-0.1325489706777081</v>
      </c>
      <c r="AJ261" s="11">
        <f>'OddsRatio_working_3-way'!U261/(3*'OddsRatio_working_3-way'!X261^(1/3))*SIN(('OddsRatio_working_3-way'!Y261+2*PI())/3)</f>
        <v>-0.39523924043409903</v>
      </c>
      <c r="AK261" s="11">
        <f>'OddsRatio_working_3-way'!U261/(3*'OddsRatio_working_3-way'!X261^(1/3))*SIN(('OddsRatio_working_3-way'!Y261+4*PI())/3)</f>
        <v>0.52778821111180707</v>
      </c>
      <c r="AL261" s="11">
        <f>'OddsRatio_working_3-way'!Z261+'OddsRatio_working_3-way'!AF261</f>
        <v>1.0658202952388867</v>
      </c>
      <c r="AM261" s="11">
        <f>'OddsRatio_working_3-way'!AA261+'OddsRatio_working_3-way'!AG261</f>
        <v>-0.76249169932419103</v>
      </c>
      <c r="AN261" s="11">
        <f>'OddsRatio_working_3-way'!AB261+'OddsRatio_working_3-way'!AH261</f>
        <v>-0.30332859591469574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1.0658202952388867</v>
      </c>
      <c r="AS261" s="11">
        <f>IF(('OddsRatio_working_3-way'!X261=0),IF(Q261&gt;0,-Q261^(1/3),(-Q261)^(1/3)),'OddsRatio_working_3-way'!AM261-'OddsRatio_working_3-way'!R261/3)</f>
        <v>-0.76249169932419103</v>
      </c>
      <c r="AT261" s="11">
        <f>IF(('OddsRatio_working_3-way'!X261=0),IF(Q261&gt;0,-Q261^(1/3),(-Q261)^(1/3)),'OddsRatio_working_3-way'!AN261-'OddsRatio_working_3-way'!R261/3)</f>
        <v>-0.30332859591469574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3.48</v>
      </c>
      <c r="B262" s="4">
        <f>IF('True_Odds_Calculator_3-way'!B263="","",'True_Odds_Calculator_3-way'!B263)</f>
        <v>3.37</v>
      </c>
      <c r="C262" s="4">
        <f>IF('True_Odds_Calculator_3-way'!C263="","",'True_Odds_Calculator_3-way'!C263)</f>
        <v>2.2799999999999998</v>
      </c>
      <c r="D262" s="9">
        <f t="shared" si="54"/>
        <v>0.28032770047554939</v>
      </c>
      <c r="E262" s="9">
        <f t="shared" si="55"/>
        <v>0.28957108421998584</v>
      </c>
      <c r="F262" s="9">
        <f t="shared" si="56"/>
        <v>0.43010121530446477</v>
      </c>
      <c r="G262" s="9">
        <f t="shared" si="57"/>
        <v>1.035182905094119</v>
      </c>
      <c r="H262" s="9">
        <f t="shared" si="58"/>
        <v>3.5672536046334153</v>
      </c>
      <c r="I262" s="9">
        <f t="shared" si="59"/>
        <v>3.4533834850730627</v>
      </c>
      <c r="J262" s="9">
        <f t="shared" si="60"/>
        <v>2.3250341185204721</v>
      </c>
      <c r="K262" s="11">
        <f t="shared" si="61"/>
        <v>0.28735632183908044</v>
      </c>
      <c r="L262" s="11">
        <f t="shared" si="62"/>
        <v>0.29673590504451036</v>
      </c>
      <c r="M262" s="11">
        <f t="shared" si="63"/>
        <v>0.43859649122807021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-0.2813623642653138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0.22925376813909668</v>
      </c>
      <c r="Q262" s="11">
        <f>2*'OddsRatio_working_3-way'!K262*'OddsRatio_working_3-way'!L262*'OddsRatio_working_3-way'!M262</f>
        <v>7.4797314237878193E-2</v>
      </c>
      <c r="R262" s="11">
        <f t="shared" si="64"/>
        <v>0</v>
      </c>
      <c r="S262" s="11">
        <f t="shared" si="65"/>
        <v>-0.81479898257792316</v>
      </c>
      <c r="T262" s="11">
        <f t="shared" si="66"/>
        <v>-0.26583979855723427</v>
      </c>
      <c r="U262" s="11">
        <f>'OddsRatio_working_3-way'!S262-'OddsRatio_working_3-way'!R262^2/3</f>
        <v>-0.81479898257792316</v>
      </c>
      <c r="V262" s="11">
        <f>'OddsRatio_working_3-way'!S262*'OddsRatio_working_3-way'!R262/3-2*'OddsRatio_working_3-way'!R262^3/27-'OddsRatio_working_3-way'!T262</f>
        <v>0.26583979855723427</v>
      </c>
      <c r="W262" s="11">
        <f>'OddsRatio_working_3-way'!V262^2+4*'OddsRatio_working_3-way'!U262^3/27</f>
        <v>-9.4688920805172522E-3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0.14154477257873935</v>
      </c>
      <c r="Y262" s="11">
        <f>IF('OddsRatio_working_3-way'!W262&gt;=0,IF('OddsRatio_working_3-way'!V262+SQRT('OddsRatio_working_3-way'!W262)&gt;0,0,PI()),ACOS('OddsRatio_working_3-way'!V262/(2*'OddsRatio_working_3-way'!X262)))</f>
        <v>0.35089305370290202</v>
      </c>
      <c r="Z262" s="11">
        <f>'OddsRatio_working_3-way'!X262^(1/3)*COS('OddsRatio_working_3-way'!Y262/3)</f>
        <v>0.51759145254705952</v>
      </c>
      <c r="AA262" s="11">
        <f>'OddsRatio_working_3-way'!X262^(1/3)*COS(('OddsRatio_working_3-way'!Y262+2*PI())/3)</f>
        <v>-0.31146508958987829</v>
      </c>
      <c r="AB262" s="11">
        <f>'OddsRatio_working_3-way'!X262^(1/3)*COS(('OddsRatio_working_3-way'!Y262+4*PI())/3)</f>
        <v>-0.20612636295718098</v>
      </c>
      <c r="AC262" s="11">
        <f>'OddsRatio_working_3-way'!X262^(1/3)*SIN('OddsRatio_working_3-way'!Y262/3)</f>
        <v>6.0817342177480159E-2</v>
      </c>
      <c r="AD262" s="11">
        <f>'OddsRatio_working_3-way'!X262^(1/3)*SIN(('OddsRatio_working_3-way'!Y262+2*PI())/3)</f>
        <v>0.41783867559870141</v>
      </c>
      <c r="AE262" s="11">
        <f>'OddsRatio_working_3-way'!X262^(1/3)*SIN(('OddsRatio_working_3-way'!Y262+4*PI())/3)</f>
        <v>-0.4786560177761815</v>
      </c>
      <c r="AF262" s="11">
        <f>-'OddsRatio_working_3-way'!U262/(3*'OddsRatio_working_3-way'!X262^(1/3))*COS(('OddsRatio_working_3-way'!Y262)/3)</f>
        <v>0.51759145254705941</v>
      </c>
      <c r="AG262" s="11">
        <f>-'OddsRatio_working_3-way'!U262/(3*'OddsRatio_working_3-way'!X262^(1/3))*COS(('OddsRatio_working_3-way'!Y262+2*PI())/3)</f>
        <v>-0.31146508958987823</v>
      </c>
      <c r="AH262" s="11">
        <f>-'OddsRatio_working_3-way'!U262/(3*'OddsRatio_working_3-way'!X262^(1/3))*COS(('OddsRatio_working_3-way'!Y262+4*PI())/3)</f>
        <v>-0.20612636295718095</v>
      </c>
      <c r="AI262" s="11">
        <f>'OddsRatio_working_3-way'!U262/(3*'OddsRatio_working_3-way'!X262^(1/3))*SIN(('OddsRatio_working_3-way'!Y262)/3)</f>
        <v>-6.0817342177480145E-2</v>
      </c>
      <c r="AJ262" s="11">
        <f>'OddsRatio_working_3-way'!U262/(3*'OddsRatio_working_3-way'!X262^(1/3))*SIN(('OddsRatio_working_3-way'!Y262+2*PI())/3)</f>
        <v>-0.4178386755987013</v>
      </c>
      <c r="AK262" s="11">
        <f>'OddsRatio_working_3-way'!U262/(3*'OddsRatio_working_3-way'!X262^(1/3))*SIN(('OddsRatio_working_3-way'!Y262+4*PI())/3)</f>
        <v>0.47865601777618139</v>
      </c>
      <c r="AL262" s="11">
        <f>'OddsRatio_working_3-way'!Z262+'OddsRatio_working_3-way'!AF262</f>
        <v>1.035182905094119</v>
      </c>
      <c r="AM262" s="11">
        <f>'OddsRatio_working_3-way'!AA262+'OddsRatio_working_3-way'!AG262</f>
        <v>-0.62293017917975657</v>
      </c>
      <c r="AN262" s="11">
        <f>'OddsRatio_working_3-way'!AB262+'OddsRatio_working_3-way'!AH262</f>
        <v>-0.41225272591436191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1.035182905094119</v>
      </c>
      <c r="AS262" s="11">
        <f>IF(('OddsRatio_working_3-way'!X262=0),IF(Q262&gt;0,-Q262^(1/3),(-Q262)^(1/3)),'OddsRatio_working_3-way'!AM262-'OddsRatio_working_3-way'!R262/3)</f>
        <v>-0.62293017917975657</v>
      </c>
      <c r="AT262" s="11">
        <f>IF(('OddsRatio_working_3-way'!X262=0),IF(Q262&gt;0,-Q262^(1/3),(-Q262)^(1/3)),'OddsRatio_working_3-way'!AN262-'OddsRatio_working_3-way'!R262/3)</f>
        <v>-0.41225272591436191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1.37</v>
      </c>
      <c r="B263" s="4">
        <f>IF('True_Odds_Calculator_3-way'!B264="","",'True_Odds_Calculator_3-way'!B264)</f>
        <v>5.65</v>
      </c>
      <c r="C263" s="4">
        <f>IF('True_Odds_Calculator_3-way'!C264="","",'True_Odds_Calculator_3-way'!C264)</f>
        <v>8.52</v>
      </c>
      <c r="D263" s="9">
        <f t="shared" si="54"/>
        <v>0.71901172571158967</v>
      </c>
      <c r="E263" s="9">
        <f t="shared" si="55"/>
        <v>0.16916526454775871</v>
      </c>
      <c r="F263" s="9">
        <f t="shared" si="56"/>
        <v>0.11182300974065167</v>
      </c>
      <c r="G263" s="9">
        <f t="shared" si="57"/>
        <v>1.0562105473251733</v>
      </c>
      <c r="H263" s="9">
        <f t="shared" si="58"/>
        <v>1.3907979025103139</v>
      </c>
      <c r="I263" s="9">
        <f t="shared" si="59"/>
        <v>5.9113790450620565</v>
      </c>
      <c r="J263" s="9">
        <f t="shared" si="60"/>
        <v>8.9427033158853018</v>
      </c>
      <c r="K263" s="11">
        <f t="shared" si="61"/>
        <v>0.72992700729927007</v>
      </c>
      <c r="L263" s="11">
        <f t="shared" si="62"/>
        <v>0.17699115044247787</v>
      </c>
      <c r="M263" s="11">
        <f t="shared" si="63"/>
        <v>0.11737089201877934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-0.19618414576341192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0.19014675872559822</v>
      </c>
      <c r="Q263" s="11">
        <f>2*'OddsRatio_working_3-way'!K263*'OddsRatio_working_3-way'!L263*'OddsRatio_working_3-way'!M263</f>
        <v>3.0326436798341027E-2</v>
      </c>
      <c r="R263" s="11">
        <f t="shared" si="64"/>
        <v>0</v>
      </c>
      <c r="S263" s="11">
        <f t="shared" si="65"/>
        <v>-0.96922591775028299</v>
      </c>
      <c r="T263" s="11">
        <f t="shared" si="66"/>
        <v>-0.15458148608457467</v>
      </c>
      <c r="U263" s="11">
        <f>'OddsRatio_working_3-way'!S263-'OddsRatio_working_3-way'!R263^2/3</f>
        <v>-0.96922591775028299</v>
      </c>
      <c r="V263" s="11">
        <f>'OddsRatio_working_3-way'!S263*'OddsRatio_working_3-way'!R263/3-2*'OddsRatio_working_3-way'!R263^3/27-'OddsRatio_working_3-way'!T263</f>
        <v>0.15458148608457467</v>
      </c>
      <c r="W263" s="11">
        <f>'OddsRatio_working_3-way'!V263^2+4*'OddsRatio_working_3-way'!U263^3/27</f>
        <v>-0.11099193323419254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0.18363507907961654</v>
      </c>
      <c r="Y263" s="11">
        <f>IF('OddsRatio_working_3-way'!W263&gt;=0,IF('OddsRatio_working_3-way'!V263+SQRT('OddsRatio_working_3-way'!W263)&gt;0,0,PI()),ACOS('OddsRatio_working_3-way'!V263/(2*'OddsRatio_working_3-way'!X263)))</f>
        <v>1.136366644214458</v>
      </c>
      <c r="Z263" s="11">
        <f>'OddsRatio_working_3-way'!X263^(1/3)*COS('OddsRatio_working_3-way'!Y263/3)</f>
        <v>0.52810527366258664</v>
      </c>
      <c r="AA263" s="11">
        <f>'OddsRatio_working_3-way'!X263^(1/3)*COS(('OddsRatio_working_3-way'!Y263+2*PI())/3)</f>
        <v>-0.44608311335897299</v>
      </c>
      <c r="AB263" s="11">
        <f>'OddsRatio_working_3-way'!X263^(1/3)*COS(('OddsRatio_working_3-way'!Y263+4*PI())/3)</f>
        <v>-8.2022160303613686E-2</v>
      </c>
      <c r="AC263" s="11">
        <f>'OddsRatio_working_3-way'!X263^(1/3)*SIN('OddsRatio_working_3-way'!Y263/3)</f>
        <v>0.21019068924794351</v>
      </c>
      <c r="AD263" s="11">
        <f>'OddsRatio_working_3-way'!X263^(1/3)*SIN(('OddsRatio_working_3-way'!Y263+2*PI())/3)</f>
        <v>0.35225723824036126</v>
      </c>
      <c r="AE263" s="11">
        <f>'OddsRatio_working_3-way'!X263^(1/3)*SIN(('OddsRatio_working_3-way'!Y263+4*PI())/3)</f>
        <v>-0.56244792748830474</v>
      </c>
      <c r="AF263" s="11">
        <f>-'OddsRatio_working_3-way'!U263/(3*'OddsRatio_working_3-way'!X263^(1/3))*COS(('OddsRatio_working_3-way'!Y263)/3)</f>
        <v>0.52810527366258664</v>
      </c>
      <c r="AG263" s="11">
        <f>-'OddsRatio_working_3-way'!U263/(3*'OddsRatio_working_3-way'!X263^(1/3))*COS(('OddsRatio_working_3-way'!Y263+2*PI())/3)</f>
        <v>-0.44608311335897299</v>
      </c>
      <c r="AH263" s="11">
        <f>-'OddsRatio_working_3-way'!U263/(3*'OddsRatio_working_3-way'!X263^(1/3))*COS(('OddsRatio_working_3-way'!Y263+4*PI())/3)</f>
        <v>-8.2022160303613686E-2</v>
      </c>
      <c r="AI263" s="11">
        <f>'OddsRatio_working_3-way'!U263/(3*'OddsRatio_working_3-way'!X263^(1/3))*SIN(('OddsRatio_working_3-way'!Y263)/3)</f>
        <v>-0.21019068924794351</v>
      </c>
      <c r="AJ263" s="11">
        <f>'OddsRatio_working_3-way'!U263/(3*'OddsRatio_working_3-way'!X263^(1/3))*SIN(('OddsRatio_working_3-way'!Y263+2*PI())/3)</f>
        <v>-0.35225723824036126</v>
      </c>
      <c r="AK263" s="11">
        <f>'OddsRatio_working_3-way'!U263/(3*'OddsRatio_working_3-way'!X263^(1/3))*SIN(('OddsRatio_working_3-way'!Y263+4*PI())/3)</f>
        <v>0.56244792748830474</v>
      </c>
      <c r="AL263" s="11">
        <f>'OddsRatio_working_3-way'!Z263+'OddsRatio_working_3-way'!AF263</f>
        <v>1.0562105473251733</v>
      </c>
      <c r="AM263" s="11">
        <f>'OddsRatio_working_3-way'!AA263+'OddsRatio_working_3-way'!AG263</f>
        <v>-0.89216622671794599</v>
      </c>
      <c r="AN263" s="11">
        <f>'OddsRatio_working_3-way'!AB263+'OddsRatio_working_3-way'!AH263</f>
        <v>-0.16404432060722737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1.0562105473251733</v>
      </c>
      <c r="AS263" s="11">
        <f>IF(('OddsRatio_working_3-way'!X263=0),IF(Q263&gt;0,-Q263^(1/3),(-Q263)^(1/3)),'OddsRatio_working_3-way'!AM263-'OddsRatio_working_3-way'!R263/3)</f>
        <v>-0.89216622671794599</v>
      </c>
      <c r="AT263" s="11">
        <f>IF(('OddsRatio_working_3-way'!X263=0),IF(Q263&gt;0,-Q263^(1/3),(-Q263)^(1/3)),'OddsRatio_working_3-way'!AN263-'OddsRatio_working_3-way'!R263/3)</f>
        <v>-0.16404432060722737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1.85</v>
      </c>
      <c r="B264" s="4">
        <f>IF('True_Odds_Calculator_3-way'!B265="","",'True_Odds_Calculator_3-way'!B265)</f>
        <v>3.43</v>
      </c>
      <c r="C264" s="4">
        <f>IF('True_Odds_Calculator_3-way'!C265="","",'True_Odds_Calculator_3-way'!C265)</f>
        <v>4.42</v>
      </c>
      <c r="D264" s="9">
        <f t="shared" si="54"/>
        <v>0.51718283669576193</v>
      </c>
      <c r="E264" s="9">
        <f t="shared" si="55"/>
        <v>0.27256416062189598</v>
      </c>
      <c r="F264" s="9">
        <f t="shared" si="56"/>
        <v>0.21025300268234201</v>
      </c>
      <c r="G264" s="9">
        <f t="shared" si="57"/>
        <v>1.0982966792781963</v>
      </c>
      <c r="H264" s="9">
        <f t="shared" si="58"/>
        <v>1.9335521773864668</v>
      </c>
      <c r="I264" s="9">
        <f t="shared" si="59"/>
        <v>3.668860930646018</v>
      </c>
      <c r="J264" s="9">
        <f t="shared" si="60"/>
        <v>4.7561746431314322</v>
      </c>
      <c r="K264" s="11">
        <f t="shared" si="61"/>
        <v>0.54054054054054046</v>
      </c>
      <c r="L264" s="11">
        <f t="shared" si="62"/>
        <v>0.29154518950437314</v>
      </c>
      <c r="M264" s="11">
        <f t="shared" si="63"/>
        <v>0.22624434389140272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-0.25186231308680285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0.23888379230516082</v>
      </c>
      <c r="Q264" s="11">
        <f>2*'OddsRatio_working_3-way'!K264*'OddsRatio_working_3-way'!L264*'OddsRatio_working_3-way'!M264</f>
        <v>7.1308594717958446E-2</v>
      </c>
      <c r="R264" s="11">
        <f t="shared" si="64"/>
        <v>0</v>
      </c>
      <c r="S264" s="11">
        <f t="shared" si="65"/>
        <v>-0.94846977849691605</v>
      </c>
      <c r="T264" s="11">
        <f t="shared" si="66"/>
        <v>-0.28312530701400479</v>
      </c>
      <c r="U264" s="11">
        <f>'OddsRatio_working_3-way'!S264-'OddsRatio_working_3-way'!R264^2/3</f>
        <v>-0.94846977849691605</v>
      </c>
      <c r="V264" s="11">
        <f>'OddsRatio_working_3-way'!S264*'OddsRatio_working_3-way'!R264/3-2*'OddsRatio_working_3-way'!R264^3/27-'OddsRatio_working_3-way'!T264</f>
        <v>0.28312530701400479</v>
      </c>
      <c r="W264" s="11">
        <f>'OddsRatio_working_3-way'!V264^2+4*'OddsRatio_working_3-way'!U264^3/27</f>
        <v>-4.6245778334764148E-2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0.17776790894769126</v>
      </c>
      <c r="Y264" s="11">
        <f>IF('OddsRatio_working_3-way'!W264&gt;=0,IF('OddsRatio_working_3-way'!V264+SQRT('OddsRatio_working_3-way'!W264)&gt;0,0,PI()),ACOS('OddsRatio_working_3-way'!V264/(2*'OddsRatio_working_3-way'!X264)))</f>
        <v>0.64958624018753408</v>
      </c>
      <c r="Z264" s="11">
        <f>'OddsRatio_working_3-way'!X264^(1/3)*COS('OddsRatio_working_3-way'!Y264/3)</f>
        <v>0.54914833963909815</v>
      </c>
      <c r="AA264" s="11">
        <f>'OddsRatio_working_3-way'!X264^(1/3)*COS(('OddsRatio_working_3-way'!Y264+2*PI())/3)</f>
        <v>-0.37919023181743389</v>
      </c>
      <c r="AB264" s="11">
        <f>'OddsRatio_working_3-way'!X264^(1/3)*COS(('OddsRatio_working_3-way'!Y264+4*PI())/3)</f>
        <v>-0.16995810782166434</v>
      </c>
      <c r="AC264" s="11">
        <f>'OddsRatio_working_3-way'!X264^(1/3)*SIN('OddsRatio_working_3-way'!Y264/3)</f>
        <v>0.12080022311207472</v>
      </c>
      <c r="AD264" s="11">
        <f>'OddsRatio_working_3-way'!X264^(1/3)*SIN(('OddsRatio_working_3-way'!Y264+2*PI())/3)</f>
        <v>0.41517630101746661</v>
      </c>
      <c r="AE264" s="11">
        <f>'OddsRatio_working_3-way'!X264^(1/3)*SIN(('OddsRatio_working_3-way'!Y264+4*PI())/3)</f>
        <v>-0.53597652412954133</v>
      </c>
      <c r="AF264" s="11">
        <f>-'OddsRatio_working_3-way'!U264/(3*'OddsRatio_working_3-way'!X264^(1/3))*COS(('OddsRatio_working_3-way'!Y264)/3)</f>
        <v>0.54914833963909826</v>
      </c>
      <c r="AG264" s="11">
        <f>-'OddsRatio_working_3-way'!U264/(3*'OddsRatio_working_3-way'!X264^(1/3))*COS(('OddsRatio_working_3-way'!Y264+2*PI())/3)</f>
        <v>-0.379190231817434</v>
      </c>
      <c r="AH264" s="11">
        <f>-'OddsRatio_working_3-way'!U264/(3*'OddsRatio_working_3-way'!X264^(1/3))*COS(('OddsRatio_working_3-way'!Y264+4*PI())/3)</f>
        <v>-0.1699581078216644</v>
      </c>
      <c r="AI264" s="11">
        <f>'OddsRatio_working_3-way'!U264/(3*'OddsRatio_working_3-way'!X264^(1/3))*SIN(('OddsRatio_working_3-way'!Y264)/3)</f>
        <v>-0.12080022311207475</v>
      </c>
      <c r="AJ264" s="11">
        <f>'OddsRatio_working_3-way'!U264/(3*'OddsRatio_working_3-way'!X264^(1/3))*SIN(('OddsRatio_working_3-way'!Y264+2*PI())/3)</f>
        <v>-0.41517630101746666</v>
      </c>
      <c r="AK264" s="11">
        <f>'OddsRatio_working_3-way'!U264/(3*'OddsRatio_working_3-way'!X264^(1/3))*SIN(('OddsRatio_working_3-way'!Y264+4*PI())/3)</f>
        <v>0.53597652412954144</v>
      </c>
      <c r="AL264" s="11">
        <f>'OddsRatio_working_3-way'!Z264+'OddsRatio_working_3-way'!AF264</f>
        <v>1.0982966792781963</v>
      </c>
      <c r="AM264" s="11">
        <f>'OddsRatio_working_3-way'!AA264+'OddsRatio_working_3-way'!AG264</f>
        <v>-0.75838046363486789</v>
      </c>
      <c r="AN264" s="11">
        <f>'OddsRatio_working_3-way'!AB264+'OddsRatio_working_3-way'!AH264</f>
        <v>-0.33991621564332875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1.0982966792781963</v>
      </c>
      <c r="AS264" s="11">
        <f>IF(('OddsRatio_working_3-way'!X264=0),IF(Q264&gt;0,-Q264^(1/3),(-Q264)^(1/3)),'OddsRatio_working_3-way'!AM264-'OddsRatio_working_3-way'!R264/3)</f>
        <v>-0.75838046363486789</v>
      </c>
      <c r="AT264" s="11">
        <f>IF(('OddsRatio_working_3-way'!X264=0),IF(Q264&gt;0,-Q264^(1/3),(-Q264)^(1/3)),'OddsRatio_working_3-way'!AN264-'OddsRatio_working_3-way'!R264/3)</f>
        <v>-0.33991621564332875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1.98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3.79</v>
      </c>
      <c r="D265" s="9">
        <f t="shared" si="54"/>
        <v>0.48311517543508053</v>
      </c>
      <c r="E265" s="9">
        <f t="shared" si="55"/>
        <v>0.26972342363735807</v>
      </c>
      <c r="F265" s="9">
        <f t="shared" si="56"/>
        <v>0.24716140092756139</v>
      </c>
      <c r="G265" s="9">
        <f t="shared" si="57"/>
        <v>1.0917344792140034</v>
      </c>
      <c r="H265" s="9">
        <f t="shared" si="58"/>
        <v>2.0698997896297233</v>
      </c>
      <c r="I265" s="9">
        <f t="shared" si="59"/>
        <v>3.7075015084507288</v>
      </c>
      <c r="J265" s="9">
        <f t="shared" si="60"/>
        <v>4.0459391970070691</v>
      </c>
      <c r="K265" s="11">
        <f t="shared" si="61"/>
        <v>0.50505050505050508</v>
      </c>
      <c r="L265" s="11">
        <f t="shared" si="62"/>
        <v>0.28735632183908044</v>
      </c>
      <c r="M265" s="11">
        <f t="shared" si="63"/>
        <v>0.26385224274406333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-0.25965597196604384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0.23932957696946416</v>
      </c>
      <c r="Q265" s="11">
        <f>2*'OddsRatio_working_3-way'!K265*'OddsRatio_working_3-way'!L265*'OddsRatio_working_3-way'!M265</f>
        <v>7.6585464630228528E-2</v>
      </c>
      <c r="R265" s="11">
        <f t="shared" si="64"/>
        <v>0</v>
      </c>
      <c r="S265" s="11">
        <f t="shared" si="65"/>
        <v>-0.92171797612558726</v>
      </c>
      <c r="T265" s="11">
        <f t="shared" si="66"/>
        <v>-0.29494975236018794</v>
      </c>
      <c r="U265" s="11">
        <f>'OddsRatio_working_3-way'!S265-'OddsRatio_working_3-way'!R265^2/3</f>
        <v>-0.92171797612558726</v>
      </c>
      <c r="V265" s="11">
        <f>'OddsRatio_working_3-way'!S265*'OddsRatio_working_3-way'!R265/3-2*'OddsRatio_working_3-way'!R265^3/27-'OddsRatio_working_3-way'!T265</f>
        <v>0.29494975236018794</v>
      </c>
      <c r="W265" s="11">
        <f>'OddsRatio_working_3-way'!V265^2+4*'OddsRatio_working_3-way'!U265^3/27</f>
        <v>-2.9013300772060824E-2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0.17030021813652868</v>
      </c>
      <c r="Y265" s="11">
        <f>IF('OddsRatio_working_3-way'!W265&gt;=0,IF('OddsRatio_working_3-way'!V265+SQRT('OddsRatio_working_3-way'!W265)&gt;0,0,PI()),ACOS('OddsRatio_working_3-way'!V265/(2*'OddsRatio_working_3-way'!X265)))</f>
        <v>0.52370961621053236</v>
      </c>
      <c r="Z265" s="11">
        <f>'OddsRatio_working_3-way'!X265^(1/3)*COS('OddsRatio_working_3-way'!Y265/3)</f>
        <v>0.54586723960700168</v>
      </c>
      <c r="AA265" s="11">
        <f>'OddsRatio_working_3-way'!X265^(1/3)*COS(('OddsRatio_working_3-way'!Y265+2*PI())/3)</f>
        <v>-0.35630754602909598</v>
      </c>
      <c r="AB265" s="11">
        <f>'OddsRatio_working_3-way'!X265^(1/3)*COS(('OddsRatio_working_3-way'!Y265+4*PI())/3)</f>
        <v>-0.18955969357790578</v>
      </c>
      <c r="AC265" s="11">
        <f>'OddsRatio_working_3-way'!X265^(1/3)*SIN('OddsRatio_working_3-way'!Y265/3)</f>
        <v>9.6271917499486659E-2</v>
      </c>
      <c r="AD265" s="11">
        <f>'OddsRatio_working_3-way'!X265^(1/3)*SIN(('OddsRatio_working_3-way'!Y265+2*PI())/3)</f>
        <v>0.42459893784360714</v>
      </c>
      <c r="AE265" s="11">
        <f>'OddsRatio_working_3-way'!X265^(1/3)*SIN(('OddsRatio_working_3-way'!Y265+4*PI())/3)</f>
        <v>-0.52087085534309385</v>
      </c>
      <c r="AF265" s="11">
        <f>-'OddsRatio_working_3-way'!U265/(3*'OddsRatio_working_3-way'!X265^(1/3))*COS(('OddsRatio_working_3-way'!Y265)/3)</f>
        <v>0.54586723960700179</v>
      </c>
      <c r="AG265" s="11">
        <f>-'OddsRatio_working_3-way'!U265/(3*'OddsRatio_working_3-way'!X265^(1/3))*COS(('OddsRatio_working_3-way'!Y265+2*PI())/3)</f>
        <v>-0.35630754602909603</v>
      </c>
      <c r="AH265" s="11">
        <f>-'OddsRatio_working_3-way'!U265/(3*'OddsRatio_working_3-way'!X265^(1/3))*COS(('OddsRatio_working_3-way'!Y265+4*PI())/3)</f>
        <v>-0.18955969357790581</v>
      </c>
      <c r="AI265" s="11">
        <f>'OddsRatio_working_3-way'!U265/(3*'OddsRatio_working_3-way'!X265^(1/3))*SIN(('OddsRatio_working_3-way'!Y265)/3)</f>
        <v>-9.6271917499486673E-2</v>
      </c>
      <c r="AJ265" s="11">
        <f>'OddsRatio_working_3-way'!U265/(3*'OddsRatio_working_3-way'!X265^(1/3))*SIN(('OddsRatio_working_3-way'!Y265+2*PI())/3)</f>
        <v>-0.42459893784360725</v>
      </c>
      <c r="AK265" s="11">
        <f>'OddsRatio_working_3-way'!U265/(3*'OddsRatio_working_3-way'!X265^(1/3))*SIN(('OddsRatio_working_3-way'!Y265+4*PI())/3)</f>
        <v>0.52087085534309396</v>
      </c>
      <c r="AL265" s="11">
        <f>'OddsRatio_working_3-way'!Z265+'OddsRatio_working_3-way'!AF265</f>
        <v>1.0917344792140034</v>
      </c>
      <c r="AM265" s="11">
        <f>'OddsRatio_working_3-way'!AA265+'OddsRatio_working_3-way'!AG265</f>
        <v>-0.71261509205819196</v>
      </c>
      <c r="AN265" s="11">
        <f>'OddsRatio_working_3-way'!AB265+'OddsRatio_working_3-way'!AH265</f>
        <v>-0.37911938715581162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1.0917344792140034</v>
      </c>
      <c r="AS265" s="11">
        <f>IF(('OddsRatio_working_3-way'!X265=0),IF(Q265&gt;0,-Q265^(1/3),(-Q265)^(1/3)),'OddsRatio_working_3-way'!AM265-'OddsRatio_working_3-way'!R265/3)</f>
        <v>-0.71261509205819196</v>
      </c>
      <c r="AT265" s="11">
        <f>IF(('OddsRatio_working_3-way'!X265=0),IF(Q265&gt;0,-Q265^(1/3),(-Q265)^(1/3)),'OddsRatio_working_3-way'!AN265-'OddsRatio_working_3-way'!R265/3)</f>
        <v>-0.37911938715581162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2.54</v>
      </c>
      <c r="B266" s="4">
        <f>IF('True_Odds_Calculator_3-way'!B267="","",'True_Odds_Calculator_3-way'!B267)</f>
        <v>3.01</v>
      </c>
      <c r="C266" s="4">
        <f>IF('True_Odds_Calculator_3-way'!C267="","",'True_Odds_Calculator_3-way'!C267)</f>
        <v>3.18</v>
      </c>
      <c r="D266" s="9">
        <f t="shared" si="54"/>
        <v>0.37940201787280925</v>
      </c>
      <c r="E266" s="9">
        <f t="shared" si="55"/>
        <v>0.31898517867716125</v>
      </c>
      <c r="F266" s="9">
        <f t="shared" si="56"/>
        <v>0.30161280345002967</v>
      </c>
      <c r="G266" s="9">
        <f t="shared" si="57"/>
        <v>1.0621601459565535</v>
      </c>
      <c r="H266" s="9">
        <f t="shared" si="58"/>
        <v>2.6357266247730924</v>
      </c>
      <c r="I266" s="9">
        <f t="shared" si="59"/>
        <v>3.1349418933726723</v>
      </c>
      <c r="J266" s="9">
        <f t="shared" si="60"/>
        <v>3.3155091181852865</v>
      </c>
      <c r="K266" s="11">
        <f t="shared" si="61"/>
        <v>0.39370078740157477</v>
      </c>
      <c r="L266" s="11">
        <f t="shared" si="62"/>
        <v>0.33222591362126247</v>
      </c>
      <c r="M266" s="11">
        <f t="shared" si="63"/>
        <v>0.31446540880503143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-0.2775530088137842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0.23568247474989273</v>
      </c>
      <c r="Q266" s="11">
        <f>2*'OddsRatio_working_3-way'!K266*'OddsRatio_working_3-way'!L266*'OddsRatio_working_3-way'!M266</f>
        <v>8.226264389176012E-2</v>
      </c>
      <c r="R266" s="11">
        <f t="shared" si="64"/>
        <v>0</v>
      </c>
      <c r="S266" s="11">
        <f t="shared" si="65"/>
        <v>-0.84914400948907298</v>
      </c>
      <c r="T266" s="11">
        <f t="shared" si="66"/>
        <v>-0.2963853436262035</v>
      </c>
      <c r="U266" s="11">
        <f>'OddsRatio_working_3-way'!S266-'OddsRatio_working_3-way'!R266^2/3</f>
        <v>-0.84914400948907298</v>
      </c>
      <c r="V266" s="11">
        <f>'OddsRatio_working_3-way'!S266*'OddsRatio_working_3-way'!R266/3-2*'OddsRatio_working_3-way'!R266^3/27-'OddsRatio_working_3-way'!T266</f>
        <v>0.2963853436262035</v>
      </c>
      <c r="W266" s="11">
        <f>'OddsRatio_working_3-way'!V266^2+4*'OddsRatio_working_3-way'!U266^3/27</f>
        <v>-2.8626182133164174E-3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0.15058792293020973</v>
      </c>
      <c r="Y266" s="11">
        <f>IF('OddsRatio_working_3-way'!W266&gt;=0,IF('OddsRatio_working_3-way'!V266+SQRT('OddsRatio_working_3-way'!W266)&gt;0,0,PI()),ACOS('OddsRatio_working_3-way'!V266/(2*'OddsRatio_working_3-way'!X266)))</f>
        <v>0.17859643898984223</v>
      </c>
      <c r="Z266" s="11">
        <f>'OddsRatio_working_3-way'!X266^(1/3)*COS('OddsRatio_working_3-way'!Y266/3)</f>
        <v>0.53108007297827686</v>
      </c>
      <c r="AA266" s="11">
        <f>'OddsRatio_working_3-way'!X266^(1/3)*COS(('OddsRatio_working_3-way'!Y266+2*PI())/3)</f>
        <v>-0.2929529793503014</v>
      </c>
      <c r="AB266" s="11">
        <f>'OddsRatio_working_3-way'!X266^(1/3)*COS(('OddsRatio_working_3-way'!Y266+4*PI())/3)</f>
        <v>-0.23812709362797532</v>
      </c>
      <c r="AC266" s="11">
        <f>'OddsRatio_working_3-way'!X266^(1/3)*SIN('OddsRatio_working_3-way'!Y266/3)</f>
        <v>3.1653739880344575E-2</v>
      </c>
      <c r="AD266" s="11">
        <f>'OddsRatio_working_3-way'!X266^(1/3)*SIN(('OddsRatio_working_3-way'!Y266+2*PI())/3)</f>
        <v>0.44410196470270907</v>
      </c>
      <c r="AE266" s="11">
        <f>'OddsRatio_working_3-way'!X266^(1/3)*SIN(('OddsRatio_working_3-way'!Y266+4*PI())/3)</f>
        <v>-0.47575570458305366</v>
      </c>
      <c r="AF266" s="11">
        <f>-'OddsRatio_working_3-way'!U266/(3*'OddsRatio_working_3-way'!X266^(1/3))*COS(('OddsRatio_working_3-way'!Y266)/3)</f>
        <v>0.53108007297827675</v>
      </c>
      <c r="AG266" s="11">
        <f>-'OddsRatio_working_3-way'!U266/(3*'OddsRatio_working_3-way'!X266^(1/3))*COS(('OddsRatio_working_3-way'!Y266+2*PI())/3)</f>
        <v>-0.29295297935030135</v>
      </c>
      <c r="AH266" s="11">
        <f>-'OddsRatio_working_3-way'!U266/(3*'OddsRatio_working_3-way'!X266^(1/3))*COS(('OddsRatio_working_3-way'!Y266+4*PI())/3)</f>
        <v>-0.23812709362797527</v>
      </c>
      <c r="AI266" s="11">
        <f>'OddsRatio_working_3-way'!U266/(3*'OddsRatio_working_3-way'!X266^(1/3))*SIN(('OddsRatio_working_3-way'!Y266)/3)</f>
        <v>-3.1653739880344568E-2</v>
      </c>
      <c r="AJ266" s="11">
        <f>'OddsRatio_working_3-way'!U266/(3*'OddsRatio_working_3-way'!X266^(1/3))*SIN(('OddsRatio_working_3-way'!Y266+2*PI())/3)</f>
        <v>-0.44410196470270902</v>
      </c>
      <c r="AK266" s="11">
        <f>'OddsRatio_working_3-way'!U266/(3*'OddsRatio_working_3-way'!X266^(1/3))*SIN(('OddsRatio_working_3-way'!Y266+4*PI())/3)</f>
        <v>0.47575570458305361</v>
      </c>
      <c r="AL266" s="11">
        <f>'OddsRatio_working_3-way'!Z266+'OddsRatio_working_3-way'!AF266</f>
        <v>1.0621601459565535</v>
      </c>
      <c r="AM266" s="11">
        <f>'OddsRatio_working_3-way'!AA266+'OddsRatio_working_3-way'!AG266</f>
        <v>-0.5859059587006028</v>
      </c>
      <c r="AN266" s="11">
        <f>'OddsRatio_working_3-way'!AB266+'OddsRatio_working_3-way'!AH266</f>
        <v>-0.47625418725595059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1.0621601459565535</v>
      </c>
      <c r="AS266" s="11">
        <f>IF(('OddsRatio_working_3-way'!X266=0),IF(Q266&gt;0,-Q266^(1/3),(-Q266)^(1/3)),'OddsRatio_working_3-way'!AM266-'OddsRatio_working_3-way'!R266/3)</f>
        <v>-0.5859059587006028</v>
      </c>
      <c r="AT266" s="11">
        <f>IF(('OddsRatio_working_3-way'!X266=0),IF(Q266&gt;0,-Q266^(1/3),(-Q266)^(1/3)),'OddsRatio_working_3-way'!AN266-'OddsRatio_working_3-way'!R266/3)</f>
        <v>-0.47625418725595059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2.52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3.31</v>
      </c>
      <c r="D267" s="9">
        <f t="shared" si="54"/>
        <v>0.38292261041548453</v>
      </c>
      <c r="E267" s="9">
        <f t="shared" si="55"/>
        <v>0.3271421779762691</v>
      </c>
      <c r="F267" s="9">
        <f t="shared" si="56"/>
        <v>0.28993521160824626</v>
      </c>
      <c r="G267" s="9">
        <f t="shared" si="57"/>
        <v>1.0601932499922744</v>
      </c>
      <c r="H267" s="9">
        <f t="shared" si="58"/>
        <v>2.6114937399882572</v>
      </c>
      <c r="I267" s="9">
        <f t="shared" si="59"/>
        <v>3.0567749049850126</v>
      </c>
      <c r="J267" s="9">
        <f t="shared" si="60"/>
        <v>3.4490464074821543</v>
      </c>
      <c r="K267" s="11">
        <f t="shared" si="61"/>
        <v>0.3968253968253968</v>
      </c>
      <c r="L267" s="11">
        <f t="shared" si="62"/>
        <v>0.3401360544217687</v>
      </c>
      <c r="M267" s="11">
        <f t="shared" si="63"/>
        <v>0.30211480362537763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-0.27776750176404896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0.23528809212266882</v>
      </c>
      <c r="Q267" s="11">
        <f>2*'OddsRatio_working_3-way'!K267*'OddsRatio_working_3-way'!L267*'OddsRatio_working_3-way'!M267</f>
        <v>8.1555664513923334E-2</v>
      </c>
      <c r="R267" s="11">
        <f t="shared" si="64"/>
        <v>0</v>
      </c>
      <c r="S267" s="11">
        <f t="shared" si="65"/>
        <v>-0.84706846779554335</v>
      </c>
      <c r="T267" s="11">
        <f t="shared" si="66"/>
        <v>-0.2936112540019214</v>
      </c>
      <c r="U267" s="11">
        <f>'OddsRatio_working_3-way'!S267-'OddsRatio_working_3-way'!R267^2/3</f>
        <v>-0.84706846779554335</v>
      </c>
      <c r="V267" s="11">
        <f>'OddsRatio_working_3-way'!S267*'OddsRatio_working_3-way'!R267/3-2*'OddsRatio_working_3-way'!R267^3/27-'OddsRatio_working_3-way'!T267</f>
        <v>0.2936112540019214</v>
      </c>
      <c r="W267" s="11">
        <f>'OddsRatio_working_3-way'!V267^2+4*'OddsRatio_working_3-way'!U267^3/27</f>
        <v>-3.8358082864294041E-3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0.15003614294813283</v>
      </c>
      <c r="Y267" s="11">
        <f>IF('OddsRatio_working_3-way'!W267&gt;=0,IF('OddsRatio_working_3-way'!V267+SQRT('OddsRatio_working_3-way'!W267)&gt;0,0,PI()),ACOS('OddsRatio_working_3-way'!V267/(2*'OddsRatio_working_3-way'!X267)))</f>
        <v>0.20789083588254087</v>
      </c>
      <c r="Z267" s="11">
        <f>'OddsRatio_working_3-way'!X267^(1/3)*COS('OddsRatio_working_3-way'!Y267/3)</f>
        <v>0.5300966249961373</v>
      </c>
      <c r="AA267" s="11">
        <f>'OddsRatio_working_3-way'!X267^(1/3)*COS(('OddsRatio_working_3-way'!Y267+2*PI())/3)</f>
        <v>-0.2969119763593443</v>
      </c>
      <c r="AB267" s="11">
        <f>'OddsRatio_working_3-way'!X267^(1/3)*COS(('OddsRatio_working_3-way'!Y267+4*PI())/3)</f>
        <v>-0.23318464863679303</v>
      </c>
      <c r="AC267" s="11">
        <f>'OddsRatio_working_3-way'!X267^(1/3)*SIN('OddsRatio_working_3-way'!Y267/3)</f>
        <v>3.6792989815350681E-2</v>
      </c>
      <c r="AD267" s="11">
        <f>'OddsRatio_working_3-way'!X267^(1/3)*SIN(('OddsRatio_working_3-way'!Y267+2*PI())/3)</f>
        <v>0.44068064879937263</v>
      </c>
      <c r="AE267" s="11">
        <f>'OddsRatio_working_3-way'!X267^(1/3)*SIN(('OddsRatio_working_3-way'!Y267+4*PI())/3)</f>
        <v>-0.47747363861472314</v>
      </c>
      <c r="AF267" s="11">
        <f>-'OddsRatio_working_3-way'!U267/(3*'OddsRatio_working_3-way'!X267^(1/3))*COS(('OddsRatio_working_3-way'!Y267)/3)</f>
        <v>0.53009662499613719</v>
      </c>
      <c r="AG267" s="11">
        <f>-'OddsRatio_working_3-way'!U267/(3*'OddsRatio_working_3-way'!X267^(1/3))*COS(('OddsRatio_working_3-way'!Y267+2*PI())/3)</f>
        <v>-0.29691197635934424</v>
      </c>
      <c r="AH267" s="11">
        <f>-'OddsRatio_working_3-way'!U267/(3*'OddsRatio_working_3-way'!X267^(1/3))*COS(('OddsRatio_working_3-way'!Y267+4*PI())/3)</f>
        <v>-0.23318464863679297</v>
      </c>
      <c r="AI267" s="11">
        <f>'OddsRatio_working_3-way'!U267/(3*'OddsRatio_working_3-way'!X267^(1/3))*SIN(('OddsRatio_working_3-way'!Y267)/3)</f>
        <v>-3.6792989815350674E-2</v>
      </c>
      <c r="AJ267" s="11">
        <f>'OddsRatio_working_3-way'!U267/(3*'OddsRatio_working_3-way'!X267^(1/3))*SIN(('OddsRatio_working_3-way'!Y267+2*PI())/3)</f>
        <v>-0.44068064879937258</v>
      </c>
      <c r="AK267" s="11">
        <f>'OddsRatio_working_3-way'!U267/(3*'OddsRatio_working_3-way'!X267^(1/3))*SIN(('OddsRatio_working_3-way'!Y267+4*PI())/3)</f>
        <v>0.47747363861472303</v>
      </c>
      <c r="AL267" s="11">
        <f>'OddsRatio_working_3-way'!Z267+'OddsRatio_working_3-way'!AF267</f>
        <v>1.0601932499922744</v>
      </c>
      <c r="AM267" s="11">
        <f>'OddsRatio_working_3-way'!AA267+'OddsRatio_working_3-way'!AG267</f>
        <v>-0.5938239527186886</v>
      </c>
      <c r="AN267" s="11">
        <f>'OddsRatio_working_3-way'!AB267+'OddsRatio_working_3-way'!AH267</f>
        <v>-0.466369297273586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1.0601932499922744</v>
      </c>
      <c r="AS267" s="11">
        <f>IF(('OddsRatio_working_3-way'!X267=0),IF(Q267&gt;0,-Q267^(1/3),(-Q267)^(1/3)),'OddsRatio_working_3-way'!AM267-'OddsRatio_working_3-way'!R267/3)</f>
        <v>-0.5938239527186886</v>
      </c>
      <c r="AT267" s="11">
        <f>IF(('OddsRatio_working_3-way'!X267=0),IF(Q267&gt;0,-Q267^(1/3),(-Q267)^(1/3)),'OddsRatio_working_3-way'!AN267-'OddsRatio_working_3-way'!R267/3)</f>
        <v>-0.466369297273586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2.4300000000000002</v>
      </c>
      <c r="B268" s="4">
        <f>IF('True_Odds_Calculator_3-way'!B269="","",'True_Odds_Calculator_3-way'!B269)</f>
        <v>3.23</v>
      </c>
      <c r="C268" s="4">
        <f>IF('True_Odds_Calculator_3-way'!C269="","",'True_Odds_Calculator_3-way'!C269)</f>
        <v>3.14</v>
      </c>
      <c r="D268" s="9">
        <f t="shared" si="54"/>
        <v>0.39722297059726464</v>
      </c>
      <c r="E268" s="9">
        <f t="shared" si="55"/>
        <v>0.29705178571708457</v>
      </c>
      <c r="F268" s="9">
        <f t="shared" si="56"/>
        <v>0.30572524368565107</v>
      </c>
      <c r="G268" s="9">
        <f t="shared" si="57"/>
        <v>1.0611732688820328</v>
      </c>
      <c r="H268" s="9">
        <f t="shared" si="58"/>
        <v>2.5174777745013075</v>
      </c>
      <c r="I268" s="9">
        <f t="shared" si="59"/>
        <v>3.3664163896069326</v>
      </c>
      <c r="J268" s="9">
        <f t="shared" si="60"/>
        <v>3.2709107954075498</v>
      </c>
      <c r="K268" s="11">
        <f t="shared" si="61"/>
        <v>0.41152263374485593</v>
      </c>
      <c r="L268" s="11">
        <f t="shared" si="62"/>
        <v>0.30959752321981426</v>
      </c>
      <c r="M268" s="11">
        <f t="shared" si="63"/>
        <v>0.31847133757961782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-0.2768957117038513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0.23533664054348805</v>
      </c>
      <c r="Q268" s="11">
        <f>2*'OddsRatio_working_3-way'!K268*'OddsRatio_working_3-way'!L268*'OddsRatio_working_3-way'!M268</f>
        <v>8.115056570465104E-2</v>
      </c>
      <c r="R268" s="11">
        <f t="shared" si="64"/>
        <v>0</v>
      </c>
      <c r="S268" s="11">
        <f t="shared" si="65"/>
        <v>-0.8499107447181703</v>
      </c>
      <c r="T268" s="11">
        <f t="shared" si="66"/>
        <v>-0.2930726705924725</v>
      </c>
      <c r="U268" s="11">
        <f>'OddsRatio_working_3-way'!S268-'OddsRatio_working_3-way'!R268^2/3</f>
        <v>-0.8499107447181703</v>
      </c>
      <c r="V268" s="11">
        <f>'OddsRatio_working_3-way'!S268*'OddsRatio_working_3-way'!R268/3-2*'OddsRatio_working_3-way'!R268^3/27-'OddsRatio_working_3-way'!T268</f>
        <v>0.2930726705924725</v>
      </c>
      <c r="W268" s="11">
        <f>'OddsRatio_working_3-way'!V268^2+4*'OddsRatio_working_3-way'!U268^3/27</f>
        <v>-5.0612333800200693E-3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0.15079192918407799</v>
      </c>
      <c r="Y268" s="11">
        <f>IF('OddsRatio_working_3-way'!W268&gt;=0,IF('OddsRatio_working_3-way'!V268+SQRT('OddsRatio_working_3-way'!W268)&gt;0,0,PI()),ACOS('OddsRatio_working_3-way'!V268/(2*'OddsRatio_working_3-way'!X268)))</f>
        <v>0.23814021324481915</v>
      </c>
      <c r="Z268" s="11">
        <f>'OddsRatio_working_3-way'!X268^(1/3)*COS('OddsRatio_working_3-way'!Y268/3)</f>
        <v>0.53058663444101639</v>
      </c>
      <c r="AA268" s="11">
        <f>'OddsRatio_working_3-way'!X268^(1/3)*COS(('OddsRatio_working_3-way'!Y268+2*PI())/3)</f>
        <v>-0.30184538547880241</v>
      </c>
      <c r="AB268" s="11">
        <f>'OddsRatio_working_3-way'!X268^(1/3)*COS(('OddsRatio_working_3-way'!Y268+4*PI())/3)</f>
        <v>-0.2287412489622139</v>
      </c>
      <c r="AC268" s="11">
        <f>'OddsRatio_working_3-way'!X268^(1/3)*SIN('OddsRatio_working_3-way'!Y268/3)</f>
        <v>4.2206692896727592E-2</v>
      </c>
      <c r="AD268" s="11">
        <f>'OddsRatio_working_3-way'!X268^(1/3)*SIN(('OddsRatio_working_3-way'!Y268+2*PI())/3)</f>
        <v>0.43839815788604386</v>
      </c>
      <c r="AE268" s="11">
        <f>'OddsRatio_working_3-way'!X268^(1/3)*SIN(('OddsRatio_working_3-way'!Y268+4*PI())/3)</f>
        <v>-0.48060485078277138</v>
      </c>
      <c r="AF268" s="11">
        <f>-'OddsRatio_working_3-way'!U268/(3*'OddsRatio_working_3-way'!X268^(1/3))*COS(('OddsRatio_working_3-way'!Y268)/3)</f>
        <v>0.53058663444101628</v>
      </c>
      <c r="AG268" s="11">
        <f>-'OddsRatio_working_3-way'!U268/(3*'OddsRatio_working_3-way'!X268^(1/3))*COS(('OddsRatio_working_3-way'!Y268+2*PI())/3)</f>
        <v>-0.30184538547880235</v>
      </c>
      <c r="AH268" s="11">
        <f>-'OddsRatio_working_3-way'!U268/(3*'OddsRatio_working_3-way'!X268^(1/3))*COS(('OddsRatio_working_3-way'!Y268+4*PI())/3)</f>
        <v>-0.22874124896221387</v>
      </c>
      <c r="AI268" s="11">
        <f>'OddsRatio_working_3-way'!U268/(3*'OddsRatio_working_3-way'!X268^(1/3))*SIN(('OddsRatio_working_3-way'!Y268)/3)</f>
        <v>-4.2206692896727578E-2</v>
      </c>
      <c r="AJ268" s="11">
        <f>'OddsRatio_working_3-way'!U268/(3*'OddsRatio_working_3-way'!X268^(1/3))*SIN(('OddsRatio_working_3-way'!Y268+2*PI())/3)</f>
        <v>-0.4383981578860438</v>
      </c>
      <c r="AK268" s="11">
        <f>'OddsRatio_working_3-way'!U268/(3*'OddsRatio_working_3-way'!X268^(1/3))*SIN(('OddsRatio_working_3-way'!Y268+4*PI())/3)</f>
        <v>0.48060485078277126</v>
      </c>
      <c r="AL268" s="11">
        <f>'OddsRatio_working_3-way'!Z268+'OddsRatio_working_3-way'!AF268</f>
        <v>1.0611732688820328</v>
      </c>
      <c r="AM268" s="11">
        <f>'OddsRatio_working_3-way'!AA268+'OddsRatio_working_3-way'!AG268</f>
        <v>-0.60369077095760471</v>
      </c>
      <c r="AN268" s="11">
        <f>'OddsRatio_working_3-way'!AB268+'OddsRatio_working_3-way'!AH268</f>
        <v>-0.45748249792442774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1.0611732688820328</v>
      </c>
      <c r="AS268" s="11">
        <f>IF(('OddsRatio_working_3-way'!X268=0),IF(Q268&gt;0,-Q268^(1/3),(-Q268)^(1/3)),'OddsRatio_working_3-way'!AM268-'OddsRatio_working_3-way'!R268/3)</f>
        <v>-0.60369077095760471</v>
      </c>
      <c r="AT268" s="11">
        <f>IF(('OddsRatio_working_3-way'!X268=0),IF(Q268&gt;0,-Q268^(1/3),(-Q268)^(1/3)),'OddsRatio_working_3-way'!AN268-'OddsRatio_working_3-way'!R268/3)</f>
        <v>-0.45748249792442774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15.14</v>
      </c>
      <c r="B269" s="4">
        <f>IF('True_Odds_Calculator_3-way'!B270="","",'True_Odds_Calculator_3-way'!B270)</f>
        <v>7</v>
      </c>
      <c r="C269" s="4">
        <f>IF('True_Odds_Calculator_3-way'!C270="","",'True_Odds_Calculator_3-way'!C270)</f>
        <v>1.2</v>
      </c>
      <c r="D269" s="9">
        <f t="shared" si="54"/>
        <v>5.836134473870578E-2</v>
      </c>
      <c r="E269" s="9">
        <f t="shared" si="55"/>
        <v>0.12744735076417962</v>
      </c>
      <c r="F269" s="9">
        <f t="shared" si="56"/>
        <v>0.81419130449711485</v>
      </c>
      <c r="G269" s="9">
        <f t="shared" si="57"/>
        <v>1.1410628833579228</v>
      </c>
      <c r="H269" s="9">
        <f t="shared" si="58"/>
        <v>17.134629170681031</v>
      </c>
      <c r="I269" s="9">
        <f t="shared" si="59"/>
        <v>7.8463773001475383</v>
      </c>
      <c r="J269" s="9">
        <f t="shared" si="60"/>
        <v>1.2282125766715843</v>
      </c>
      <c r="K269" s="11">
        <f t="shared" si="61"/>
        <v>6.6050198150594444E-2</v>
      </c>
      <c r="L269" s="11">
        <f t="shared" si="62"/>
        <v>0.14285714285714285</v>
      </c>
      <c r="M269" s="11">
        <f t="shared" si="63"/>
        <v>0.83333333333333337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-0.13342140026420091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0.15993583695036798</v>
      </c>
      <c r="Q269" s="11">
        <f>2*'OddsRatio_working_3-way'!K269*'OddsRatio_working_3-way'!L269*'OddsRatio_working_3-way'!M269</f>
        <v>1.5726237654903438E-2</v>
      </c>
      <c r="R269" s="11">
        <f t="shared" si="64"/>
        <v>0</v>
      </c>
      <c r="S269" s="11">
        <f t="shared" si="65"/>
        <v>-1.1987270155586975</v>
      </c>
      <c r="T269" s="11">
        <f t="shared" si="66"/>
        <v>-0.11786892975011774</v>
      </c>
      <c r="U269" s="11">
        <f>'OddsRatio_working_3-way'!S269-'OddsRatio_working_3-way'!R269^2/3</f>
        <v>-1.1987270155586975</v>
      </c>
      <c r="V269" s="11">
        <f>'OddsRatio_working_3-way'!S269*'OddsRatio_working_3-way'!R269/3-2*'OddsRatio_working_3-way'!R269^3/27-'OddsRatio_working_3-way'!T269</f>
        <v>0.11786892975011774</v>
      </c>
      <c r="W269" s="11">
        <f>'OddsRatio_working_3-way'!V269^2+4*'OddsRatio_working_3-way'!U269^3/27</f>
        <v>-0.24129306931252653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0.25257976656541825</v>
      </c>
      <c r="Y269" s="11">
        <f>IF('OddsRatio_working_3-way'!W269&gt;=0,IF('OddsRatio_working_3-way'!V269+SQRT('OddsRatio_working_3-way'!W269)&gt;0,0,PI()),ACOS('OddsRatio_working_3-way'!V269/(2*'OddsRatio_working_3-way'!X269)))</f>
        <v>1.3352954042604415</v>
      </c>
      <c r="Z269" s="11">
        <f>'OddsRatio_working_3-way'!X269^(1/3)*COS('OddsRatio_working_3-way'!Y269/3)</f>
        <v>0.57053144167896142</v>
      </c>
      <c r="AA269" s="11">
        <f>'OddsRatio_working_3-way'!X269^(1/3)*COS(('OddsRatio_working_3-way'!Y269+2*PI())/3)</f>
        <v>-0.52096077685777886</v>
      </c>
      <c r="AB269" s="11">
        <f>'OddsRatio_working_3-way'!X269^(1/3)*COS(('OddsRatio_working_3-way'!Y269+4*PI())/3)</f>
        <v>-4.9570664821182442E-2</v>
      </c>
      <c r="AC269" s="11">
        <f>'OddsRatio_working_3-way'!X269^(1/3)*SIN('OddsRatio_working_3-way'!Y269/3)</f>
        <v>0.27215720807765675</v>
      </c>
      <c r="AD269" s="11">
        <f>'OddsRatio_working_3-way'!X269^(1/3)*SIN(('OddsRatio_working_3-way'!Y269+2*PI())/3)</f>
        <v>0.35801611811291212</v>
      </c>
      <c r="AE269" s="11">
        <f>'OddsRatio_working_3-way'!X269^(1/3)*SIN(('OddsRatio_working_3-way'!Y269+4*PI())/3)</f>
        <v>-0.63017332619056887</v>
      </c>
      <c r="AF269" s="11">
        <f>-'OddsRatio_working_3-way'!U269/(3*'OddsRatio_working_3-way'!X269^(1/3))*COS(('OddsRatio_working_3-way'!Y269)/3)</f>
        <v>0.57053144167896142</v>
      </c>
      <c r="AG269" s="11">
        <f>-'OddsRatio_working_3-way'!U269/(3*'OddsRatio_working_3-way'!X269^(1/3))*COS(('OddsRatio_working_3-way'!Y269+2*PI())/3)</f>
        <v>-0.52096077685777886</v>
      </c>
      <c r="AH269" s="11">
        <f>-'OddsRatio_working_3-way'!U269/(3*'OddsRatio_working_3-way'!X269^(1/3))*COS(('OddsRatio_working_3-way'!Y269+4*PI())/3)</f>
        <v>-4.9570664821182442E-2</v>
      </c>
      <c r="AI269" s="11">
        <f>'OddsRatio_working_3-way'!U269/(3*'OddsRatio_working_3-way'!X269^(1/3))*SIN(('OddsRatio_working_3-way'!Y269)/3)</f>
        <v>-0.27215720807765675</v>
      </c>
      <c r="AJ269" s="11">
        <f>'OddsRatio_working_3-way'!U269/(3*'OddsRatio_working_3-way'!X269^(1/3))*SIN(('OddsRatio_working_3-way'!Y269+2*PI())/3)</f>
        <v>-0.35801611811291212</v>
      </c>
      <c r="AK269" s="11">
        <f>'OddsRatio_working_3-way'!U269/(3*'OddsRatio_working_3-way'!X269^(1/3))*SIN(('OddsRatio_working_3-way'!Y269+4*PI())/3)</f>
        <v>0.63017332619056887</v>
      </c>
      <c r="AL269" s="11">
        <f>'OddsRatio_working_3-way'!Z269+'OddsRatio_working_3-way'!AF269</f>
        <v>1.1410628833579228</v>
      </c>
      <c r="AM269" s="11">
        <f>'OddsRatio_working_3-way'!AA269+'OddsRatio_working_3-way'!AG269</f>
        <v>-1.0419215537155577</v>
      </c>
      <c r="AN269" s="11">
        <f>'OddsRatio_working_3-way'!AB269+'OddsRatio_working_3-way'!AH269</f>
        <v>-9.9141329642364884E-2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1.1410628833579228</v>
      </c>
      <c r="AS269" s="11">
        <f>IF(('OddsRatio_working_3-way'!X269=0),IF(Q269&gt;0,-Q269^(1/3),(-Q269)^(1/3)),'OddsRatio_working_3-way'!AM269-'OddsRatio_working_3-way'!R269/3)</f>
        <v>-1.0419215537155577</v>
      </c>
      <c r="AT269" s="11">
        <f>IF(('OddsRatio_working_3-way'!X269=0),IF(Q269&gt;0,-Q269^(1/3),(-Q269)^(1/3)),'OddsRatio_working_3-way'!AN269-'OddsRatio_working_3-way'!R269/3)</f>
        <v>-9.9141329642364884E-2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2.33</v>
      </c>
      <c r="B270" s="4">
        <f>IF('True_Odds_Calculator_3-way'!B271="","",'True_Odds_Calculator_3-way'!B271)</f>
        <v>3.14</v>
      </c>
      <c r="C270" s="4">
        <f>IF('True_Odds_Calculator_3-way'!C271="","",'True_Odds_Calculator_3-way'!C271)</f>
        <v>3.43</v>
      </c>
      <c r="D270" s="9">
        <f t="shared" si="54"/>
        <v>0.41475402601104794</v>
      </c>
      <c r="E270" s="9">
        <f t="shared" si="55"/>
        <v>0.30576928982356683</v>
      </c>
      <c r="F270" s="9">
        <f t="shared" si="56"/>
        <v>0.2794766841653854</v>
      </c>
      <c r="G270" s="9">
        <f t="shared" si="57"/>
        <v>1.0609530934300446</v>
      </c>
      <c r="H270" s="9">
        <f t="shared" si="58"/>
        <v>2.4110676142619596</v>
      </c>
      <c r="I270" s="9">
        <f t="shared" si="59"/>
        <v>3.2704396199402956</v>
      </c>
      <c r="J270" s="9">
        <f t="shared" si="60"/>
        <v>3.578116017035009</v>
      </c>
      <c r="K270" s="11">
        <f t="shared" si="61"/>
        <v>0.42918454935622319</v>
      </c>
      <c r="L270" s="11">
        <f t="shared" si="62"/>
        <v>0.31847133757961782</v>
      </c>
      <c r="M270" s="11">
        <f t="shared" si="63"/>
        <v>0.29154518950437314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-0.27560811372470051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0.23511066100923997</v>
      </c>
      <c r="Q270" s="11">
        <f>2*'OddsRatio_working_3-way'!K270*'OddsRatio_working_3-way'!L270*'OddsRatio_working_3-way'!M270</f>
        <v>7.9698529155674575E-2</v>
      </c>
      <c r="R270" s="11">
        <f t="shared" si="64"/>
        <v>0</v>
      </c>
      <c r="S270" s="11">
        <f t="shared" si="65"/>
        <v>-0.85306146409059402</v>
      </c>
      <c r="T270" s="11">
        <f t="shared" si="66"/>
        <v>-0.28917337765782852</v>
      </c>
      <c r="U270" s="11">
        <f>'OddsRatio_working_3-way'!S270-'OddsRatio_working_3-way'!R270^2/3</f>
        <v>-0.85306146409059402</v>
      </c>
      <c r="V270" s="11">
        <f>'OddsRatio_working_3-way'!S270*'OddsRatio_working_3-way'!R270/3-2*'OddsRatio_working_3-way'!R270^3/27-'OddsRatio_working_3-way'!T270</f>
        <v>0.28917337765782852</v>
      </c>
      <c r="W270" s="11">
        <f>'OddsRatio_working_3-way'!V270^2+4*'OddsRatio_working_3-way'!U270^3/27</f>
        <v>-8.3468542679168978E-3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0.15163121101372404</v>
      </c>
      <c r="Y270" s="11">
        <f>IF('OddsRatio_working_3-way'!W270&gt;=0,IF('OddsRatio_working_3-way'!V270+SQRT('OddsRatio_working_3-way'!W270)&gt;0,0,PI()),ACOS('OddsRatio_working_3-way'!V270/(2*'OddsRatio_working_3-way'!X270)))</f>
        <v>0.30601474587206656</v>
      </c>
      <c r="Z270" s="11">
        <f>'OddsRatio_working_3-way'!X270^(1/3)*COS('OddsRatio_working_3-way'!Y270/3)</f>
        <v>0.53047654671502231</v>
      </c>
      <c r="AA270" s="11">
        <f>'OddsRatio_working_3-way'!X270^(1/3)*COS(('OddsRatio_working_3-way'!Y270+2*PI())/3)</f>
        <v>-0.312263171673478</v>
      </c>
      <c r="AB270" s="11">
        <f>'OddsRatio_working_3-way'!X270^(1/3)*COS(('OddsRatio_working_3-way'!Y270+4*PI())/3)</f>
        <v>-0.21821337504154464</v>
      </c>
      <c r="AC270" s="11">
        <f>'OddsRatio_working_3-way'!X270^(1/3)*SIN('OddsRatio_working_3-way'!Y270/3)</f>
        <v>5.429967540267653E-2</v>
      </c>
      <c r="AD270" s="11">
        <f>'OddsRatio_working_3-way'!X270^(1/3)*SIN(('OddsRatio_working_3-way'!Y270+2*PI())/3)</f>
        <v>0.43225632786571361</v>
      </c>
      <c r="AE270" s="11">
        <f>'OddsRatio_working_3-way'!X270^(1/3)*SIN(('OddsRatio_working_3-way'!Y270+4*PI())/3)</f>
        <v>-0.48655600326838994</v>
      </c>
      <c r="AF270" s="11">
        <f>-'OddsRatio_working_3-way'!U270/(3*'OddsRatio_working_3-way'!X270^(1/3))*COS(('OddsRatio_working_3-way'!Y270)/3)</f>
        <v>0.53047654671502242</v>
      </c>
      <c r="AG270" s="11">
        <f>-'OddsRatio_working_3-way'!U270/(3*'OddsRatio_working_3-way'!X270^(1/3))*COS(('OddsRatio_working_3-way'!Y270+2*PI())/3)</f>
        <v>-0.31226317167347811</v>
      </c>
      <c r="AH270" s="11">
        <f>-'OddsRatio_working_3-way'!U270/(3*'OddsRatio_working_3-way'!X270^(1/3))*COS(('OddsRatio_working_3-way'!Y270+4*PI())/3)</f>
        <v>-0.21821337504154467</v>
      </c>
      <c r="AI270" s="11">
        <f>'OddsRatio_working_3-way'!U270/(3*'OddsRatio_working_3-way'!X270^(1/3))*SIN(('OddsRatio_working_3-way'!Y270)/3)</f>
        <v>-5.4299675402676544E-2</v>
      </c>
      <c r="AJ270" s="11">
        <f>'OddsRatio_working_3-way'!U270/(3*'OddsRatio_working_3-way'!X270^(1/3))*SIN(('OddsRatio_working_3-way'!Y270+2*PI())/3)</f>
        <v>-0.43225632786571372</v>
      </c>
      <c r="AK270" s="11">
        <f>'OddsRatio_working_3-way'!U270/(3*'OddsRatio_working_3-way'!X270^(1/3))*SIN(('OddsRatio_working_3-way'!Y270+4*PI())/3)</f>
        <v>0.48655600326839005</v>
      </c>
      <c r="AL270" s="11">
        <f>'OddsRatio_working_3-way'!Z270+'OddsRatio_working_3-way'!AF270</f>
        <v>1.0609530934300446</v>
      </c>
      <c r="AM270" s="11">
        <f>'OddsRatio_working_3-way'!AA270+'OddsRatio_working_3-way'!AG270</f>
        <v>-0.62452634334695611</v>
      </c>
      <c r="AN270" s="11">
        <f>'OddsRatio_working_3-way'!AB270+'OddsRatio_working_3-way'!AH270</f>
        <v>-0.43642675008308929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1.0609530934300446</v>
      </c>
      <c r="AS270" s="11">
        <f>IF(('OddsRatio_working_3-way'!X270=0),IF(Q270&gt;0,-Q270^(1/3),(-Q270)^(1/3)),'OddsRatio_working_3-way'!AM270-'OddsRatio_working_3-way'!R270/3)</f>
        <v>-0.62452634334695611</v>
      </c>
      <c r="AT270" s="11">
        <f>IF(('OddsRatio_working_3-way'!X270=0),IF(Q270&gt;0,-Q270^(1/3),(-Q270)^(1/3)),'OddsRatio_working_3-way'!AN270-'OddsRatio_working_3-way'!R270/3)</f>
        <v>-0.43642675008308929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6.05</v>
      </c>
      <c r="B271" s="4">
        <f>IF('True_Odds_Calculator_3-way'!B272="","",'True_Odds_Calculator_3-way'!B272)</f>
        <v>3.72</v>
      </c>
      <c r="C271" s="4">
        <f>IF('True_Odds_Calculator_3-way'!C272="","",'True_Odds_Calculator_3-way'!C272)</f>
        <v>1.65</v>
      </c>
      <c r="D271" s="9">
        <f t="shared" si="54"/>
        <v>0.15577015701829158</v>
      </c>
      <c r="E271" s="9">
        <f t="shared" si="55"/>
        <v>0.25515843754416107</v>
      </c>
      <c r="F271" s="9">
        <f t="shared" si="56"/>
        <v>0.58907140543754732</v>
      </c>
      <c r="G271" s="9">
        <f t="shared" si="57"/>
        <v>1.0732108738478119</v>
      </c>
      <c r="H271" s="9">
        <f t="shared" si="58"/>
        <v>6.4197149129314495</v>
      </c>
      <c r="I271" s="9">
        <f t="shared" si="59"/>
        <v>3.9191335768660478</v>
      </c>
      <c r="J271" s="9">
        <f t="shared" si="60"/>
        <v>1.6975870680010776</v>
      </c>
      <c r="K271" s="11">
        <f t="shared" si="61"/>
        <v>0.16528925619834711</v>
      </c>
      <c r="L271" s="11">
        <f t="shared" si="62"/>
        <v>0.26881720430107525</v>
      </c>
      <c r="M271" s="11">
        <f t="shared" si="63"/>
        <v>0.60606060606060608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-0.24043150782686895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0.22674088256599587</v>
      </c>
      <c r="Q271" s="11">
        <f>2*'OddsRatio_working_3-way'!K271*'OddsRatio_working_3-way'!L271*'OddsRatio_working_3-way'!M271</f>
        <v>5.3857691820901631E-2</v>
      </c>
      <c r="R271" s="11">
        <f t="shared" si="64"/>
        <v>0</v>
      </c>
      <c r="S271" s="11">
        <f t="shared" si="65"/>
        <v>-0.94305810671564938</v>
      </c>
      <c r="T271" s="11">
        <f t="shared" si="66"/>
        <v>-0.22400430088257706</v>
      </c>
      <c r="U271" s="11">
        <f>'OddsRatio_working_3-way'!S271-'OddsRatio_working_3-way'!R271^2/3</f>
        <v>-0.94305810671564938</v>
      </c>
      <c r="V271" s="11">
        <f>'OddsRatio_working_3-way'!S271*'OddsRatio_working_3-way'!R271/3-2*'OddsRatio_working_3-way'!R271^3/27-'OddsRatio_working_3-way'!T271</f>
        <v>0.22400430088257706</v>
      </c>
      <c r="W271" s="11">
        <f>'OddsRatio_working_3-way'!V271^2+4*'OddsRatio_working_3-way'!U271^3/27</f>
        <v>-7.4076418455494286E-2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0.17624864912204746</v>
      </c>
      <c r="Y271" s="11">
        <f>IF('OddsRatio_working_3-way'!W271&gt;=0,IF('OddsRatio_working_3-way'!V271+SQRT('OddsRatio_working_3-way'!W271)&gt;0,0,PI()),ACOS('OddsRatio_working_3-way'!V271/(2*'OddsRatio_working_3-way'!X271)))</f>
        <v>0.8821688050471862</v>
      </c>
      <c r="Z271" s="11">
        <f>'OddsRatio_working_3-way'!X271^(1/3)*COS('OddsRatio_working_3-way'!Y271/3)</f>
        <v>0.53660543692390594</v>
      </c>
      <c r="AA271" s="11">
        <f>'OddsRatio_working_3-way'!X271^(1/3)*COS(('OddsRatio_working_3-way'!Y271+2*PI())/3)</f>
        <v>-0.40903466393521909</v>
      </c>
      <c r="AB271" s="11">
        <f>'OddsRatio_working_3-way'!X271^(1/3)*COS(('OddsRatio_working_3-way'!Y271+4*PI())/3)</f>
        <v>-0.12757077298868696</v>
      </c>
      <c r="AC271" s="11">
        <f>'OddsRatio_working_3-way'!X271^(1/3)*SIN('OddsRatio_working_3-way'!Y271/3)</f>
        <v>0.16250325320513984</v>
      </c>
      <c r="AD271" s="11">
        <f>'OddsRatio_working_3-way'!X271^(1/3)*SIN(('OddsRatio_working_3-way'!Y271+2*PI())/3)</f>
        <v>0.38346231358238086</v>
      </c>
      <c r="AE271" s="11">
        <f>'OddsRatio_working_3-way'!X271^(1/3)*SIN(('OddsRatio_working_3-way'!Y271+4*PI())/3)</f>
        <v>-0.54596556678752062</v>
      </c>
      <c r="AF271" s="11">
        <f>-'OddsRatio_working_3-way'!U271/(3*'OddsRatio_working_3-way'!X271^(1/3))*COS(('OddsRatio_working_3-way'!Y271)/3)</f>
        <v>0.53660543692390605</v>
      </c>
      <c r="AG271" s="11">
        <f>-'OddsRatio_working_3-way'!U271/(3*'OddsRatio_working_3-way'!X271^(1/3))*COS(('OddsRatio_working_3-way'!Y271+2*PI())/3)</f>
        <v>-0.40903466393521914</v>
      </c>
      <c r="AH271" s="11">
        <f>-'OddsRatio_working_3-way'!U271/(3*'OddsRatio_working_3-way'!X271^(1/3))*COS(('OddsRatio_working_3-way'!Y271+4*PI())/3)</f>
        <v>-0.12757077298868699</v>
      </c>
      <c r="AI271" s="11">
        <f>'OddsRatio_working_3-way'!U271/(3*'OddsRatio_working_3-way'!X271^(1/3))*SIN(('OddsRatio_working_3-way'!Y271)/3)</f>
        <v>-0.16250325320513986</v>
      </c>
      <c r="AJ271" s="11">
        <f>'OddsRatio_working_3-way'!U271/(3*'OddsRatio_working_3-way'!X271^(1/3))*SIN(('OddsRatio_working_3-way'!Y271+2*PI())/3)</f>
        <v>-0.38346231358238092</v>
      </c>
      <c r="AK271" s="11">
        <f>'OddsRatio_working_3-way'!U271/(3*'OddsRatio_working_3-way'!X271^(1/3))*SIN(('OddsRatio_working_3-way'!Y271+4*PI())/3)</f>
        <v>0.54596556678752073</v>
      </c>
      <c r="AL271" s="11">
        <f>'OddsRatio_working_3-way'!Z271+'OddsRatio_working_3-way'!AF271</f>
        <v>1.0732108738478119</v>
      </c>
      <c r="AM271" s="11">
        <f>'OddsRatio_working_3-way'!AA271+'OddsRatio_working_3-way'!AG271</f>
        <v>-0.81806932787043829</v>
      </c>
      <c r="AN271" s="11">
        <f>'OddsRatio_working_3-way'!AB271+'OddsRatio_working_3-way'!AH271</f>
        <v>-0.25514154597737393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1.0732108738478119</v>
      </c>
      <c r="AS271" s="11">
        <f>IF(('OddsRatio_working_3-way'!X271=0),IF(Q271&gt;0,-Q271^(1/3),(-Q271)^(1/3)),'OddsRatio_working_3-way'!AM271-'OddsRatio_working_3-way'!R271/3)</f>
        <v>-0.81806932787043829</v>
      </c>
      <c r="AT271" s="11">
        <f>IF(('OddsRatio_working_3-way'!X271=0),IF(Q271&gt;0,-Q271^(1/3),(-Q271)^(1/3)),'OddsRatio_working_3-way'!AN271-'OddsRatio_working_3-way'!R271/3)</f>
        <v>-0.25514154597737393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3.07</v>
      </c>
      <c r="C272" s="4">
        <f>IF('True_Odds_Calculator_3-way'!C273="","",'True_Odds_Calculator_3-way'!C273)</f>
        <v>4.25</v>
      </c>
      <c r="D272" s="9">
        <f t="shared" si="54"/>
        <v>0.46317501511112547</v>
      </c>
      <c r="E272" s="9">
        <f t="shared" si="55"/>
        <v>0.3123967351400494</v>
      </c>
      <c r="F272" s="9">
        <f t="shared" si="56"/>
        <v>0.22442824974882519</v>
      </c>
      <c r="G272" s="9">
        <f t="shared" si="57"/>
        <v>1.0633129380228359</v>
      </c>
      <c r="H272" s="9">
        <f t="shared" si="58"/>
        <v>2.1590111024448908</v>
      </c>
      <c r="I272" s="9">
        <f t="shared" si="59"/>
        <v>3.2010577817072696</v>
      </c>
      <c r="J272" s="9">
        <f t="shared" si="60"/>
        <v>4.4557670485742165</v>
      </c>
      <c r="K272" s="11">
        <f t="shared" si="61"/>
        <v>0.47846889952153115</v>
      </c>
      <c r="L272" s="11">
        <f t="shared" si="62"/>
        <v>0.32573289902280134</v>
      </c>
      <c r="M272" s="11">
        <f t="shared" si="63"/>
        <v>0.23529411764705882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-0.26890978949752065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0.23506308840260703</v>
      </c>
      <c r="Q272" s="11">
        <f>2*'OddsRatio_working_3-way'!K272*'OddsRatio_working_3-way'!L272*'OddsRatio_working_3-way'!M272</f>
        <v>7.334261728630484E-2</v>
      </c>
      <c r="R272" s="11">
        <f t="shared" si="64"/>
        <v>0</v>
      </c>
      <c r="S272" s="11">
        <f t="shared" si="65"/>
        <v>-0.87413362243836912</v>
      </c>
      <c r="T272" s="11">
        <f t="shared" si="66"/>
        <v>-0.27274059982476412</v>
      </c>
      <c r="U272" s="11">
        <f>'OddsRatio_working_3-way'!S272-'OddsRatio_working_3-way'!R272^2/3</f>
        <v>-0.87413362243836912</v>
      </c>
      <c r="V272" s="11">
        <f>'OddsRatio_working_3-way'!S272*'OddsRatio_working_3-way'!R272/3-2*'OddsRatio_working_3-way'!R272^3/27-'OddsRatio_working_3-way'!T272</f>
        <v>0.27274059982476412</v>
      </c>
      <c r="W272" s="11">
        <f>'OddsRatio_working_3-way'!V272^2+4*'OddsRatio_working_3-way'!U272^3/27</f>
        <v>-2.4565733168602027E-2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0.15728411232652692</v>
      </c>
      <c r="Y272" s="11">
        <f>IF('OddsRatio_working_3-way'!W272&gt;=0,IF('OddsRatio_working_3-way'!V272+SQRT('OddsRatio_working_3-way'!W272)&gt;0,0,PI()),ACOS('OddsRatio_working_3-way'!V272/(2*'OddsRatio_working_3-way'!X272)))</f>
        <v>0.52158280688312786</v>
      </c>
      <c r="Z272" s="11">
        <f>'OddsRatio_working_3-way'!X272^(1/3)*COS('OddsRatio_working_3-way'!Y272/3)</f>
        <v>0.53165646901141794</v>
      </c>
      <c r="AA272" s="11">
        <f>'OddsRatio_working_3-way'!X272^(1/3)*COS(('OddsRatio_working_3-way'!Y272+2*PI())/3)</f>
        <v>-0.34669513025623044</v>
      </c>
      <c r="AB272" s="11">
        <f>'OddsRatio_working_3-way'!X272^(1/3)*COS(('OddsRatio_working_3-way'!Y272+4*PI())/3)</f>
        <v>-0.18496133875518736</v>
      </c>
      <c r="AC272" s="11">
        <f>'OddsRatio_working_3-way'!X272^(1/3)*SIN('OddsRatio_working_3-way'!Y272/3)</f>
        <v>9.3377048060185999E-2</v>
      </c>
      <c r="AD272" s="11">
        <f>'OddsRatio_working_3-way'!X272^(1/3)*SIN(('OddsRatio_working_3-way'!Y272+2*PI())/3)</f>
        <v>0.41373948422012907</v>
      </c>
      <c r="AE272" s="11">
        <f>'OddsRatio_working_3-way'!X272^(1/3)*SIN(('OddsRatio_working_3-way'!Y272+4*PI())/3)</f>
        <v>-0.50711653228031517</v>
      </c>
      <c r="AF272" s="11">
        <f>-'OddsRatio_working_3-way'!U272/(3*'OddsRatio_working_3-way'!X272^(1/3))*COS(('OddsRatio_working_3-way'!Y272)/3)</f>
        <v>0.53165646901141794</v>
      </c>
      <c r="AG272" s="11">
        <f>-'OddsRatio_working_3-way'!U272/(3*'OddsRatio_working_3-way'!X272^(1/3))*COS(('OddsRatio_working_3-way'!Y272+2*PI())/3)</f>
        <v>-0.34669513025623044</v>
      </c>
      <c r="AH272" s="11">
        <f>-'OddsRatio_working_3-way'!U272/(3*'OddsRatio_working_3-way'!X272^(1/3))*COS(('OddsRatio_working_3-way'!Y272+4*PI())/3)</f>
        <v>-0.18496133875518736</v>
      </c>
      <c r="AI272" s="11">
        <f>'OddsRatio_working_3-way'!U272/(3*'OddsRatio_working_3-way'!X272^(1/3))*SIN(('OddsRatio_working_3-way'!Y272)/3)</f>
        <v>-9.3377048060185999E-2</v>
      </c>
      <c r="AJ272" s="11">
        <f>'OddsRatio_working_3-way'!U272/(3*'OddsRatio_working_3-way'!X272^(1/3))*SIN(('OddsRatio_working_3-way'!Y272+2*PI())/3)</f>
        <v>-0.41373948422012907</v>
      </c>
      <c r="AK272" s="11">
        <f>'OddsRatio_working_3-way'!U272/(3*'OddsRatio_working_3-way'!X272^(1/3))*SIN(('OddsRatio_working_3-way'!Y272+4*PI())/3)</f>
        <v>0.50711653228031517</v>
      </c>
      <c r="AL272" s="11">
        <f>'OddsRatio_working_3-way'!Z272+'OddsRatio_working_3-way'!AF272</f>
        <v>1.0633129380228359</v>
      </c>
      <c r="AM272" s="11">
        <f>'OddsRatio_working_3-way'!AA272+'OddsRatio_working_3-way'!AG272</f>
        <v>-0.69339026051246089</v>
      </c>
      <c r="AN272" s="11">
        <f>'OddsRatio_working_3-way'!AB272+'OddsRatio_working_3-way'!AH272</f>
        <v>-0.36992267751037472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1.0633129380228359</v>
      </c>
      <c r="AS272" s="11">
        <f>IF(('OddsRatio_working_3-way'!X272=0),IF(Q272&gt;0,-Q272^(1/3),(-Q272)^(1/3)),'OddsRatio_working_3-way'!AM272-'OddsRatio_working_3-way'!R272/3)</f>
        <v>-0.69339026051246089</v>
      </c>
      <c r="AT272" s="11">
        <f>IF(('OddsRatio_working_3-way'!X272=0),IF(Q272&gt;0,-Q272^(1/3),(-Q272)^(1/3)),'OddsRatio_working_3-way'!AN272-'OddsRatio_working_3-way'!R272/3)</f>
        <v>-0.36992267751037472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1.42</v>
      </c>
      <c r="B273" s="4">
        <f>IF('True_Odds_Calculator_3-way'!B274="","",'True_Odds_Calculator_3-way'!B274)</f>
        <v>4.59</v>
      </c>
      <c r="C273" s="4">
        <f>IF('True_Odds_Calculator_3-way'!C274="","",'True_Odds_Calculator_3-way'!C274)</f>
        <v>8.36</v>
      </c>
      <c r="D273" s="9">
        <f t="shared" si="54"/>
        <v>0.68581223333931651</v>
      </c>
      <c r="E273" s="9">
        <f t="shared" si="55"/>
        <v>0.20342244261772016</v>
      </c>
      <c r="F273" s="9">
        <f t="shared" si="56"/>
        <v>0.11076532404296324</v>
      </c>
      <c r="G273" s="9">
        <f t="shared" si="57"/>
        <v>1.0907739388876545</v>
      </c>
      <c r="H273" s="9">
        <f t="shared" si="58"/>
        <v>1.4581250543328148</v>
      </c>
      <c r="I273" s="9">
        <f t="shared" si="59"/>
        <v>4.9158784406066802</v>
      </c>
      <c r="J273" s="9">
        <f t="shared" si="60"/>
        <v>9.0280961902131374</v>
      </c>
      <c r="K273" s="11">
        <f t="shared" si="61"/>
        <v>0.70422535211267612</v>
      </c>
      <c r="L273" s="11">
        <f t="shared" si="62"/>
        <v>0.2178649237472767</v>
      </c>
      <c r="M273" s="11">
        <f t="shared" si="63"/>
        <v>0.11961722488038279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-0.20366398912598704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0.20866670454600514</v>
      </c>
      <c r="Q273" s="11">
        <f>2*'OddsRatio_working_3-way'!K273*'OddsRatio_working_3-way'!L273*'OddsRatio_working_3-way'!M273</f>
        <v>3.6704785320317533E-2</v>
      </c>
      <c r="R273" s="11">
        <f t="shared" si="64"/>
        <v>0</v>
      </c>
      <c r="S273" s="11">
        <f t="shared" si="65"/>
        <v>-1.0245635737642524</v>
      </c>
      <c r="T273" s="11">
        <f t="shared" si="66"/>
        <v>-0.18022226451438042</v>
      </c>
      <c r="U273" s="11">
        <f>'OddsRatio_working_3-way'!S273-'OddsRatio_working_3-way'!R273^2/3</f>
        <v>-1.0245635737642524</v>
      </c>
      <c r="V273" s="11">
        <f>'OddsRatio_working_3-way'!S273*'OddsRatio_working_3-way'!R273/3-2*'OddsRatio_working_3-way'!R273^3/27-'OddsRatio_working_3-way'!T273</f>
        <v>0.18022226451438042</v>
      </c>
      <c r="W273" s="11">
        <f>'OddsRatio_working_3-way'!V273^2+4*'OddsRatio_working_3-way'!U273^3/27</f>
        <v>-0.12685558717534501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0.1995843504649327</v>
      </c>
      <c r="Y273" s="11">
        <f>IF('OddsRatio_working_3-way'!W273&gt;=0,IF('OddsRatio_working_3-way'!V273+SQRT('OddsRatio_working_3-way'!W273)&gt;0,0,PI()),ACOS('OddsRatio_working_3-way'!V273/(2*'OddsRatio_working_3-way'!X273)))</f>
        <v>1.1023573474975494</v>
      </c>
      <c r="Z273" s="11">
        <f>'OddsRatio_working_3-way'!X273^(1/3)*COS('OddsRatio_working_3-way'!Y273/3)</f>
        <v>0.54538696944382725</v>
      </c>
      <c r="AA273" s="11">
        <f>'OddsRatio_working_3-way'!X273^(1/3)*COS(('OddsRatio_working_3-way'!Y273+2*PI())/3)</f>
        <v>-0.45450570546551894</v>
      </c>
      <c r="AB273" s="11">
        <f>'OddsRatio_working_3-way'!X273^(1/3)*COS(('OddsRatio_working_3-way'!Y273+4*PI())/3)</f>
        <v>-9.0881263978308729E-2</v>
      </c>
      <c r="AC273" s="11">
        <f>'OddsRatio_working_3-way'!X273^(1/3)*SIN('OddsRatio_working_3-way'!Y273/3)</f>
        <v>0.20993866917656837</v>
      </c>
      <c r="AD273" s="11">
        <f>'OddsRatio_working_3-way'!X273^(1/3)*SIN(('OddsRatio_working_3-way'!Y273+2*PI())/3)</f>
        <v>0.36734963584307767</v>
      </c>
      <c r="AE273" s="11">
        <f>'OddsRatio_working_3-way'!X273^(1/3)*SIN(('OddsRatio_working_3-way'!Y273+4*PI())/3)</f>
        <v>-0.5772883050196459</v>
      </c>
      <c r="AF273" s="11">
        <f>-'OddsRatio_working_3-way'!U273/(3*'OddsRatio_working_3-way'!X273^(1/3))*COS(('OddsRatio_working_3-way'!Y273)/3)</f>
        <v>0.54538696944382725</v>
      </c>
      <c r="AG273" s="11">
        <f>-'OddsRatio_working_3-way'!U273/(3*'OddsRatio_working_3-way'!X273^(1/3))*COS(('OddsRatio_working_3-way'!Y273+2*PI())/3)</f>
        <v>-0.45450570546551894</v>
      </c>
      <c r="AH273" s="11">
        <f>-'OddsRatio_working_3-way'!U273/(3*'OddsRatio_working_3-way'!X273^(1/3))*COS(('OddsRatio_working_3-way'!Y273+4*PI())/3)</f>
        <v>-9.0881263978308729E-2</v>
      </c>
      <c r="AI273" s="11">
        <f>'OddsRatio_working_3-way'!U273/(3*'OddsRatio_working_3-way'!X273^(1/3))*SIN(('OddsRatio_working_3-way'!Y273)/3)</f>
        <v>-0.20993866917656837</v>
      </c>
      <c r="AJ273" s="11">
        <f>'OddsRatio_working_3-way'!U273/(3*'OddsRatio_working_3-way'!X273^(1/3))*SIN(('OddsRatio_working_3-way'!Y273+2*PI())/3)</f>
        <v>-0.36734963584307767</v>
      </c>
      <c r="AK273" s="11">
        <f>'OddsRatio_working_3-way'!U273/(3*'OddsRatio_working_3-way'!X273^(1/3))*SIN(('OddsRatio_working_3-way'!Y273+4*PI())/3)</f>
        <v>0.5772883050196459</v>
      </c>
      <c r="AL273" s="11">
        <f>'OddsRatio_working_3-way'!Z273+'OddsRatio_working_3-way'!AF273</f>
        <v>1.0907739388876545</v>
      </c>
      <c r="AM273" s="11">
        <f>'OddsRatio_working_3-way'!AA273+'OddsRatio_working_3-way'!AG273</f>
        <v>-0.90901141093103788</v>
      </c>
      <c r="AN273" s="11">
        <f>'OddsRatio_working_3-way'!AB273+'OddsRatio_working_3-way'!AH273</f>
        <v>-0.18176252795661746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1.0907739388876545</v>
      </c>
      <c r="AS273" s="11">
        <f>IF(('OddsRatio_working_3-way'!X273=0),IF(Q273&gt;0,-Q273^(1/3),(-Q273)^(1/3)),'OddsRatio_working_3-way'!AM273-'OddsRatio_working_3-way'!R273/3)</f>
        <v>-0.90901141093103788</v>
      </c>
      <c r="AT273" s="11">
        <f>IF(('OddsRatio_working_3-way'!X273=0),IF(Q273&gt;0,-Q273^(1/3),(-Q273)^(1/3)),'OddsRatio_working_3-way'!AN273-'OddsRatio_working_3-way'!R273/3)</f>
        <v>-0.18176252795661746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1.54</v>
      </c>
      <c r="B274" s="4">
        <f>IF('True_Odds_Calculator_3-way'!B275="","",'True_Odds_Calculator_3-way'!B275)</f>
        <v>4.17</v>
      </c>
      <c r="C274" s="4">
        <f>IF('True_Odds_Calculator_3-way'!C275="","",'True_Odds_Calculator_3-way'!C275)</f>
        <v>6.54</v>
      </c>
      <c r="D274" s="9">
        <f t="shared" si="54"/>
        <v>0.63124010122525454</v>
      </c>
      <c r="E274" s="9">
        <f t="shared" si="55"/>
        <v>0.22576563456013374</v>
      </c>
      <c r="F274" s="9">
        <f t="shared" si="56"/>
        <v>0.1429942642146117</v>
      </c>
      <c r="G274" s="9">
        <f t="shared" si="57"/>
        <v>1.0818208477395652</v>
      </c>
      <c r="H274" s="9">
        <f t="shared" si="58"/>
        <v>1.5841832577793653</v>
      </c>
      <c r="I274" s="9">
        <f t="shared" si="59"/>
        <v>4.4293720873344222</v>
      </c>
      <c r="J274" s="9">
        <f t="shared" si="60"/>
        <v>6.9932874964771923</v>
      </c>
      <c r="K274" s="11">
        <f t="shared" si="61"/>
        <v>0.64935064935064934</v>
      </c>
      <c r="L274" s="11">
        <f t="shared" si="62"/>
        <v>0.23980815347721823</v>
      </c>
      <c r="M274" s="11">
        <f t="shared" si="63"/>
        <v>0.1529051987767584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-0.2258022487050273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0.22024558358793722</v>
      </c>
      <c r="Q274" s="11">
        <f>2*'OddsRatio_working_3-way'!K274*'OddsRatio_working_3-way'!L274*'OddsRatio_working_3-way'!M274</f>
        <v>4.7620666721716151E-2</v>
      </c>
      <c r="R274" s="11">
        <f t="shared" si="64"/>
        <v>0</v>
      </c>
      <c r="S274" s="11">
        <f t="shared" si="65"/>
        <v>-0.9753914535884497</v>
      </c>
      <c r="T274" s="11">
        <f t="shared" si="66"/>
        <v>-0.21089544942452965</v>
      </c>
      <c r="U274" s="11">
        <f>'OddsRatio_working_3-way'!S274-'OddsRatio_working_3-way'!R274^2/3</f>
        <v>-0.9753914535884497</v>
      </c>
      <c r="V274" s="11">
        <f>'OddsRatio_working_3-way'!S274*'OddsRatio_working_3-way'!R274/3-2*'OddsRatio_working_3-way'!R274^3/27-'OddsRatio_working_3-way'!T274</f>
        <v>0.21089544942452965</v>
      </c>
      <c r="W274" s="11">
        <f>'OddsRatio_working_3-way'!V274^2+4*'OddsRatio_working_3-way'!U274^3/27</f>
        <v>-9.3001064964260791E-2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0.18539009921799704</v>
      </c>
      <c r="Y274" s="11">
        <f>IF('OddsRatio_working_3-way'!W274&gt;=0,IF('OddsRatio_working_3-way'!V274+SQRT('OddsRatio_working_3-way'!W274)&gt;0,0,PI()),ACOS('OddsRatio_working_3-way'!V274/(2*'OddsRatio_working_3-way'!X274)))</f>
        <v>0.96576440852787115</v>
      </c>
      <c r="Z274" s="11">
        <f>'OddsRatio_working_3-way'!X274^(1/3)*COS('OddsRatio_working_3-way'!Y274/3)</f>
        <v>0.54091042386978272</v>
      </c>
      <c r="AA274" s="11">
        <f>'OddsRatio_working_3-way'!X274^(1/3)*COS(('OddsRatio_working_3-way'!Y274+2*PI())/3)</f>
        <v>-0.42669156624742455</v>
      </c>
      <c r="AB274" s="11">
        <f>'OddsRatio_working_3-way'!X274^(1/3)*COS(('OddsRatio_working_3-way'!Y274+4*PI())/3)</f>
        <v>-0.11421885762235826</v>
      </c>
      <c r="AC274" s="11">
        <f>'OddsRatio_working_3-way'!X274^(1/3)*SIN('OddsRatio_working_3-way'!Y274/3)</f>
        <v>0.18040620243909361</v>
      </c>
      <c r="AD274" s="11">
        <f>'OddsRatio_working_3-way'!X274^(1/3)*SIN(('OddsRatio_working_3-way'!Y274+2*PI())/3)</f>
        <v>0.37823906702349358</v>
      </c>
      <c r="AE274" s="11">
        <f>'OddsRatio_working_3-way'!X274^(1/3)*SIN(('OddsRatio_working_3-way'!Y274+4*PI())/3)</f>
        <v>-0.55864526946258719</v>
      </c>
      <c r="AF274" s="11">
        <f>-'OddsRatio_working_3-way'!U274/(3*'OddsRatio_working_3-way'!X274^(1/3))*COS(('OddsRatio_working_3-way'!Y274)/3)</f>
        <v>0.54091042386978261</v>
      </c>
      <c r="AG274" s="11">
        <f>-'OddsRatio_working_3-way'!U274/(3*'OddsRatio_working_3-way'!X274^(1/3))*COS(('OddsRatio_working_3-way'!Y274+2*PI())/3)</f>
        <v>-0.42669156624742449</v>
      </c>
      <c r="AH274" s="11">
        <f>-'OddsRatio_working_3-way'!U274/(3*'OddsRatio_working_3-way'!X274^(1/3))*COS(('OddsRatio_working_3-way'!Y274+4*PI())/3)</f>
        <v>-0.11421885762235823</v>
      </c>
      <c r="AI274" s="11">
        <f>'OddsRatio_working_3-way'!U274/(3*'OddsRatio_working_3-way'!X274^(1/3))*SIN(('OddsRatio_working_3-way'!Y274)/3)</f>
        <v>-0.18040620243909355</v>
      </c>
      <c r="AJ274" s="11">
        <f>'OddsRatio_working_3-way'!U274/(3*'OddsRatio_working_3-way'!X274^(1/3))*SIN(('OddsRatio_working_3-way'!Y274+2*PI())/3)</f>
        <v>-0.37823906702349352</v>
      </c>
      <c r="AK274" s="11">
        <f>'OddsRatio_working_3-way'!U274/(3*'OddsRatio_working_3-way'!X274^(1/3))*SIN(('OddsRatio_working_3-way'!Y274+4*PI())/3)</f>
        <v>0.55864526946258708</v>
      </c>
      <c r="AL274" s="11">
        <f>'OddsRatio_working_3-way'!Z274+'OddsRatio_working_3-way'!AF274</f>
        <v>1.0818208477395652</v>
      </c>
      <c r="AM274" s="11">
        <f>'OddsRatio_working_3-way'!AA274+'OddsRatio_working_3-way'!AG274</f>
        <v>-0.85338313249484909</v>
      </c>
      <c r="AN274" s="11">
        <f>'OddsRatio_working_3-way'!AB274+'OddsRatio_working_3-way'!AH274</f>
        <v>-0.22843771524471648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1.0818208477395652</v>
      </c>
      <c r="AS274" s="11">
        <f>IF(('OddsRatio_working_3-way'!X274=0),IF(Q274&gt;0,-Q274^(1/3),(-Q274)^(1/3)),'OddsRatio_working_3-way'!AM274-'OddsRatio_working_3-way'!R274/3)</f>
        <v>-0.85338313249484909</v>
      </c>
      <c r="AT274" s="11">
        <f>IF(('OddsRatio_working_3-way'!X274=0),IF(Q274&gt;0,-Q274^(1/3),(-Q274)^(1/3)),'OddsRatio_working_3-way'!AN274-'OddsRatio_working_3-way'!R274/3)</f>
        <v>-0.22843771524471648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3.56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2.06</v>
      </c>
      <c r="D275" s="9">
        <f t="shared" si="54"/>
        <v>0.26866910621644058</v>
      </c>
      <c r="E275" s="9">
        <f t="shared" si="55"/>
        <v>0.26120704444774784</v>
      </c>
      <c r="F275" s="9">
        <f t="shared" si="56"/>
        <v>0.47012384933581153</v>
      </c>
      <c r="G275" s="9">
        <f t="shared" si="57"/>
        <v>1.063301004001783</v>
      </c>
      <c r="H275" s="9">
        <f t="shared" si="58"/>
        <v>3.7220505702445639</v>
      </c>
      <c r="I275" s="9">
        <f t="shared" si="59"/>
        <v>3.828380670644743</v>
      </c>
      <c r="J275" s="9">
        <f t="shared" si="60"/>
        <v>2.1270990642418899</v>
      </c>
      <c r="K275" s="11">
        <f t="shared" si="61"/>
        <v>0.2808988764044944</v>
      </c>
      <c r="L275" s="11">
        <f t="shared" si="62"/>
        <v>0.27322404371584696</v>
      </c>
      <c r="M275" s="11">
        <f t="shared" si="63"/>
        <v>0.4854368932038835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-0.26892375299616522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0.2339706275956582</v>
      </c>
      <c r="Q275" s="11">
        <f>2*'OddsRatio_working_3-way'!K275*'OddsRatio_working_3-way'!L275*'OddsRatio_working_3-way'!M275</f>
        <v>7.4512938724731914E-2</v>
      </c>
      <c r="R275" s="11">
        <f t="shared" si="64"/>
        <v>0</v>
      </c>
      <c r="S275" s="11">
        <f t="shared" si="65"/>
        <v>-0.87002589019719112</v>
      </c>
      <c r="T275" s="11">
        <f t="shared" si="66"/>
        <v>-0.27707830897999719</v>
      </c>
      <c r="U275" s="11">
        <f>'OddsRatio_working_3-way'!S275-'OddsRatio_working_3-way'!R275^2/3</f>
        <v>-0.87002589019719112</v>
      </c>
      <c r="V275" s="11">
        <f>'OddsRatio_working_3-way'!S275*'OddsRatio_working_3-way'!R275/3-2*'OddsRatio_working_3-way'!R275^3/27-'OddsRatio_working_3-way'!T275</f>
        <v>0.27707830897999719</v>
      </c>
      <c r="W275" s="11">
        <f>'OddsRatio_working_3-way'!V275^2+4*'OddsRatio_working_3-way'!U275^3/27</f>
        <v>-2.0792320414306439E-2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0.15617675060770186</v>
      </c>
      <c r="Y275" s="11">
        <f>IF('OddsRatio_working_3-way'!W275&gt;=0,IF('OddsRatio_working_3-way'!V275+SQRT('OddsRatio_working_3-way'!W275)&gt;0,0,PI()),ACOS('OddsRatio_working_3-way'!V275/(2*'OddsRatio_working_3-way'!X275)))</f>
        <v>0.47984509934592334</v>
      </c>
      <c r="Z275" s="11">
        <f>'OddsRatio_working_3-way'!X275^(1/3)*COS('OddsRatio_working_3-way'!Y275/3)</f>
        <v>0.53165050200089137</v>
      </c>
      <c r="AA275" s="11">
        <f>'OddsRatio_working_3-way'!X275^(1/3)*COS(('OddsRatio_working_3-way'!Y275+2*PI())/3)</f>
        <v>-0.34010364853935238</v>
      </c>
      <c r="AB275" s="11">
        <f>'OddsRatio_working_3-way'!X275^(1/3)*COS(('OddsRatio_working_3-way'!Y275+4*PI())/3)</f>
        <v>-0.19154685346153913</v>
      </c>
      <c r="AC275" s="11">
        <f>'OddsRatio_working_3-way'!X275^(1/3)*SIN('OddsRatio_working_3-way'!Y275/3)</f>
        <v>8.5769305628123682E-2</v>
      </c>
      <c r="AD275" s="11">
        <f>'OddsRatio_working_3-way'!X275^(1/3)*SIN(('OddsRatio_working_3-way'!Y275+2*PI())/3)</f>
        <v>0.4175381878534597</v>
      </c>
      <c r="AE275" s="11">
        <f>'OddsRatio_working_3-way'!X275^(1/3)*SIN(('OddsRatio_working_3-way'!Y275+4*PI())/3)</f>
        <v>-0.50330749348158332</v>
      </c>
      <c r="AF275" s="11">
        <f>-'OddsRatio_working_3-way'!U275/(3*'OddsRatio_working_3-way'!X275^(1/3))*COS(('OddsRatio_working_3-way'!Y275)/3)</f>
        <v>0.53165050200089148</v>
      </c>
      <c r="AG275" s="11">
        <f>-'OddsRatio_working_3-way'!U275/(3*'OddsRatio_working_3-way'!X275^(1/3))*COS(('OddsRatio_working_3-way'!Y275+2*PI())/3)</f>
        <v>-0.34010364853935243</v>
      </c>
      <c r="AH275" s="11">
        <f>-'OddsRatio_working_3-way'!U275/(3*'OddsRatio_working_3-way'!X275^(1/3))*COS(('OddsRatio_working_3-way'!Y275+4*PI())/3)</f>
        <v>-0.19154685346153918</v>
      </c>
      <c r="AI275" s="11">
        <f>'OddsRatio_working_3-way'!U275/(3*'OddsRatio_working_3-way'!X275^(1/3))*SIN(('OddsRatio_working_3-way'!Y275)/3)</f>
        <v>-8.5769305628123696E-2</v>
      </c>
      <c r="AJ275" s="11">
        <f>'OddsRatio_working_3-way'!U275/(3*'OddsRatio_working_3-way'!X275^(1/3))*SIN(('OddsRatio_working_3-way'!Y275+2*PI())/3)</f>
        <v>-0.41753818785345981</v>
      </c>
      <c r="AK275" s="11">
        <f>'OddsRatio_working_3-way'!U275/(3*'OddsRatio_working_3-way'!X275^(1/3))*SIN(('OddsRatio_working_3-way'!Y275+4*PI())/3)</f>
        <v>0.50330749348158343</v>
      </c>
      <c r="AL275" s="11">
        <f>'OddsRatio_working_3-way'!Z275+'OddsRatio_working_3-way'!AF275</f>
        <v>1.063301004001783</v>
      </c>
      <c r="AM275" s="11">
        <f>'OddsRatio_working_3-way'!AA275+'OddsRatio_working_3-way'!AG275</f>
        <v>-0.68020729707870475</v>
      </c>
      <c r="AN275" s="11">
        <f>'OddsRatio_working_3-way'!AB275+'OddsRatio_working_3-way'!AH275</f>
        <v>-0.38309370692307831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1.063301004001783</v>
      </c>
      <c r="AS275" s="11">
        <f>IF(('OddsRatio_working_3-way'!X275=0),IF(Q275&gt;0,-Q275^(1/3),(-Q275)^(1/3)),'OddsRatio_working_3-way'!AM275-'OddsRatio_working_3-way'!R275/3)</f>
        <v>-0.68020729707870475</v>
      </c>
      <c r="AT275" s="11">
        <f>IF(('OddsRatio_working_3-way'!X275=0),IF(Q275&gt;0,-Q275^(1/3),(-Q275)^(1/3)),'OddsRatio_working_3-way'!AN275-'OddsRatio_working_3-way'!R275/3)</f>
        <v>-0.38309370692307831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5.25</v>
      </c>
      <c r="B276" s="4">
        <f>IF('True_Odds_Calculator_3-way'!B277="","",'True_Odds_Calculator_3-way'!B277)</f>
        <v>3.97</v>
      </c>
      <c r="C276" s="4">
        <f>IF('True_Odds_Calculator_3-way'!C277="","",'True_Odds_Calculator_3-way'!C277)</f>
        <v>1.69</v>
      </c>
      <c r="D276" s="9">
        <f t="shared" si="54"/>
        <v>0.18157847722798234</v>
      </c>
      <c r="E276" s="9">
        <f t="shared" si="55"/>
        <v>0.24097664253101336</v>
      </c>
      <c r="F276" s="9">
        <f t="shared" si="56"/>
        <v>0.57744488024100427</v>
      </c>
      <c r="G276" s="9">
        <f t="shared" si="57"/>
        <v>1.0605319143756315</v>
      </c>
      <c r="H276" s="9">
        <f t="shared" si="58"/>
        <v>5.5072606360964347</v>
      </c>
      <c r="I276" s="9">
        <f t="shared" si="59"/>
        <v>4.1497797856956256</v>
      </c>
      <c r="J276" s="9">
        <f t="shared" si="60"/>
        <v>1.7317670209191858</v>
      </c>
      <c r="K276" s="11">
        <f t="shared" si="61"/>
        <v>0.19047619047619047</v>
      </c>
      <c r="L276" s="11">
        <f t="shared" si="62"/>
        <v>0.25188916876574308</v>
      </c>
      <c r="M276" s="11">
        <f t="shared" si="63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-0.24726232883566734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0.22456391377143167</v>
      </c>
      <c r="Q276" s="11">
        <f>2*'OddsRatio_working_3-way'!K276*'OddsRatio_working_3-way'!L276*'OddsRatio_working_3-way'!M276</f>
        <v>5.6779750637530144E-2</v>
      </c>
      <c r="R276" s="11">
        <f t="shared" si="64"/>
        <v>0</v>
      </c>
      <c r="S276" s="11">
        <f t="shared" si="65"/>
        <v>-0.90820107870406241</v>
      </c>
      <c r="T276" s="11">
        <f t="shared" si="66"/>
        <v>-0.22963364821847346</v>
      </c>
      <c r="U276" s="11">
        <f>'OddsRatio_working_3-way'!S276-'OddsRatio_working_3-way'!R276^2/3</f>
        <v>-0.90820107870406241</v>
      </c>
      <c r="V276" s="11">
        <f>'OddsRatio_working_3-way'!S276*'OddsRatio_working_3-way'!R276/3-2*'OddsRatio_working_3-way'!R276^3/27-'OddsRatio_working_3-way'!T276</f>
        <v>0.22963364821847346</v>
      </c>
      <c r="W276" s="11">
        <f>'OddsRatio_working_3-way'!V276^2+4*'OddsRatio_working_3-way'!U276^3/27</f>
        <v>-5.8247760732489801E-2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0.1665678338745325</v>
      </c>
      <c r="Y276" s="11">
        <f>IF('OddsRatio_working_3-way'!W276&gt;=0,IF('OddsRatio_working_3-way'!V276+SQRT('OddsRatio_working_3-way'!W276)&gt;0,0,PI()),ACOS('OddsRatio_working_3-way'!V276/(2*'OddsRatio_working_3-way'!X276)))</f>
        <v>0.81026054096691802</v>
      </c>
      <c r="Z276" s="11">
        <f>'OddsRatio_working_3-way'!X276^(1/3)*COS('OddsRatio_working_3-way'!Y276/3)</f>
        <v>0.53026595718781588</v>
      </c>
      <c r="AA276" s="11">
        <f>'OddsRatio_working_3-way'!X276^(1/3)*COS(('OddsRatio_working_3-way'!Y276+2*PI())/3)</f>
        <v>-0.39226983659261244</v>
      </c>
      <c r="AB276" s="11">
        <f>'OddsRatio_working_3-way'!X276^(1/3)*COS(('OddsRatio_working_3-way'!Y276+4*PI())/3)</f>
        <v>-0.13799612059520333</v>
      </c>
      <c r="AC276" s="11">
        <f>'OddsRatio_working_3-way'!X276^(1/3)*SIN('OddsRatio_working_3-way'!Y276/3)</f>
        <v>0.14680499837895059</v>
      </c>
      <c r="AD276" s="11">
        <f>'OddsRatio_working_3-way'!X276^(1/3)*SIN(('OddsRatio_working_3-way'!Y276+2*PI())/3)</f>
        <v>0.38582129049724484</v>
      </c>
      <c r="AE276" s="11">
        <f>'OddsRatio_working_3-way'!X276^(1/3)*SIN(('OddsRatio_working_3-way'!Y276+4*PI())/3)</f>
        <v>-0.53262628887619545</v>
      </c>
      <c r="AF276" s="11">
        <f>-'OddsRatio_working_3-way'!U276/(3*'OddsRatio_working_3-way'!X276^(1/3))*COS(('OddsRatio_working_3-way'!Y276)/3)</f>
        <v>0.53026595718781566</v>
      </c>
      <c r="AG276" s="11">
        <f>-'OddsRatio_working_3-way'!U276/(3*'OddsRatio_working_3-way'!X276^(1/3))*COS(('OddsRatio_working_3-way'!Y276+2*PI())/3)</f>
        <v>-0.39226983659261228</v>
      </c>
      <c r="AH276" s="11">
        <f>-'OddsRatio_working_3-way'!U276/(3*'OddsRatio_working_3-way'!X276^(1/3))*COS(('OddsRatio_working_3-way'!Y276+4*PI())/3)</f>
        <v>-0.13799612059520328</v>
      </c>
      <c r="AI276" s="11">
        <f>'OddsRatio_working_3-way'!U276/(3*'OddsRatio_working_3-way'!X276^(1/3))*SIN(('OddsRatio_working_3-way'!Y276)/3)</f>
        <v>-0.14680499837895053</v>
      </c>
      <c r="AJ276" s="11">
        <f>'OddsRatio_working_3-way'!U276/(3*'OddsRatio_working_3-way'!X276^(1/3))*SIN(('OddsRatio_working_3-way'!Y276+2*PI())/3)</f>
        <v>-0.38582129049724473</v>
      </c>
      <c r="AK276" s="11">
        <f>'OddsRatio_working_3-way'!U276/(3*'OddsRatio_working_3-way'!X276^(1/3))*SIN(('OddsRatio_working_3-way'!Y276+4*PI())/3)</f>
        <v>0.53262628887619523</v>
      </c>
      <c r="AL276" s="11">
        <f>'OddsRatio_working_3-way'!Z276+'OddsRatio_working_3-way'!AF276</f>
        <v>1.0605319143756315</v>
      </c>
      <c r="AM276" s="11">
        <f>'OddsRatio_working_3-way'!AA276+'OddsRatio_working_3-way'!AG276</f>
        <v>-0.78453967318522477</v>
      </c>
      <c r="AN276" s="11">
        <f>'OddsRatio_working_3-way'!AB276+'OddsRatio_working_3-way'!AH276</f>
        <v>-0.27599224119040661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1.0605319143756315</v>
      </c>
      <c r="AS276" s="11">
        <f>IF(('OddsRatio_working_3-way'!X276=0),IF(Q276&gt;0,-Q276^(1/3),(-Q276)^(1/3)),'OddsRatio_working_3-way'!AM276-'OddsRatio_working_3-way'!R276/3)</f>
        <v>-0.78453967318522477</v>
      </c>
      <c r="AT276" s="11">
        <f>IF(('OddsRatio_working_3-way'!X276=0),IF(Q276&gt;0,-Q276^(1/3),(-Q276)^(1/3)),'OddsRatio_working_3-way'!AN276-'OddsRatio_working_3-way'!R276/3)</f>
        <v>-0.27599224119040661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1.94</v>
      </c>
      <c r="B277" s="4">
        <f>IF('True_Odds_Calculator_3-way'!B278="","",'True_Odds_Calculator_3-way'!B278)</f>
        <v>3.59</v>
      </c>
      <c r="C277" s="4">
        <f>IF('True_Odds_Calculator_3-way'!C278="","",'True_Odds_Calculator_3-way'!C278)</f>
        <v>4.22</v>
      </c>
      <c r="D277" s="9">
        <f t="shared" si="54"/>
        <v>0.50311749690923246</v>
      </c>
      <c r="E277" s="9">
        <f t="shared" si="55"/>
        <v>0.26873244863934864</v>
      </c>
      <c r="F277" s="9">
        <f t="shared" si="56"/>
        <v>0.22815005445141898</v>
      </c>
      <c r="G277" s="9">
        <f t="shared" si="57"/>
        <v>1.0506460435001221</v>
      </c>
      <c r="H277" s="9">
        <f t="shared" si="58"/>
        <v>1.9876072808901142</v>
      </c>
      <c r="I277" s="9">
        <f t="shared" si="59"/>
        <v>3.7211732526653161</v>
      </c>
      <c r="J277" s="9">
        <f t="shared" si="60"/>
        <v>4.3830802600703942</v>
      </c>
      <c r="K277" s="11">
        <f t="shared" si="61"/>
        <v>0.51546391752577325</v>
      </c>
      <c r="L277" s="11">
        <f t="shared" si="62"/>
        <v>0.2785515320334262</v>
      </c>
      <c r="M277" s="11">
        <f t="shared" si="63"/>
        <v>0.23696682464454977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-0.2667318394050453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0.22966517335535575</v>
      </c>
      <c r="Q277" s="11">
        <f>2*'OddsRatio_working_3-way'!K277*'OddsRatio_working_3-way'!L277*'OddsRatio_working_3-way'!M277</f>
        <v>6.8048940253438758E-2</v>
      </c>
      <c r="R277" s="11">
        <f t="shared" si="64"/>
        <v>0</v>
      </c>
      <c r="S277" s="11">
        <f t="shared" si="65"/>
        <v>-0.86103396530249987</v>
      </c>
      <c r="T277" s="11">
        <f t="shared" si="66"/>
        <v>-0.25512117490444447</v>
      </c>
      <c r="U277" s="11">
        <f>'OddsRatio_working_3-way'!S277-'OddsRatio_working_3-way'!R277^2/3</f>
        <v>-0.86103396530249987</v>
      </c>
      <c r="V277" s="11">
        <f>'OddsRatio_working_3-way'!S277*'OddsRatio_working_3-way'!R277/3-2*'OddsRatio_working_3-way'!R277^3/27-'OddsRatio_working_3-way'!T277</f>
        <v>0.25512117490444447</v>
      </c>
      <c r="W277" s="11">
        <f>'OddsRatio_working_3-way'!V277^2+4*'OddsRatio_working_3-way'!U277^3/27</f>
        <v>-2.9483989308848352E-2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0.15376183140938496</v>
      </c>
      <c r="Y277" s="11">
        <f>IF('OddsRatio_working_3-way'!W277&gt;=0,IF('OddsRatio_working_3-way'!V277+SQRT('OddsRatio_working_3-way'!W277)&gt;0,0,PI()),ACOS('OddsRatio_working_3-way'!V277/(2*'OddsRatio_working_3-way'!X277)))</f>
        <v>0.59240806452446082</v>
      </c>
      <c r="Z277" s="11">
        <f>'OddsRatio_working_3-way'!X277^(1/3)*COS('OddsRatio_working_3-way'!Y277/3)</f>
        <v>0.52532302175006107</v>
      </c>
      <c r="AA277" s="11">
        <f>'OddsRatio_working_3-way'!X277^(1/3)*COS(('OddsRatio_working_3-way'!Y277+2*PI())/3)</f>
        <v>-0.35368504321784616</v>
      </c>
      <c r="AB277" s="11">
        <f>'OddsRatio_working_3-way'!X277^(1/3)*COS(('OddsRatio_working_3-way'!Y277+4*PI())/3)</f>
        <v>-0.1716379785322148</v>
      </c>
      <c r="AC277" s="11">
        <f>'OddsRatio_working_3-way'!X277^(1/3)*SIN('OddsRatio_working_3-way'!Y277/3)</f>
        <v>0.10510492180143041</v>
      </c>
      <c r="AD277" s="11">
        <f>'OddsRatio_working_3-way'!X277^(1/3)*SIN(('OddsRatio_working_3-way'!Y277+2*PI())/3)</f>
        <v>0.4023906211276429</v>
      </c>
      <c r="AE277" s="11">
        <f>'OddsRatio_working_3-way'!X277^(1/3)*SIN(('OddsRatio_working_3-way'!Y277+4*PI())/3)</f>
        <v>-0.5074955429290734</v>
      </c>
      <c r="AF277" s="11">
        <f>-'OddsRatio_working_3-way'!U277/(3*'OddsRatio_working_3-way'!X277^(1/3))*COS(('OddsRatio_working_3-way'!Y277)/3)</f>
        <v>0.52532302175006107</v>
      </c>
      <c r="AG277" s="11">
        <f>-'OddsRatio_working_3-way'!U277/(3*'OddsRatio_working_3-way'!X277^(1/3))*COS(('OddsRatio_working_3-way'!Y277+2*PI())/3)</f>
        <v>-0.35368504321784616</v>
      </c>
      <c r="AH277" s="11">
        <f>-'OddsRatio_working_3-way'!U277/(3*'OddsRatio_working_3-way'!X277^(1/3))*COS(('OddsRatio_working_3-way'!Y277+4*PI())/3)</f>
        <v>-0.1716379785322148</v>
      </c>
      <c r="AI277" s="11">
        <f>'OddsRatio_working_3-way'!U277/(3*'OddsRatio_working_3-way'!X277^(1/3))*SIN(('OddsRatio_working_3-way'!Y277)/3)</f>
        <v>-0.10510492180143041</v>
      </c>
      <c r="AJ277" s="11">
        <f>'OddsRatio_working_3-way'!U277/(3*'OddsRatio_working_3-way'!X277^(1/3))*SIN(('OddsRatio_working_3-way'!Y277+2*PI())/3)</f>
        <v>-0.4023906211276429</v>
      </c>
      <c r="AK277" s="11">
        <f>'OddsRatio_working_3-way'!U277/(3*'OddsRatio_working_3-way'!X277^(1/3))*SIN(('OddsRatio_working_3-way'!Y277+4*PI())/3)</f>
        <v>0.5074955429290734</v>
      </c>
      <c r="AL277" s="11">
        <f>'OddsRatio_working_3-way'!Z277+'OddsRatio_working_3-way'!AF277</f>
        <v>1.0506460435001221</v>
      </c>
      <c r="AM277" s="11">
        <f>'OddsRatio_working_3-way'!AA277+'OddsRatio_working_3-way'!AG277</f>
        <v>-0.70737008643569232</v>
      </c>
      <c r="AN277" s="11">
        <f>'OddsRatio_working_3-way'!AB277+'OddsRatio_working_3-way'!AH277</f>
        <v>-0.34327595706442959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1.0506460435001221</v>
      </c>
      <c r="AS277" s="11">
        <f>IF(('OddsRatio_working_3-way'!X277=0),IF(Q277&gt;0,-Q277^(1/3),(-Q277)^(1/3)),'OddsRatio_working_3-way'!AM277-'OddsRatio_working_3-way'!R277/3)</f>
        <v>-0.70737008643569232</v>
      </c>
      <c r="AT277" s="11">
        <f>IF(('OddsRatio_working_3-way'!X277=0),IF(Q277&gt;0,-Q277^(1/3),(-Q277)^(1/3)),'OddsRatio_working_3-way'!AN277-'OddsRatio_working_3-way'!R277/3)</f>
        <v>-0.34327595706442959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2.0299999999999998</v>
      </c>
      <c r="B278" s="4">
        <f>IF('True_Odds_Calculator_3-way'!B279="","",'True_Odds_Calculator_3-way'!B279)</f>
        <v>3.18</v>
      </c>
      <c r="C278" s="4">
        <f>IF('True_Odds_Calculator_3-way'!C279="","",'True_Odds_Calculator_3-way'!C279)</f>
        <v>4.45</v>
      </c>
      <c r="D278" s="9">
        <f t="shared" si="54"/>
        <v>0.48010623938893426</v>
      </c>
      <c r="E278" s="9">
        <f t="shared" si="55"/>
        <v>0.30377551623747129</v>
      </c>
      <c r="F278" s="9">
        <f t="shared" si="56"/>
        <v>0.21611824437359464</v>
      </c>
      <c r="G278" s="9">
        <f t="shared" si="57"/>
        <v>1.0513323562232224</v>
      </c>
      <c r="H278" s="9">
        <f t="shared" si="58"/>
        <v>2.0828723269099187</v>
      </c>
      <c r="I278" s="9">
        <f t="shared" si="59"/>
        <v>3.2919045365666242</v>
      </c>
      <c r="J278" s="9">
        <f t="shared" si="60"/>
        <v>4.6270966289701185</v>
      </c>
      <c r="K278" s="11">
        <f t="shared" si="61"/>
        <v>0.49261083743842371</v>
      </c>
      <c r="L278" s="11">
        <f t="shared" si="62"/>
        <v>0.31446540880503143</v>
      </c>
      <c r="M278" s="11">
        <f t="shared" si="63"/>
        <v>0.2247191011235955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-0.26966814300230502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0.23184143716627106</v>
      </c>
      <c r="Q278" s="11">
        <f>2*'OddsRatio_working_3-way'!K278*'OddsRatio_working_3-way'!L278*'OddsRatio_working_3-way'!M278</f>
        <v>6.96220532030844E-2</v>
      </c>
      <c r="R278" s="11">
        <f t="shared" si="64"/>
        <v>0</v>
      </c>
      <c r="S278" s="11">
        <f t="shared" si="65"/>
        <v>-0.85972868202043939</v>
      </c>
      <c r="T278" s="11">
        <f t="shared" si="66"/>
        <v>-0.25817678138751932</v>
      </c>
      <c r="U278" s="11">
        <f>'OddsRatio_working_3-way'!S278-'OddsRatio_working_3-way'!R278^2/3</f>
        <v>-0.85972868202043939</v>
      </c>
      <c r="V278" s="11">
        <f>'OddsRatio_working_3-way'!S278*'OddsRatio_working_3-way'!R278/3-2*'OddsRatio_working_3-way'!R278^3/27-'OddsRatio_working_3-way'!T278</f>
        <v>0.25817678138751932</v>
      </c>
      <c r="W278" s="11">
        <f>'OddsRatio_working_3-way'!V278^2+4*'OddsRatio_working_3-way'!U278^3/27</f>
        <v>-2.7486110970109806E-2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0.15341232139053299</v>
      </c>
      <c r="Y278" s="11">
        <f>IF('OddsRatio_working_3-way'!W278&gt;=0,IF('OddsRatio_working_3-way'!V278+SQRT('OddsRatio_working_3-way'!W278)&gt;0,0,PI()),ACOS('OddsRatio_working_3-way'!V278/(2*'OddsRatio_working_3-way'!X278)))</f>
        <v>0.57084007618867727</v>
      </c>
      <c r="Z278" s="11">
        <f>'OddsRatio_working_3-way'!X278^(1/3)*COS('OddsRatio_working_3-way'!Y278/3)</f>
        <v>0.52566617811161109</v>
      </c>
      <c r="AA278" s="11">
        <f>'OddsRatio_working_3-way'!X278^(1/3)*COS(('OddsRatio_working_3-way'!Y278+2*PI())/3)</f>
        <v>-0.35051702371466287</v>
      </c>
      <c r="AB278" s="11">
        <f>'OddsRatio_working_3-way'!X278^(1/3)*COS(('OddsRatio_working_3-way'!Y278+4*PI())/3)</f>
        <v>-0.17514915439694842</v>
      </c>
      <c r="AC278" s="11">
        <f>'OddsRatio_working_3-way'!X278^(1/3)*SIN('OddsRatio_working_3-way'!Y278/3)</f>
        <v>0.10124868655779361</v>
      </c>
      <c r="AD278" s="11">
        <f>'OddsRatio_working_3-way'!X278^(1/3)*SIN(('OddsRatio_working_3-way'!Y278+2*PI())/3)</f>
        <v>0.40461592087603387</v>
      </c>
      <c r="AE278" s="11">
        <f>'OddsRatio_working_3-way'!X278^(1/3)*SIN(('OddsRatio_working_3-way'!Y278+4*PI())/3)</f>
        <v>-0.50586460743382744</v>
      </c>
      <c r="AF278" s="11">
        <f>-'OddsRatio_working_3-way'!U278/(3*'OddsRatio_working_3-way'!X278^(1/3))*COS(('OddsRatio_working_3-way'!Y278)/3)</f>
        <v>0.5256661781116112</v>
      </c>
      <c r="AG278" s="11">
        <f>-'OddsRatio_working_3-way'!U278/(3*'OddsRatio_working_3-way'!X278^(1/3))*COS(('OddsRatio_working_3-way'!Y278+2*PI())/3)</f>
        <v>-0.35051702371466292</v>
      </c>
      <c r="AH278" s="11">
        <f>-'OddsRatio_working_3-way'!U278/(3*'OddsRatio_working_3-way'!X278^(1/3))*COS(('OddsRatio_working_3-way'!Y278+4*PI())/3)</f>
        <v>-0.17514915439694845</v>
      </c>
      <c r="AI278" s="11">
        <f>'OddsRatio_working_3-way'!U278/(3*'OddsRatio_working_3-way'!X278^(1/3))*SIN(('OddsRatio_working_3-way'!Y278)/3)</f>
        <v>-0.10124868655779362</v>
      </c>
      <c r="AJ278" s="11">
        <f>'OddsRatio_working_3-way'!U278/(3*'OddsRatio_working_3-way'!X278^(1/3))*SIN(('OddsRatio_working_3-way'!Y278+2*PI())/3)</f>
        <v>-0.40461592087603399</v>
      </c>
      <c r="AK278" s="11">
        <f>'OddsRatio_working_3-way'!U278/(3*'OddsRatio_working_3-way'!X278^(1/3))*SIN(('OddsRatio_working_3-way'!Y278+4*PI())/3)</f>
        <v>0.50586460743382755</v>
      </c>
      <c r="AL278" s="11">
        <f>'OddsRatio_working_3-way'!Z278+'OddsRatio_working_3-way'!AF278</f>
        <v>1.0513323562232224</v>
      </c>
      <c r="AM278" s="11">
        <f>'OddsRatio_working_3-way'!AA278+'OddsRatio_working_3-way'!AG278</f>
        <v>-0.70103404742932574</v>
      </c>
      <c r="AN278" s="11">
        <f>'OddsRatio_working_3-way'!AB278+'OddsRatio_working_3-way'!AH278</f>
        <v>-0.3502983087938969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1.0513323562232224</v>
      </c>
      <c r="AS278" s="11">
        <f>IF(('OddsRatio_working_3-way'!X278=0),IF(Q278&gt;0,-Q278^(1/3),(-Q278)^(1/3)),'OddsRatio_working_3-way'!AM278-'OddsRatio_working_3-way'!R278/3)</f>
        <v>-0.70103404742932574</v>
      </c>
      <c r="AT278" s="11">
        <f>IF(('OddsRatio_working_3-way'!X278=0),IF(Q278&gt;0,-Q278^(1/3),(-Q278)^(1/3)),'OddsRatio_working_3-way'!AN278-'OddsRatio_working_3-way'!R278/3)</f>
        <v>-0.3502983087938969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1.53</v>
      </c>
      <c r="B279" s="4">
        <f>IF('True_Odds_Calculator_3-way'!B280="","",'True_Odds_Calculator_3-way'!B280)</f>
        <v>4.54</v>
      </c>
      <c r="C279" s="4">
        <f>IF('True_Odds_Calculator_3-way'!C280="","",'True_Odds_Calculator_3-way'!C280)</f>
        <v>6.27</v>
      </c>
      <c r="D279" s="9">
        <f t="shared" si="54"/>
        <v>0.63917191152748332</v>
      </c>
      <c r="E279" s="9">
        <f t="shared" si="55"/>
        <v>0.2096173971501035</v>
      </c>
      <c r="F279" s="9">
        <f t="shared" si="56"/>
        <v>0.15121069132241305</v>
      </c>
      <c r="G279" s="9">
        <f t="shared" si="57"/>
        <v>1.0651402256899938</v>
      </c>
      <c r="H279" s="9">
        <f t="shared" si="58"/>
        <v>1.5645243196156966</v>
      </c>
      <c r="I279" s="9">
        <f t="shared" si="59"/>
        <v>4.7705963989425779</v>
      </c>
      <c r="J279" s="9">
        <f t="shared" si="60"/>
        <v>6.6132889893862687</v>
      </c>
      <c r="K279" s="11">
        <f t="shared" si="61"/>
        <v>0.65359477124183007</v>
      </c>
      <c r="L279" s="11">
        <f t="shared" si="62"/>
        <v>0.22026431718061673</v>
      </c>
      <c r="M279" s="11">
        <f t="shared" si="63"/>
        <v>0.15948963317384371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-0.22702564715084983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0.21445296332436437</v>
      </c>
      <c r="Q279" s="11">
        <f>2*'OddsRatio_working_3-way'!K279*'OddsRatio_working_3-way'!L279*'OddsRatio_working_3-way'!M279</f>
        <v>4.5921405422776104E-2</v>
      </c>
      <c r="R279" s="11">
        <f t="shared" si="64"/>
        <v>0</v>
      </c>
      <c r="S279" s="11">
        <f t="shared" si="65"/>
        <v>-0.94461998463930641</v>
      </c>
      <c r="T279" s="11">
        <f t="shared" si="66"/>
        <v>-0.20227408664653246</v>
      </c>
      <c r="U279" s="11">
        <f>'OddsRatio_working_3-way'!S279-'OddsRatio_working_3-way'!R279^2/3</f>
        <v>-0.94461998463930641</v>
      </c>
      <c r="V279" s="11">
        <f>'OddsRatio_working_3-way'!S279*'OddsRatio_working_3-way'!R279/3-2*'OddsRatio_working_3-way'!R279^3/27-'OddsRatio_working_3-way'!T279</f>
        <v>0.20227408664653246</v>
      </c>
      <c r="W279" s="11">
        <f>'OddsRatio_working_3-way'!V279^2+4*'OddsRatio_working_3-way'!U279^3/27</f>
        <v>-8.3957926419424844E-2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0.17668668070069243</v>
      </c>
      <c r="Y279" s="11">
        <f>IF('OddsRatio_working_3-way'!W279&gt;=0,IF('OddsRatio_working_3-way'!V279+SQRT('OddsRatio_working_3-way'!W279)&gt;0,0,PI()),ACOS('OddsRatio_working_3-way'!V279/(2*'OddsRatio_working_3-way'!X279)))</f>
        <v>0.96135557526008231</v>
      </c>
      <c r="Z279" s="11">
        <f>'OddsRatio_working_3-way'!X279^(1/3)*COS('OddsRatio_working_3-way'!Y279/3)</f>
        <v>0.53257011284499689</v>
      </c>
      <c r="AA279" s="11">
        <f>'OddsRatio_working_3-way'!X279^(1/3)*COS(('OddsRatio_working_3-way'!Y279+2*PI())/3)</f>
        <v>-0.41935955572929706</v>
      </c>
      <c r="AB279" s="11">
        <f>'OddsRatio_working_3-way'!X279^(1/3)*COS(('OddsRatio_working_3-way'!Y279+4*PI())/3)</f>
        <v>-0.11321055711569994</v>
      </c>
      <c r="AC279" s="11">
        <f>'OddsRatio_working_3-way'!X279^(1/3)*SIN('OddsRatio_working_3-way'!Y279/3)</f>
        <v>0.17675520676169471</v>
      </c>
      <c r="AD279" s="11">
        <f>'OddsRatio_working_3-way'!X279^(1/3)*SIN(('OddsRatio_working_3-way'!Y279+2*PI())/3)</f>
        <v>0.37284164363926514</v>
      </c>
      <c r="AE279" s="11">
        <f>'OddsRatio_working_3-way'!X279^(1/3)*SIN(('OddsRatio_working_3-way'!Y279+4*PI())/3)</f>
        <v>-0.54959685040095985</v>
      </c>
      <c r="AF279" s="11">
        <f>-'OddsRatio_working_3-way'!U279/(3*'OddsRatio_working_3-way'!X279^(1/3))*COS(('OddsRatio_working_3-way'!Y279)/3)</f>
        <v>0.53257011284499678</v>
      </c>
      <c r="AG279" s="11">
        <f>-'OddsRatio_working_3-way'!U279/(3*'OddsRatio_working_3-way'!X279^(1/3))*COS(('OddsRatio_working_3-way'!Y279+2*PI())/3)</f>
        <v>-0.41935955572929701</v>
      </c>
      <c r="AH279" s="11">
        <f>-'OddsRatio_working_3-way'!U279/(3*'OddsRatio_working_3-way'!X279^(1/3))*COS(('OddsRatio_working_3-way'!Y279+4*PI())/3)</f>
        <v>-0.11321055711569991</v>
      </c>
      <c r="AI279" s="11">
        <f>'OddsRatio_working_3-way'!U279/(3*'OddsRatio_working_3-way'!X279^(1/3))*SIN(('OddsRatio_working_3-way'!Y279)/3)</f>
        <v>-0.17675520676169465</v>
      </c>
      <c r="AJ279" s="11">
        <f>'OddsRatio_working_3-way'!U279/(3*'OddsRatio_working_3-way'!X279^(1/3))*SIN(('OddsRatio_working_3-way'!Y279+2*PI())/3)</f>
        <v>-0.37284164363926509</v>
      </c>
      <c r="AK279" s="11">
        <f>'OddsRatio_working_3-way'!U279/(3*'OddsRatio_working_3-way'!X279^(1/3))*SIN(('OddsRatio_working_3-way'!Y279+4*PI())/3)</f>
        <v>0.54959685040095974</v>
      </c>
      <c r="AL279" s="11">
        <f>'OddsRatio_working_3-way'!Z279+'OddsRatio_working_3-way'!AF279</f>
        <v>1.0651402256899938</v>
      </c>
      <c r="AM279" s="11">
        <f>'OddsRatio_working_3-way'!AA279+'OddsRatio_working_3-way'!AG279</f>
        <v>-0.83871911145859412</v>
      </c>
      <c r="AN279" s="11">
        <f>'OddsRatio_working_3-way'!AB279+'OddsRatio_working_3-way'!AH279</f>
        <v>-0.22642111423139985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1.0651402256899938</v>
      </c>
      <c r="AS279" s="11">
        <f>IF(('OddsRatio_working_3-way'!X279=0),IF(Q279&gt;0,-Q279^(1/3),(-Q279)^(1/3)),'OddsRatio_working_3-way'!AM279-'OddsRatio_working_3-way'!R279/3)</f>
        <v>-0.83871911145859412</v>
      </c>
      <c r="AT279" s="11">
        <f>IF(('OddsRatio_working_3-way'!X279=0),IF(Q279&gt;0,-Q279^(1/3),(-Q279)^(1/3)),'OddsRatio_working_3-way'!AN279-'OddsRatio_working_3-way'!R279/3)</f>
        <v>-0.22642111423139985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1.1499999999999999</v>
      </c>
      <c r="B280" s="4">
        <f>IF('True_Odds_Calculator_3-way'!B281="","",'True_Odds_Calculator_3-way'!B281)</f>
        <v>8.3699999999999992</v>
      </c>
      <c r="C280" s="4">
        <f>IF('True_Odds_Calculator_3-way'!C281="","",'True_Odds_Calculator_3-way'!C281)</f>
        <v>18.71</v>
      </c>
      <c r="D280" s="9">
        <f t="shared" si="54"/>
        <v>0.85038422462564678</v>
      </c>
      <c r="E280" s="9">
        <f t="shared" si="55"/>
        <v>0.10368635051512802</v>
      </c>
      <c r="F280" s="9">
        <f t="shared" si="56"/>
        <v>4.592942485922541E-2</v>
      </c>
      <c r="G280" s="9">
        <f t="shared" si="57"/>
        <v>1.1729268648354556</v>
      </c>
      <c r="H280" s="9">
        <f t="shared" si="58"/>
        <v>1.1759390297253181</v>
      </c>
      <c r="I280" s="9">
        <f t="shared" si="59"/>
        <v>9.6444709938373059</v>
      </c>
      <c r="J280" s="9">
        <f t="shared" si="60"/>
        <v>21.772534776235926</v>
      </c>
      <c r="K280" s="11">
        <f t="shared" si="61"/>
        <v>0.86956521739130443</v>
      </c>
      <c r="L280" s="11">
        <f t="shared" si="62"/>
        <v>0.11947431302270013</v>
      </c>
      <c r="M280" s="11">
        <f t="shared" si="63"/>
        <v>5.3447354355959376E-2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-0.10871268503033471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0.14009420294019589</v>
      </c>
      <c r="Q280" s="11">
        <f>2*'OddsRatio_working_3-way'!K280*'OddsRatio_working_3-way'!L280*'OddsRatio_working_3-way'!M280</f>
        <v>1.1105366860102724E-2</v>
      </c>
      <c r="R280" s="11">
        <f t="shared" si="64"/>
        <v>0</v>
      </c>
      <c r="S280" s="11">
        <f t="shared" si="65"/>
        <v>-1.2886647303495873</v>
      </c>
      <c r="T280" s="11">
        <f t="shared" si="66"/>
        <v>-0.10215336744745042</v>
      </c>
      <c r="U280" s="11">
        <f>'OddsRatio_working_3-way'!S280-'OddsRatio_working_3-way'!R280^2/3</f>
        <v>-1.2886647303495873</v>
      </c>
      <c r="V280" s="11">
        <f>'OddsRatio_working_3-way'!S280*'OddsRatio_working_3-way'!R280/3-2*'OddsRatio_working_3-way'!R280^3/27-'OddsRatio_working_3-way'!T280</f>
        <v>0.10215336744745042</v>
      </c>
      <c r="W280" s="11">
        <f>'OddsRatio_working_3-way'!V280^2+4*'OddsRatio_working_3-way'!U280^3/27</f>
        <v>-0.30660614595482527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0.2815321724224778</v>
      </c>
      <c r="Y280" s="11">
        <f>IF('OddsRatio_working_3-way'!W280&gt;=0,IF('OddsRatio_working_3-way'!V280+SQRT('OddsRatio_working_3-way'!W280)&gt;0,0,PI()),ACOS('OddsRatio_working_3-way'!V280/(2*'OddsRatio_working_3-way'!X280)))</f>
        <v>1.3883620712616529</v>
      </c>
      <c r="Z280" s="11">
        <f>'OddsRatio_working_3-way'!X280^(1/3)*COS('OddsRatio_working_3-way'!Y280/3)</f>
        <v>0.5864634324177278</v>
      </c>
      <c r="AA280" s="11">
        <f>'OddsRatio_working_3-way'!X280^(1/3)*COS(('OddsRatio_working_3-way'!Y280+2*PI())/3)</f>
        <v>-0.54663192223681822</v>
      </c>
      <c r="AB280" s="11">
        <f>'OddsRatio_working_3-way'!X280^(1/3)*COS(('OddsRatio_working_3-way'!Y280+4*PI())/3)</f>
        <v>-3.9831510180909795E-2</v>
      </c>
      <c r="AC280" s="11">
        <f>'OddsRatio_working_3-way'!X280^(1/3)*SIN('OddsRatio_working_3-way'!Y280/3)</f>
        <v>0.29260135432589196</v>
      </c>
      <c r="AD280" s="11">
        <f>'OddsRatio_working_3-way'!X280^(1/3)*SIN(('OddsRatio_working_3-way'!Y280+2*PI())/3)</f>
        <v>0.36159155370142454</v>
      </c>
      <c r="AE280" s="11">
        <f>'OddsRatio_working_3-way'!X280^(1/3)*SIN(('OddsRatio_working_3-way'!Y280+4*PI())/3)</f>
        <v>-0.65419290802731656</v>
      </c>
      <c r="AF280" s="11">
        <f>-'OddsRatio_working_3-way'!U280/(3*'OddsRatio_working_3-way'!X280^(1/3))*COS(('OddsRatio_working_3-way'!Y280)/3)</f>
        <v>0.58646343241772791</v>
      </c>
      <c r="AG280" s="11">
        <f>-'OddsRatio_working_3-way'!U280/(3*'OddsRatio_working_3-way'!X280^(1/3))*COS(('OddsRatio_working_3-way'!Y280+2*PI())/3)</f>
        <v>-0.54663192223681822</v>
      </c>
      <c r="AH280" s="11">
        <f>-'OddsRatio_working_3-way'!U280/(3*'OddsRatio_working_3-way'!X280^(1/3))*COS(('OddsRatio_working_3-way'!Y280+4*PI())/3)</f>
        <v>-3.9831510180909802E-2</v>
      </c>
      <c r="AI280" s="11">
        <f>'OddsRatio_working_3-way'!U280/(3*'OddsRatio_working_3-way'!X280^(1/3))*SIN(('OddsRatio_working_3-way'!Y280)/3)</f>
        <v>-0.29260135432589196</v>
      </c>
      <c r="AJ280" s="11">
        <f>'OddsRatio_working_3-way'!U280/(3*'OddsRatio_working_3-way'!X280^(1/3))*SIN(('OddsRatio_working_3-way'!Y280+2*PI())/3)</f>
        <v>-0.3615915537014246</v>
      </c>
      <c r="AK280" s="11">
        <f>'OddsRatio_working_3-way'!U280/(3*'OddsRatio_working_3-way'!X280^(1/3))*SIN(('OddsRatio_working_3-way'!Y280+4*PI())/3)</f>
        <v>0.65419290802731667</v>
      </c>
      <c r="AL280" s="11">
        <f>'OddsRatio_working_3-way'!Z280+'OddsRatio_working_3-way'!AF280</f>
        <v>1.1729268648354556</v>
      </c>
      <c r="AM280" s="11">
        <f>'OddsRatio_working_3-way'!AA280+'OddsRatio_working_3-way'!AG280</f>
        <v>-1.0932638444736364</v>
      </c>
      <c r="AN280" s="11">
        <f>'OddsRatio_working_3-way'!AB280+'OddsRatio_working_3-way'!AH280</f>
        <v>-7.9663020361819603E-2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1.1729268648354556</v>
      </c>
      <c r="AS280" s="11">
        <f>IF(('OddsRatio_working_3-way'!X280=0),IF(Q280&gt;0,-Q280^(1/3),(-Q280)^(1/3)),'OddsRatio_working_3-way'!AM280-'OddsRatio_working_3-way'!R280/3)</f>
        <v>-1.0932638444736364</v>
      </c>
      <c r="AT280" s="11">
        <f>IF(('OddsRatio_working_3-way'!X280=0),IF(Q280&gt;0,-Q280^(1/3),(-Q280)^(1/3)),'OddsRatio_working_3-way'!AN280-'OddsRatio_working_3-way'!R280/3)</f>
        <v>-7.9663020361819603E-2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3.4</v>
      </c>
      <c r="B281" s="4">
        <f>IF('True_Odds_Calculator_3-way'!B282="","",'True_Odds_Calculator_3-way'!B282)</f>
        <v>3.12</v>
      </c>
      <c r="C281" s="4">
        <f>IF('True_Odds_Calculator_3-way'!C282="","",'True_Odds_Calculator_3-way'!C282)</f>
        <v>2.39</v>
      </c>
      <c r="D281" s="9">
        <f t="shared" si="54"/>
        <v>0.28388739317370354</v>
      </c>
      <c r="E281" s="9">
        <f t="shared" si="55"/>
        <v>0.30976736313122466</v>
      </c>
      <c r="F281" s="9">
        <f t="shared" si="56"/>
        <v>0.40634524369507186</v>
      </c>
      <c r="G281" s="9">
        <f t="shared" si="57"/>
        <v>1.0510514380669198</v>
      </c>
      <c r="H281" s="9">
        <f t="shared" si="58"/>
        <v>3.5225234513606076</v>
      </c>
      <c r="I281" s="9">
        <f t="shared" si="59"/>
        <v>3.2282290487018699</v>
      </c>
      <c r="J281" s="9">
        <f t="shared" si="60"/>
        <v>2.4609614989130191</v>
      </c>
      <c r="K281" s="11">
        <f t="shared" si="61"/>
        <v>0.29411764705882354</v>
      </c>
      <c r="L281" s="11">
        <f t="shared" si="62"/>
        <v>0.32051282051282048</v>
      </c>
      <c r="M281" s="11">
        <f t="shared" si="63"/>
        <v>0.41841004184100417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-0.27895264961472188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0.23310740453245993</v>
      </c>
      <c r="Q281" s="11">
        <f>2*'OddsRatio_working_3-way'!K281*'OddsRatio_working_3-way'!L281*'OddsRatio_working_3-way'!M281</f>
        <v>7.8885754494910282E-2</v>
      </c>
      <c r="R281" s="11">
        <f t="shared" si="64"/>
        <v>0</v>
      </c>
      <c r="S281" s="11">
        <f t="shared" si="65"/>
        <v>-0.83565223293063695</v>
      </c>
      <c r="T281" s="11">
        <f t="shared" si="66"/>
        <v>-0.28279263381747438</v>
      </c>
      <c r="U281" s="11">
        <f>'OddsRatio_working_3-way'!S281-'OddsRatio_working_3-way'!R281^2/3</f>
        <v>-0.83565223293063695</v>
      </c>
      <c r="V281" s="11">
        <f>'OddsRatio_working_3-way'!S281*'OddsRatio_working_3-way'!R281/3-2*'OddsRatio_working_3-way'!R281^3/27-'OddsRatio_working_3-way'!T281</f>
        <v>0.28279263381747438</v>
      </c>
      <c r="W281" s="11">
        <f>'OddsRatio_working_3-way'!V281^2+4*'OddsRatio_working_3-way'!U281^3/27</f>
        <v>-6.4799114791956325E-3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0.14701325214127789</v>
      </c>
      <c r="Y281" s="11">
        <f>IF('OddsRatio_working_3-way'!W281&gt;=0,IF('OddsRatio_working_3-way'!V281+SQRT('OddsRatio_working_3-way'!W281)&gt;0,0,PI()),ACOS('OddsRatio_working_3-way'!V281/(2*'OddsRatio_working_3-way'!X281)))</f>
        <v>0.27731860688834176</v>
      </c>
      <c r="Z281" s="11">
        <f>'OddsRatio_working_3-way'!X281^(1/3)*COS('OddsRatio_working_3-way'!Y281/3)</f>
        <v>0.52552571903346001</v>
      </c>
      <c r="AA281" s="11">
        <f>'OddsRatio_working_3-way'!X281^(1/3)*COS(('OddsRatio_working_3-way'!Y281+2*PI())/3)</f>
        <v>-0.30495405775087381</v>
      </c>
      <c r="AB281" s="11">
        <f>'OddsRatio_working_3-way'!X281^(1/3)*COS(('OddsRatio_working_3-way'!Y281+4*PI())/3)</f>
        <v>-0.2205716612825864</v>
      </c>
      <c r="AC281" s="11">
        <f>'OddsRatio_working_3-way'!X281^(1/3)*SIN('OddsRatio_working_3-way'!Y281/3)</f>
        <v>4.8718199315831677E-2</v>
      </c>
      <c r="AD281" s="11">
        <f>'OddsRatio_working_3-way'!X281^(1/3)*SIN(('OddsRatio_working_3-way'!Y281+2*PI())/3)</f>
        <v>0.43075952336714396</v>
      </c>
      <c r="AE281" s="11">
        <f>'OddsRatio_working_3-way'!X281^(1/3)*SIN(('OddsRatio_working_3-way'!Y281+4*PI())/3)</f>
        <v>-0.47947772268297545</v>
      </c>
      <c r="AF281" s="11">
        <f>-'OddsRatio_working_3-way'!U281/(3*'OddsRatio_working_3-way'!X281^(1/3))*COS(('OddsRatio_working_3-way'!Y281)/3)</f>
        <v>0.5255257190334599</v>
      </c>
      <c r="AG281" s="11">
        <f>-'OddsRatio_working_3-way'!U281/(3*'OddsRatio_working_3-way'!X281^(1/3))*COS(('OddsRatio_working_3-way'!Y281+2*PI())/3)</f>
        <v>-0.30495405775087375</v>
      </c>
      <c r="AH281" s="11">
        <f>-'OddsRatio_working_3-way'!U281/(3*'OddsRatio_working_3-way'!X281^(1/3))*COS(('OddsRatio_working_3-way'!Y281+4*PI())/3)</f>
        <v>-0.22057166128258635</v>
      </c>
      <c r="AI281" s="11">
        <f>'OddsRatio_working_3-way'!U281/(3*'OddsRatio_working_3-way'!X281^(1/3))*SIN(('OddsRatio_working_3-way'!Y281)/3)</f>
        <v>-4.8718199315831663E-2</v>
      </c>
      <c r="AJ281" s="11">
        <f>'OddsRatio_working_3-way'!U281/(3*'OddsRatio_working_3-way'!X281^(1/3))*SIN(('OddsRatio_working_3-way'!Y281+2*PI())/3)</f>
        <v>-0.43075952336714385</v>
      </c>
      <c r="AK281" s="11">
        <f>'OddsRatio_working_3-way'!U281/(3*'OddsRatio_working_3-way'!X281^(1/3))*SIN(('OddsRatio_working_3-way'!Y281+4*PI())/3)</f>
        <v>0.47947772268297534</v>
      </c>
      <c r="AL281" s="11">
        <f>'OddsRatio_working_3-way'!Z281+'OddsRatio_working_3-way'!AF281</f>
        <v>1.0510514380669198</v>
      </c>
      <c r="AM281" s="11">
        <f>'OddsRatio_working_3-way'!AA281+'OddsRatio_working_3-way'!AG281</f>
        <v>-0.60990811550174762</v>
      </c>
      <c r="AN281" s="11">
        <f>'OddsRatio_working_3-way'!AB281+'OddsRatio_working_3-way'!AH281</f>
        <v>-0.44114332256517275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1.0510514380669198</v>
      </c>
      <c r="AS281" s="11">
        <f>IF(('OddsRatio_working_3-way'!X281=0),IF(Q281&gt;0,-Q281^(1/3),(-Q281)^(1/3)),'OddsRatio_working_3-way'!AM281-'OddsRatio_working_3-way'!R281/3)</f>
        <v>-0.60990811550174762</v>
      </c>
      <c r="AT281" s="11">
        <f>IF(('OddsRatio_working_3-way'!X281=0),IF(Q281&gt;0,-Q281^(1/3),(-Q281)^(1/3)),'OddsRatio_working_3-way'!AN281-'OddsRatio_working_3-way'!R281/3)</f>
        <v>-0.44114332256517275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</v>
      </c>
      <c r="B282" s="4">
        <f>IF('True_Odds_Calculator_3-way'!B283="","",'True_Odds_Calculator_3-way'!B283)</f>
        <v>2.98</v>
      </c>
      <c r="C282" s="4">
        <f>IF('True_Odds_Calculator_3-way'!C283="","",'True_Odds_Calculator_3-way'!C283)</f>
        <v>2.74</v>
      </c>
      <c r="D282" s="9">
        <f t="shared" si="54"/>
        <v>0.32222216029549317</v>
      </c>
      <c r="E282" s="9">
        <f t="shared" si="55"/>
        <v>0.32442101403597368</v>
      </c>
      <c r="F282" s="9">
        <f t="shared" si="56"/>
        <v>0.35335682566853299</v>
      </c>
      <c r="G282" s="9">
        <f t="shared" si="57"/>
        <v>1.0517244361513685</v>
      </c>
      <c r="H282" s="9">
        <f t="shared" si="58"/>
        <v>3.1034488723027369</v>
      </c>
      <c r="I282" s="9">
        <f t="shared" si="59"/>
        <v>3.0824143835797093</v>
      </c>
      <c r="J282" s="9">
        <f t="shared" si="60"/>
        <v>2.8300005189033812</v>
      </c>
      <c r="K282" s="11">
        <f t="shared" si="61"/>
        <v>0.33333333333333331</v>
      </c>
      <c r="L282" s="11">
        <f t="shared" si="62"/>
        <v>0.33557046979865773</v>
      </c>
      <c r="M282" s="11">
        <f t="shared" si="63"/>
        <v>0.36496350364963503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-0.28129133395385286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0.23351132448276424</v>
      </c>
      <c r="Q282" s="11">
        <f>2*'OddsRatio_working_3-way'!K282*'OddsRatio_working_3-way'!L282*'OddsRatio_working_3-way'!M282</f>
        <v>8.1647316252714763E-2</v>
      </c>
      <c r="R282" s="11">
        <f t="shared" si="64"/>
        <v>0</v>
      </c>
      <c r="S282" s="11">
        <f t="shared" si="65"/>
        <v>-0.8301404853128993</v>
      </c>
      <c r="T282" s="11">
        <f t="shared" si="66"/>
        <v>-0.29025891094856615</v>
      </c>
      <c r="U282" s="11">
        <f>'OddsRatio_working_3-way'!S282-'OddsRatio_working_3-way'!R282^2/3</f>
        <v>-0.8301404853128993</v>
      </c>
      <c r="V282" s="11">
        <f>'OddsRatio_working_3-way'!S282*'OddsRatio_working_3-way'!R282/3-2*'OddsRatio_working_3-way'!R282^3/27-'OddsRatio_working_3-way'!T282</f>
        <v>0.29025891094856615</v>
      </c>
      <c r="W282" s="11">
        <f>'OddsRatio_working_3-way'!V282^2+4*'OddsRatio_working_3-way'!U282^3/27</f>
        <v>-5.0197056189876799E-4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0.14556116063956279</v>
      </c>
      <c r="Y282" s="11">
        <f>IF('OddsRatio_working_3-way'!W282&gt;=0,IF('OddsRatio_working_3-way'!V282+SQRT('OddsRatio_working_3-way'!W282)&gt;0,0,PI()),ACOS('OddsRatio_working_3-way'!V282/(2*'OddsRatio_working_3-way'!X282)))</f>
        <v>7.7035917548302857E-2</v>
      </c>
      <c r="Z282" s="11">
        <f>'OddsRatio_working_3-way'!X282^(1/3)*COS('OddsRatio_working_3-way'!Y282/3)</f>
        <v>0.52586221807568423</v>
      </c>
      <c r="AA282" s="11">
        <f>'OddsRatio_working_3-way'!X282^(1/3)*COS(('OddsRatio_working_3-way'!Y282+2*PI())/3)</f>
        <v>-0.2746279901869364</v>
      </c>
      <c r="AB282" s="11">
        <f>'OddsRatio_working_3-way'!X282^(1/3)*COS(('OddsRatio_working_3-way'!Y282+4*PI())/3)</f>
        <v>-0.25123422788874766</v>
      </c>
      <c r="AC282" s="11">
        <f>'OddsRatio_working_3-way'!X282^(1/3)*SIN('OddsRatio_working_3-way'!Y282/3)</f>
        <v>1.3506394960217431E-2</v>
      </c>
      <c r="AD282" s="11">
        <f>'OddsRatio_working_3-way'!X282^(1/3)*SIN(('OddsRatio_working_3-way'!Y282+2*PI())/3)</f>
        <v>0.44865684226386626</v>
      </c>
      <c r="AE282" s="11">
        <f>'OddsRatio_working_3-way'!X282^(1/3)*SIN(('OddsRatio_working_3-way'!Y282+4*PI())/3)</f>
        <v>-0.46216323722408365</v>
      </c>
      <c r="AF282" s="11">
        <f>-'OddsRatio_working_3-way'!U282/(3*'OddsRatio_working_3-way'!X282^(1/3))*COS(('OddsRatio_working_3-way'!Y282)/3)</f>
        <v>0.52586221807568412</v>
      </c>
      <c r="AG282" s="11">
        <f>-'OddsRatio_working_3-way'!U282/(3*'OddsRatio_working_3-way'!X282^(1/3))*COS(('OddsRatio_working_3-way'!Y282+2*PI())/3)</f>
        <v>-0.27462799018693634</v>
      </c>
      <c r="AH282" s="11">
        <f>-'OddsRatio_working_3-way'!U282/(3*'OddsRatio_working_3-way'!X282^(1/3))*COS(('OddsRatio_working_3-way'!Y282+4*PI())/3)</f>
        <v>-0.25123422788874761</v>
      </c>
      <c r="AI282" s="11">
        <f>'OddsRatio_working_3-way'!U282/(3*'OddsRatio_working_3-way'!X282^(1/3))*SIN(('OddsRatio_working_3-way'!Y282)/3)</f>
        <v>-1.3506394960217428E-2</v>
      </c>
      <c r="AJ282" s="11">
        <f>'OddsRatio_working_3-way'!U282/(3*'OddsRatio_working_3-way'!X282^(1/3))*SIN(('OddsRatio_working_3-way'!Y282+2*PI())/3)</f>
        <v>-0.44865684226386621</v>
      </c>
      <c r="AK282" s="11">
        <f>'OddsRatio_working_3-way'!U282/(3*'OddsRatio_working_3-way'!X282^(1/3))*SIN(('OddsRatio_working_3-way'!Y282+4*PI())/3)</f>
        <v>0.46216323722408359</v>
      </c>
      <c r="AL282" s="11">
        <f>'OddsRatio_working_3-way'!Z282+'OddsRatio_working_3-way'!AF282</f>
        <v>1.0517244361513685</v>
      </c>
      <c r="AM282" s="11">
        <f>'OddsRatio_working_3-way'!AA282+'OddsRatio_working_3-way'!AG282</f>
        <v>-0.5492559803738728</v>
      </c>
      <c r="AN282" s="11">
        <f>'OddsRatio_working_3-way'!AB282+'OddsRatio_working_3-way'!AH282</f>
        <v>-0.50246845577749522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1.0517244361513685</v>
      </c>
      <c r="AS282" s="11">
        <f>IF(('OddsRatio_working_3-way'!X282=0),IF(Q282&gt;0,-Q282^(1/3),(-Q282)^(1/3)),'OddsRatio_working_3-way'!AM282-'OddsRatio_working_3-way'!R282/3)</f>
        <v>-0.5492559803738728</v>
      </c>
      <c r="AT282" s="11">
        <f>IF(('OddsRatio_working_3-way'!X282=0),IF(Q282&gt;0,-Q282^(1/3),(-Q282)^(1/3)),'OddsRatio_working_3-way'!AN282-'OddsRatio_working_3-way'!R282/3)</f>
        <v>-0.50246845577749522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5.36</v>
      </c>
      <c r="B283" s="4">
        <f>IF('True_Odds_Calculator_3-way'!B284="","",'True_Odds_Calculator_3-way'!B284)</f>
        <v>3.19</v>
      </c>
      <c r="C283" s="4">
        <f>IF('True_Odds_Calculator_3-way'!C284="","",'True_Odds_Calculator_3-way'!C284)</f>
        <v>1.88</v>
      </c>
      <c r="D283" s="9">
        <f t="shared" si="54"/>
        <v>0.17876722251307878</v>
      </c>
      <c r="E283" s="9">
        <f t="shared" si="55"/>
        <v>0.30234592883783906</v>
      </c>
      <c r="F283" s="9">
        <f t="shared" si="56"/>
        <v>0.51888684864908208</v>
      </c>
      <c r="G283" s="9">
        <f t="shared" si="57"/>
        <v>1.0536391346107103</v>
      </c>
      <c r="H283" s="9">
        <f t="shared" si="58"/>
        <v>5.593866626902698</v>
      </c>
      <c r="I283" s="9">
        <f t="shared" si="59"/>
        <v>3.3074697047974553</v>
      </c>
      <c r="J283" s="9">
        <f t="shared" si="60"/>
        <v>1.9272024384574253</v>
      </c>
      <c r="K283" s="11">
        <f t="shared" si="61"/>
        <v>0.18656716417910446</v>
      </c>
      <c r="L283" s="11">
        <f t="shared" si="62"/>
        <v>0.31347962382445144</v>
      </c>
      <c r="M283" s="11">
        <f t="shared" si="63"/>
        <v>0.53191489361702127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-0.26139661195124897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0.23114020373686828</v>
      </c>
      <c r="Q283" s="11">
        <f>2*'OddsRatio_working_3-way'!K283*'OddsRatio_working_3-way'!L283*'OddsRatio_working_3-way'!M283</f>
        <v>6.2218089834957802E-2</v>
      </c>
      <c r="R283" s="11">
        <f t="shared" si="64"/>
        <v>0</v>
      </c>
      <c r="S283" s="11">
        <f t="shared" si="65"/>
        <v>-0.88425095494342687</v>
      </c>
      <c r="T283" s="11">
        <f t="shared" si="66"/>
        <v>-0.23802179137104351</v>
      </c>
      <c r="U283" s="11">
        <f>'OddsRatio_working_3-way'!S283-'OddsRatio_working_3-way'!R283^2/3</f>
        <v>-0.88425095494342687</v>
      </c>
      <c r="V283" s="11">
        <f>'OddsRatio_working_3-way'!S283*'OddsRatio_working_3-way'!R283/3-2*'OddsRatio_working_3-way'!R283^3/27-'OddsRatio_working_3-way'!T283</f>
        <v>0.23802179137104351</v>
      </c>
      <c r="W283" s="11">
        <f>'OddsRatio_working_3-way'!V283^2+4*'OddsRatio_working_3-way'!U283^3/27</f>
        <v>-4.5774604873006816E-2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0.16002263749270554</v>
      </c>
      <c r="Y283" s="11">
        <f>IF('OddsRatio_working_3-way'!W283&gt;=0,IF('OddsRatio_working_3-way'!V283+SQRT('OddsRatio_working_3-way'!W283)&gt;0,0,PI()),ACOS('OddsRatio_working_3-way'!V283/(2*'OddsRatio_working_3-way'!X283)))</f>
        <v>0.73218894948271718</v>
      </c>
      <c r="Z283" s="11">
        <f>'OddsRatio_working_3-way'!X283^(1/3)*COS('OddsRatio_working_3-way'!Y283/3)</f>
        <v>0.52681956730535517</v>
      </c>
      <c r="AA283" s="11">
        <f>'OddsRatio_working_3-way'!X283^(1/3)*COS(('OddsRatio_working_3-way'!Y283+2*PI())/3)</f>
        <v>-0.37702578764861788</v>
      </c>
      <c r="AB283" s="11">
        <f>'OddsRatio_working_3-way'!X283^(1/3)*COS(('OddsRatio_working_3-way'!Y283+4*PI())/3)</f>
        <v>-0.14979377965673732</v>
      </c>
      <c r="AC283" s="11">
        <f>'OddsRatio_working_3-way'!X283^(1/3)*SIN('OddsRatio_working_3-way'!Y283/3)</f>
        <v>0.13119246098261148</v>
      </c>
      <c r="AD283" s="11">
        <f>'OddsRatio_working_3-way'!X283^(1/3)*SIN(('OddsRatio_working_3-way'!Y283+2*PI())/3)</f>
        <v>0.39064289800585766</v>
      </c>
      <c r="AE283" s="11">
        <f>'OddsRatio_working_3-way'!X283^(1/3)*SIN(('OddsRatio_working_3-way'!Y283+4*PI())/3)</f>
        <v>-0.52183535898846911</v>
      </c>
      <c r="AF283" s="11">
        <f>-'OddsRatio_working_3-way'!U283/(3*'OddsRatio_working_3-way'!X283^(1/3))*COS(('OddsRatio_working_3-way'!Y283)/3)</f>
        <v>0.52681956730535517</v>
      </c>
      <c r="AG283" s="11">
        <f>-'OddsRatio_working_3-way'!U283/(3*'OddsRatio_working_3-way'!X283^(1/3))*COS(('OddsRatio_working_3-way'!Y283+2*PI())/3)</f>
        <v>-0.37702578764861788</v>
      </c>
      <c r="AH283" s="11">
        <f>-'OddsRatio_working_3-way'!U283/(3*'OddsRatio_working_3-way'!X283^(1/3))*COS(('OddsRatio_working_3-way'!Y283+4*PI())/3)</f>
        <v>-0.14979377965673732</v>
      </c>
      <c r="AI283" s="11">
        <f>'OddsRatio_working_3-way'!U283/(3*'OddsRatio_working_3-way'!X283^(1/3))*SIN(('OddsRatio_working_3-way'!Y283)/3)</f>
        <v>-0.13119246098261148</v>
      </c>
      <c r="AJ283" s="11">
        <f>'OddsRatio_working_3-way'!U283/(3*'OddsRatio_working_3-way'!X283^(1/3))*SIN(('OddsRatio_working_3-way'!Y283+2*PI())/3)</f>
        <v>-0.39064289800585766</v>
      </c>
      <c r="AK283" s="11">
        <f>'OddsRatio_working_3-way'!U283/(3*'OddsRatio_working_3-way'!X283^(1/3))*SIN(('OddsRatio_working_3-way'!Y283+4*PI())/3)</f>
        <v>0.52183535898846911</v>
      </c>
      <c r="AL283" s="11">
        <f>'OddsRatio_working_3-way'!Z283+'OddsRatio_working_3-way'!AF283</f>
        <v>1.0536391346107103</v>
      </c>
      <c r="AM283" s="11">
        <f>'OddsRatio_working_3-way'!AA283+'OddsRatio_working_3-way'!AG283</f>
        <v>-0.75405157529723577</v>
      </c>
      <c r="AN283" s="11">
        <f>'OddsRatio_working_3-way'!AB283+'OddsRatio_working_3-way'!AH283</f>
        <v>-0.29958755931347464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1.0536391346107103</v>
      </c>
      <c r="AS283" s="11">
        <f>IF(('OddsRatio_working_3-way'!X283=0),IF(Q283&gt;0,-Q283^(1/3),(-Q283)^(1/3)),'OddsRatio_working_3-way'!AM283-'OddsRatio_working_3-way'!R283/3)</f>
        <v>-0.75405157529723577</v>
      </c>
      <c r="AT283" s="11">
        <f>IF(('OddsRatio_working_3-way'!X283=0),IF(Q283&gt;0,-Q283^(1/3),(-Q283)^(1/3)),'OddsRatio_working_3-way'!AN283-'OddsRatio_working_3-way'!R283/3)</f>
        <v>-0.29958755931347464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4.3099999999999996</v>
      </c>
      <c r="B284" s="4">
        <f>IF('True_Odds_Calculator_3-way'!B285="","",'True_Odds_Calculator_3-way'!B285)</f>
        <v>3.53</v>
      </c>
      <c r="C284" s="4">
        <f>IF('True_Odds_Calculator_3-way'!C285="","",'True_Odds_Calculator_3-way'!C285)</f>
        <v>1.93</v>
      </c>
      <c r="D284" s="9">
        <f t="shared" si="54"/>
        <v>0.22263903723778944</v>
      </c>
      <c r="E284" s="9">
        <f t="shared" si="55"/>
        <v>0.27256964115317789</v>
      </c>
      <c r="F284" s="9">
        <f t="shared" si="56"/>
        <v>0.50479132160903262</v>
      </c>
      <c r="G284" s="9">
        <f t="shared" si="57"/>
        <v>1.0548565854608238</v>
      </c>
      <c r="H284" s="9">
        <f t="shared" si="58"/>
        <v>4.4915752978753263</v>
      </c>
      <c r="I284" s="9">
        <f t="shared" si="59"/>
        <v>3.6687871612158851</v>
      </c>
      <c r="J284" s="9">
        <f t="shared" si="60"/>
        <v>1.9810166244785661</v>
      </c>
      <c r="K284" s="11">
        <f t="shared" si="61"/>
        <v>0.23201856148491881</v>
      </c>
      <c r="L284" s="11">
        <f t="shared" si="62"/>
        <v>0.28328611898016998</v>
      </c>
      <c r="M284" s="11">
        <f t="shared" si="63"/>
        <v>0.5181347150259068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-0.26522971519942096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0.23055756891381063</v>
      </c>
      <c r="Q284" s="11">
        <f>2*'OddsRatio_working_3-way'!K284*'OddsRatio_working_3-way'!L284*'OddsRatio_working_3-way'!M284</f>
        <v>6.8111541776605805E-2</v>
      </c>
      <c r="R284" s="11">
        <f t="shared" si="64"/>
        <v>0</v>
      </c>
      <c r="S284" s="11">
        <f t="shared" si="65"/>
        <v>-0.86927503104416104</v>
      </c>
      <c r="T284" s="11">
        <f t="shared" si="66"/>
        <v>-0.25680207711792052</v>
      </c>
      <c r="U284" s="11">
        <f>'OddsRatio_working_3-way'!S284-'OddsRatio_working_3-way'!R284^2/3</f>
        <v>-0.86927503104416104</v>
      </c>
      <c r="V284" s="11">
        <f>'OddsRatio_working_3-way'!S284*'OddsRatio_working_3-way'!R284/3-2*'OddsRatio_working_3-way'!R284^3/27-'OddsRatio_working_3-way'!T284</f>
        <v>0.25680207711792052</v>
      </c>
      <c r="W284" s="11">
        <f>'OddsRatio_working_3-way'!V284^2+4*'OddsRatio_working_3-way'!U284^3/27</f>
        <v>-3.1365016798990217E-2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0.1559746162129183</v>
      </c>
      <c r="Y284" s="11">
        <f>IF('OddsRatio_working_3-way'!W284&gt;=0,IF('OddsRatio_working_3-way'!V284+SQRT('OddsRatio_working_3-way'!W284)&gt;0,0,PI()),ACOS('OddsRatio_working_3-way'!V284/(2*'OddsRatio_working_3-way'!X284)))</f>
        <v>0.60374097424885553</v>
      </c>
      <c r="Z284" s="11">
        <f>'OddsRatio_working_3-way'!X284^(1/3)*COS('OddsRatio_working_3-way'!Y284/3)</f>
        <v>0.52742829273041192</v>
      </c>
      <c r="AA284" s="11">
        <f>'OddsRatio_working_3-way'!X284^(1/3)*COS(('OddsRatio_working_3-way'!Y284+2*PI())/3)</f>
        <v>-0.35689839815515434</v>
      </c>
      <c r="AB284" s="11">
        <f>'OddsRatio_working_3-way'!X284^(1/3)*COS(('OddsRatio_working_3-way'!Y284+4*PI())/3)</f>
        <v>-0.17052989457525766</v>
      </c>
      <c r="AC284" s="11">
        <f>'OddsRatio_working_3-way'!X284^(1/3)*SIN('OddsRatio_working_3-way'!Y284/3)</f>
        <v>0.10759990571032119</v>
      </c>
      <c r="AD284" s="11">
        <f>'OddsRatio_working_3-way'!X284^(1/3)*SIN(('OddsRatio_working_3-way'!Y284+2*PI())/3)</f>
        <v>0.40296634732403147</v>
      </c>
      <c r="AE284" s="11">
        <f>'OddsRatio_working_3-way'!X284^(1/3)*SIN(('OddsRatio_working_3-way'!Y284+4*PI())/3)</f>
        <v>-0.51056625303435255</v>
      </c>
      <c r="AF284" s="11">
        <f>-'OddsRatio_working_3-way'!U284/(3*'OddsRatio_working_3-way'!X284^(1/3))*COS(('OddsRatio_working_3-way'!Y284)/3)</f>
        <v>0.52742829273041192</v>
      </c>
      <c r="AG284" s="11">
        <f>-'OddsRatio_working_3-way'!U284/(3*'OddsRatio_working_3-way'!X284^(1/3))*COS(('OddsRatio_working_3-way'!Y284+2*PI())/3)</f>
        <v>-0.35689839815515434</v>
      </c>
      <c r="AH284" s="11">
        <f>-'OddsRatio_working_3-way'!U284/(3*'OddsRatio_working_3-way'!X284^(1/3))*COS(('OddsRatio_working_3-way'!Y284+4*PI())/3)</f>
        <v>-0.17052989457525766</v>
      </c>
      <c r="AI284" s="11">
        <f>'OddsRatio_working_3-way'!U284/(3*'OddsRatio_working_3-way'!X284^(1/3))*SIN(('OddsRatio_working_3-way'!Y284)/3)</f>
        <v>-0.10759990571032119</v>
      </c>
      <c r="AJ284" s="11">
        <f>'OddsRatio_working_3-way'!U284/(3*'OddsRatio_working_3-way'!X284^(1/3))*SIN(('OddsRatio_working_3-way'!Y284+2*PI())/3)</f>
        <v>-0.40296634732403147</v>
      </c>
      <c r="AK284" s="11">
        <f>'OddsRatio_working_3-way'!U284/(3*'OddsRatio_working_3-way'!X284^(1/3))*SIN(('OddsRatio_working_3-way'!Y284+4*PI())/3)</f>
        <v>0.51056625303435255</v>
      </c>
      <c r="AL284" s="11">
        <f>'OddsRatio_working_3-way'!Z284+'OddsRatio_working_3-way'!AF284</f>
        <v>1.0548565854608238</v>
      </c>
      <c r="AM284" s="11">
        <f>'OddsRatio_working_3-way'!AA284+'OddsRatio_working_3-way'!AG284</f>
        <v>-0.71379679631030868</v>
      </c>
      <c r="AN284" s="11">
        <f>'OddsRatio_working_3-way'!AB284+'OddsRatio_working_3-way'!AH284</f>
        <v>-0.34105978915051532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1.0548565854608238</v>
      </c>
      <c r="AS284" s="11">
        <f>IF(('OddsRatio_working_3-way'!X284=0),IF(Q284&gt;0,-Q284^(1/3),(-Q284)^(1/3)),'OddsRatio_working_3-way'!AM284-'OddsRatio_working_3-way'!R284/3)</f>
        <v>-0.71379679631030868</v>
      </c>
      <c r="AT284" s="11">
        <f>IF(('OddsRatio_working_3-way'!X284=0),IF(Q284&gt;0,-Q284^(1/3),(-Q284)^(1/3)),'OddsRatio_working_3-way'!AN284-'OddsRatio_working_3-way'!R284/3)</f>
        <v>-0.34105978915051532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1.39</v>
      </c>
      <c r="B285" s="4">
        <f>IF('True_Odds_Calculator_3-way'!B286="","",'True_Odds_Calculator_3-way'!B286)</f>
        <v>5.29</v>
      </c>
      <c r="C285" s="4">
        <f>IF('True_Odds_Calculator_3-way'!C286="","",'True_Odds_Calculator_3-way'!C286)</f>
        <v>7.96</v>
      </c>
      <c r="D285" s="9">
        <f t="shared" si="54"/>
        <v>0.70428338386000566</v>
      </c>
      <c r="E285" s="9">
        <f t="shared" si="55"/>
        <v>0.17797670230022594</v>
      </c>
      <c r="F285" s="9">
        <f t="shared" si="56"/>
        <v>0.1177399138397686</v>
      </c>
      <c r="G285" s="9">
        <f t="shared" si="57"/>
        <v>1.07662306263215</v>
      </c>
      <c r="H285" s="9">
        <f t="shared" si="58"/>
        <v>1.4198829944265383</v>
      </c>
      <c r="I285" s="9">
        <f t="shared" si="59"/>
        <v>5.6187129386919228</v>
      </c>
      <c r="J285" s="9">
        <f t="shared" si="60"/>
        <v>8.4932965159197646</v>
      </c>
      <c r="K285" s="11">
        <f t="shared" si="61"/>
        <v>0.71942446043165476</v>
      </c>
      <c r="L285" s="11">
        <f t="shared" si="62"/>
        <v>0.1890359168241966</v>
      </c>
      <c r="M285" s="11">
        <f t="shared" si="63"/>
        <v>0.12562814070351758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-0.19895167450312734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0.19887007626564915</v>
      </c>
      <c r="Q285" s="11">
        <f>2*'OddsRatio_working_3-way'!K285*'OddsRatio_working_3-way'!L285*'OddsRatio_working_3-way'!M285</f>
        <v>3.4170116196846935E-2</v>
      </c>
      <c r="R285" s="11">
        <f t="shared" si="64"/>
        <v>0</v>
      </c>
      <c r="S285" s="11">
        <f t="shared" si="65"/>
        <v>-0.99958985900630404</v>
      </c>
      <c r="T285" s="11">
        <f t="shared" si="66"/>
        <v>-0.17175083488080825</v>
      </c>
      <c r="U285" s="11">
        <f>'OddsRatio_working_3-way'!S285-'OddsRatio_working_3-way'!R285^2/3</f>
        <v>-0.99958985900630404</v>
      </c>
      <c r="V285" s="11">
        <f>'OddsRatio_working_3-way'!S285*'OddsRatio_working_3-way'!R285/3-2*'OddsRatio_working_3-way'!R285^3/27-'OddsRatio_working_3-way'!T285</f>
        <v>0.17175083488080825</v>
      </c>
      <c r="W285" s="11">
        <f>'OddsRatio_working_3-way'!V285^2+4*'OddsRatio_working_3-way'!U285^3/27</f>
        <v>-0.11846758873208967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0.19233170436406494</v>
      </c>
      <c r="Y285" s="11">
        <f>IF('OddsRatio_working_3-way'!W285&gt;=0,IF('OddsRatio_working_3-way'!V285+SQRT('OddsRatio_working_3-way'!W285)&gt;0,0,PI()),ACOS('OddsRatio_working_3-way'!V285/(2*'OddsRatio_working_3-way'!X285)))</f>
        <v>1.1079503838596028</v>
      </c>
      <c r="Z285" s="11">
        <f>'OddsRatio_working_3-way'!X285^(1/3)*COS('OddsRatio_working_3-way'!Y285/3)</f>
        <v>0.53831153131607501</v>
      </c>
      <c r="AA285" s="11">
        <f>'OddsRatio_working_3-way'!X285^(1/3)*COS(('OddsRatio_working_3-way'!Y285+2*PI())/3)</f>
        <v>-0.44960793713481079</v>
      </c>
      <c r="AB285" s="11">
        <f>'OddsRatio_working_3-way'!X285^(1/3)*COS(('OddsRatio_working_3-way'!Y285+4*PI())/3)</f>
        <v>-8.8703594181264153E-2</v>
      </c>
      <c r="AC285" s="11">
        <f>'OddsRatio_working_3-way'!X285^(1/3)*SIN('OddsRatio_working_3-way'!Y285/3)</f>
        <v>0.20836821955593518</v>
      </c>
      <c r="AD285" s="11">
        <f>'OddsRatio_working_3-way'!X285^(1/3)*SIN(('OddsRatio_working_3-way'!Y285+2*PI())/3)</f>
        <v>0.36200735149185587</v>
      </c>
      <c r="AE285" s="11">
        <f>'OddsRatio_working_3-way'!X285^(1/3)*SIN(('OddsRatio_working_3-way'!Y285+4*PI())/3)</f>
        <v>-0.57037557104779091</v>
      </c>
      <c r="AF285" s="11">
        <f>-'OddsRatio_working_3-way'!U285/(3*'OddsRatio_working_3-way'!X285^(1/3))*COS(('OddsRatio_working_3-way'!Y285)/3)</f>
        <v>0.53831153131607501</v>
      </c>
      <c r="AG285" s="11">
        <f>-'OddsRatio_working_3-way'!U285/(3*'OddsRatio_working_3-way'!X285^(1/3))*COS(('OddsRatio_working_3-way'!Y285+2*PI())/3)</f>
        <v>-0.44960793713481079</v>
      </c>
      <c r="AH285" s="11">
        <f>-'OddsRatio_working_3-way'!U285/(3*'OddsRatio_working_3-way'!X285^(1/3))*COS(('OddsRatio_working_3-way'!Y285+4*PI())/3)</f>
        <v>-8.8703594181264153E-2</v>
      </c>
      <c r="AI285" s="11">
        <f>'OddsRatio_working_3-way'!U285/(3*'OddsRatio_working_3-way'!X285^(1/3))*SIN(('OddsRatio_working_3-way'!Y285)/3)</f>
        <v>-0.20836821955593518</v>
      </c>
      <c r="AJ285" s="11">
        <f>'OddsRatio_working_3-way'!U285/(3*'OddsRatio_working_3-way'!X285^(1/3))*SIN(('OddsRatio_working_3-way'!Y285+2*PI())/3)</f>
        <v>-0.36200735149185587</v>
      </c>
      <c r="AK285" s="11">
        <f>'OddsRatio_working_3-way'!U285/(3*'OddsRatio_working_3-way'!X285^(1/3))*SIN(('OddsRatio_working_3-way'!Y285+4*PI())/3)</f>
        <v>0.57037557104779091</v>
      </c>
      <c r="AL285" s="11">
        <f>'OddsRatio_working_3-way'!Z285+'OddsRatio_working_3-way'!AF285</f>
        <v>1.07662306263215</v>
      </c>
      <c r="AM285" s="11">
        <f>'OddsRatio_working_3-way'!AA285+'OddsRatio_working_3-way'!AG285</f>
        <v>-0.89921587426962157</v>
      </c>
      <c r="AN285" s="11">
        <f>'OddsRatio_working_3-way'!AB285+'OddsRatio_working_3-way'!AH285</f>
        <v>-0.17740718836252831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1.07662306263215</v>
      </c>
      <c r="AS285" s="11">
        <f>IF(('OddsRatio_working_3-way'!X285=0),IF(Q285&gt;0,-Q285^(1/3),(-Q285)^(1/3)),'OddsRatio_working_3-way'!AM285-'OddsRatio_working_3-way'!R285/3)</f>
        <v>-0.89921587426962157</v>
      </c>
      <c r="AT285" s="11">
        <f>IF(('OddsRatio_working_3-way'!X285=0),IF(Q285&gt;0,-Q285^(1/3),(-Q285)^(1/3)),'OddsRatio_working_3-way'!AN285-'OddsRatio_working_3-way'!R285/3)</f>
        <v>-0.17740718836252831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2.5499999999999998</v>
      </c>
      <c r="B286" s="4">
        <f>IF('True_Odds_Calculator_3-way'!B287="","",'True_Odds_Calculator_3-way'!B287)</f>
        <v>2.89</v>
      </c>
      <c r="C286" s="4">
        <f>IF('True_Odds_Calculator_3-way'!C287="","",'True_Odds_Calculator_3-way'!C287)</f>
        <v>3.32</v>
      </c>
      <c r="D286" s="9">
        <f t="shared" si="54"/>
        <v>0.37821665812848243</v>
      </c>
      <c r="E286" s="9">
        <f t="shared" si="55"/>
        <v>0.33282259069862707</v>
      </c>
      <c r="F286" s="9">
        <f t="shared" si="56"/>
        <v>0.28896075117289044</v>
      </c>
      <c r="G286" s="9">
        <f t="shared" si="57"/>
        <v>1.0606368982474628</v>
      </c>
      <c r="H286" s="9">
        <f t="shared" si="58"/>
        <v>2.6439871922835669</v>
      </c>
      <c r="I286" s="9">
        <f t="shared" si="59"/>
        <v>3.0046037376877046</v>
      </c>
      <c r="J286" s="9">
        <f t="shared" si="60"/>
        <v>3.4606776039341134</v>
      </c>
      <c r="K286" s="11">
        <f t="shared" si="61"/>
        <v>0.39215686274509809</v>
      </c>
      <c r="L286" s="11">
        <f t="shared" si="62"/>
        <v>0.34602076124567471</v>
      </c>
      <c r="M286" s="11">
        <f t="shared" si="63"/>
        <v>0.30120481927710846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-0.27778281863460341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0.2354216377008134</v>
      </c>
      <c r="Q286" s="11">
        <f>2*'OddsRatio_working_3-way'!K286*'OddsRatio_working_3-way'!L286*'OddsRatio_working_3-way'!M286</f>
        <v>8.1743624201671333E-2</v>
      </c>
      <c r="R286" s="11">
        <f t="shared" si="64"/>
        <v>0</v>
      </c>
      <c r="S286" s="11">
        <f t="shared" si="65"/>
        <v>-0.84750251602309479</v>
      </c>
      <c r="T286" s="11">
        <f t="shared" si="66"/>
        <v>-0.29427170695246352</v>
      </c>
      <c r="U286" s="11">
        <f>'OddsRatio_working_3-way'!S286-'OddsRatio_working_3-way'!R286^2/3</f>
        <v>-0.84750251602309479</v>
      </c>
      <c r="V286" s="11">
        <f>'OddsRatio_working_3-way'!S286*'OddsRatio_working_3-way'!R286/3-2*'OddsRatio_working_3-way'!R286^3/27-'OddsRatio_working_3-way'!T286</f>
        <v>0.29427170695246352</v>
      </c>
      <c r="W286" s="11">
        <f>'OddsRatio_working_3-way'!V286^2+4*'OddsRatio_working_3-way'!U286^3/27</f>
        <v>-3.5860281671403066E-3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0.15015147824768232</v>
      </c>
      <c r="Y286" s="11">
        <f>IF('OddsRatio_working_3-way'!W286&gt;=0,IF('OddsRatio_working_3-way'!V286+SQRT('OddsRatio_working_3-way'!W286)&gt;0,0,PI()),ACOS('OddsRatio_working_3-way'!V286/(2*'OddsRatio_working_3-way'!X286)))</f>
        <v>0.20075593532489178</v>
      </c>
      <c r="Z286" s="11">
        <f>'OddsRatio_working_3-way'!X286^(1/3)*COS('OddsRatio_working_3-way'!Y286/3)</f>
        <v>0.53031844912373138</v>
      </c>
      <c r="AA286" s="11">
        <f>'OddsRatio_working_3-way'!X286^(1/3)*COS(('OddsRatio_working_3-way'!Y286+2*PI())/3)</f>
        <v>-0.29593885898178596</v>
      </c>
      <c r="AB286" s="11">
        <f>'OddsRatio_working_3-way'!X286^(1/3)*COS(('OddsRatio_working_3-way'!Y286+4*PI())/3)</f>
        <v>-0.23437959014194551</v>
      </c>
      <c r="AC286" s="11">
        <f>'OddsRatio_working_3-way'!X286^(1/3)*SIN('OddsRatio_working_3-way'!Y286/3)</f>
        <v>3.5541260435798368E-2</v>
      </c>
      <c r="AD286" s="11">
        <f>'OddsRatio_working_3-way'!X286^(1/3)*SIN(('OddsRatio_working_3-way'!Y286+2*PI())/3)</f>
        <v>0.44149861881881747</v>
      </c>
      <c r="AE286" s="11">
        <f>'OddsRatio_working_3-way'!X286^(1/3)*SIN(('OddsRatio_working_3-way'!Y286+4*PI())/3)</f>
        <v>-0.47703987925461594</v>
      </c>
      <c r="AF286" s="11">
        <f>-'OddsRatio_working_3-way'!U286/(3*'OddsRatio_working_3-way'!X286^(1/3))*COS(('OddsRatio_working_3-way'!Y286)/3)</f>
        <v>0.53031844912373149</v>
      </c>
      <c r="AG286" s="11">
        <f>-'OddsRatio_working_3-way'!U286/(3*'OddsRatio_working_3-way'!X286^(1/3))*COS(('OddsRatio_working_3-way'!Y286+2*PI())/3)</f>
        <v>-0.29593885898178601</v>
      </c>
      <c r="AH286" s="11">
        <f>-'OddsRatio_working_3-way'!U286/(3*'OddsRatio_working_3-way'!X286^(1/3))*COS(('OddsRatio_working_3-way'!Y286+4*PI())/3)</f>
        <v>-0.23437959014194557</v>
      </c>
      <c r="AI286" s="11">
        <f>'OddsRatio_working_3-way'!U286/(3*'OddsRatio_working_3-way'!X286^(1/3))*SIN(('OddsRatio_working_3-way'!Y286)/3)</f>
        <v>-3.5541260435798375E-2</v>
      </c>
      <c r="AJ286" s="11">
        <f>'OddsRatio_working_3-way'!U286/(3*'OddsRatio_working_3-way'!X286^(1/3))*SIN(('OddsRatio_working_3-way'!Y286+2*PI())/3)</f>
        <v>-0.44149861881881758</v>
      </c>
      <c r="AK286" s="11">
        <f>'OddsRatio_working_3-way'!U286/(3*'OddsRatio_working_3-way'!X286^(1/3))*SIN(('OddsRatio_working_3-way'!Y286+4*PI())/3)</f>
        <v>0.47703987925461605</v>
      </c>
      <c r="AL286" s="11">
        <f>'OddsRatio_working_3-way'!Z286+'OddsRatio_working_3-way'!AF286</f>
        <v>1.0606368982474628</v>
      </c>
      <c r="AM286" s="11">
        <f>'OddsRatio_working_3-way'!AA286+'OddsRatio_working_3-way'!AG286</f>
        <v>-0.59187771796357191</v>
      </c>
      <c r="AN286" s="11">
        <f>'OddsRatio_working_3-way'!AB286+'OddsRatio_working_3-way'!AH286</f>
        <v>-0.46875918028389107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1.0606368982474628</v>
      </c>
      <c r="AS286" s="11">
        <f>IF(('OddsRatio_working_3-way'!X286=0),IF(Q286&gt;0,-Q286^(1/3),(-Q286)^(1/3)),'OddsRatio_working_3-way'!AM286-'OddsRatio_working_3-way'!R286/3)</f>
        <v>-0.59187771796357191</v>
      </c>
      <c r="AT286" s="11">
        <f>IF(('OddsRatio_working_3-way'!X286=0),IF(Q286&gt;0,-Q286^(1/3),(-Q286)^(1/3)),'OddsRatio_working_3-way'!AN286-'OddsRatio_working_3-way'!R286/3)</f>
        <v>-0.46875918028389107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2.5299999999999998</v>
      </c>
      <c r="B287" s="4">
        <f>IF('True_Odds_Calculator_3-way'!B288="","",'True_Odds_Calculator_3-way'!B288)</f>
        <v>2.85</v>
      </c>
      <c r="C287" s="4">
        <f>IF('True_Odds_Calculator_3-way'!C288="","",'True_Odds_Calculator_3-way'!C288)</f>
        <v>3.41</v>
      </c>
      <c r="D287" s="9">
        <f t="shared" si="54"/>
        <v>0.38125095668698356</v>
      </c>
      <c r="E287" s="9">
        <f t="shared" si="55"/>
        <v>0.33756601103789785</v>
      </c>
      <c r="F287" s="9">
        <f t="shared" si="56"/>
        <v>0.28118303227511876</v>
      </c>
      <c r="G287" s="9">
        <f t="shared" si="57"/>
        <v>1.0607478678468047</v>
      </c>
      <c r="H287" s="9">
        <f t="shared" si="58"/>
        <v>2.6229442378056107</v>
      </c>
      <c r="I287" s="9">
        <f t="shared" si="59"/>
        <v>2.9623835555165892</v>
      </c>
      <c r="J287" s="9">
        <f t="shared" si="60"/>
        <v>3.5564023615108007</v>
      </c>
      <c r="K287" s="11">
        <f t="shared" si="61"/>
        <v>0.39525691699604748</v>
      </c>
      <c r="L287" s="11">
        <f t="shared" si="62"/>
        <v>0.35087719298245612</v>
      </c>
      <c r="M287" s="11">
        <f t="shared" si="63"/>
        <v>0.29325513196480935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-0.27743448429007811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0.23548258984484383</v>
      </c>
      <c r="Q287" s="11">
        <f>2*'OddsRatio_working_3-way'!K287*'OddsRatio_working_3-way'!L287*'OddsRatio_working_3-way'!M287</f>
        <v>8.1341136388547078E-2</v>
      </c>
      <c r="R287" s="11">
        <f t="shared" si="64"/>
        <v>0</v>
      </c>
      <c r="S287" s="11">
        <f t="shared" si="65"/>
        <v>-0.84878630155662083</v>
      </c>
      <c r="T287" s="11">
        <f t="shared" si="66"/>
        <v>-0.29319043231662201</v>
      </c>
      <c r="U287" s="11">
        <f>'OddsRatio_working_3-way'!S287-'OddsRatio_working_3-way'!R287^2/3</f>
        <v>-0.84878630155662083</v>
      </c>
      <c r="V287" s="11">
        <f>'OddsRatio_working_3-way'!S287*'OddsRatio_working_3-way'!R287/3-2*'OddsRatio_working_3-way'!R287^3/27-'OddsRatio_working_3-way'!T287</f>
        <v>0.29319043231662201</v>
      </c>
      <c r="W287" s="11">
        <f>'OddsRatio_working_3-way'!V287^2+4*'OddsRatio_working_3-way'!U287^3/27</f>
        <v>-4.6316760497100012E-3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0.15049277860724555</v>
      </c>
      <c r="Y287" s="11">
        <f>IF('OddsRatio_working_3-way'!W287&gt;=0,IF('OddsRatio_working_3-way'!V287+SQRT('OddsRatio_working_3-way'!W287)&gt;0,0,PI()),ACOS('OddsRatio_working_3-way'!V287/(2*'OddsRatio_working_3-way'!X287)))</f>
        <v>0.22808435415708073</v>
      </c>
      <c r="Z287" s="11">
        <f>'OddsRatio_working_3-way'!X287^(1/3)*COS('OddsRatio_working_3-way'!Y287/3)</f>
        <v>0.53037393392340249</v>
      </c>
      <c r="AA287" s="11">
        <f>'OddsRatio_working_3-way'!X287^(1/3)*COS(('OddsRatio_working_3-way'!Y287+2*PI())/3)</f>
        <v>-0.30017543720714046</v>
      </c>
      <c r="AB287" s="11">
        <f>'OddsRatio_working_3-way'!X287^(1/3)*COS(('OddsRatio_working_3-way'!Y287+4*PI())/3)</f>
        <v>-0.23019849671626189</v>
      </c>
      <c r="AC287" s="11">
        <f>'OddsRatio_working_3-way'!X287^(1/3)*SIN('OddsRatio_working_3-way'!Y287/3)</f>
        <v>4.0401205429475201E-2</v>
      </c>
      <c r="AD287" s="11">
        <f>'OddsRatio_working_3-way'!X287^(1/3)*SIN(('OddsRatio_working_3-way'!Y287+2*PI())/3)</f>
        <v>0.43911669756801824</v>
      </c>
      <c r="AE287" s="11">
        <f>'OddsRatio_working_3-way'!X287^(1/3)*SIN(('OddsRatio_working_3-way'!Y287+4*PI())/3)</f>
        <v>-0.47951790299749342</v>
      </c>
      <c r="AF287" s="11">
        <f>-'OddsRatio_working_3-way'!U287/(3*'OddsRatio_working_3-way'!X287^(1/3))*COS(('OddsRatio_working_3-way'!Y287)/3)</f>
        <v>0.53037393392340237</v>
      </c>
      <c r="AG287" s="11">
        <f>-'OddsRatio_working_3-way'!U287/(3*'OddsRatio_working_3-way'!X287^(1/3))*COS(('OddsRatio_working_3-way'!Y287+2*PI())/3)</f>
        <v>-0.30017543720714041</v>
      </c>
      <c r="AH287" s="11">
        <f>-'OddsRatio_working_3-way'!U287/(3*'OddsRatio_working_3-way'!X287^(1/3))*COS(('OddsRatio_working_3-way'!Y287+4*PI())/3)</f>
        <v>-0.23019849671626186</v>
      </c>
      <c r="AI287" s="11">
        <f>'OddsRatio_working_3-way'!U287/(3*'OddsRatio_working_3-way'!X287^(1/3))*SIN(('OddsRatio_working_3-way'!Y287)/3)</f>
        <v>-4.0401205429475194E-2</v>
      </c>
      <c r="AJ287" s="11">
        <f>'OddsRatio_working_3-way'!U287/(3*'OddsRatio_working_3-way'!X287^(1/3))*SIN(('OddsRatio_working_3-way'!Y287+2*PI())/3)</f>
        <v>-0.43911669756801819</v>
      </c>
      <c r="AK287" s="11">
        <f>'OddsRatio_working_3-way'!U287/(3*'OddsRatio_working_3-way'!X287^(1/3))*SIN(('OddsRatio_working_3-way'!Y287+4*PI())/3)</f>
        <v>0.47951790299749331</v>
      </c>
      <c r="AL287" s="11">
        <f>'OddsRatio_working_3-way'!Z287+'OddsRatio_working_3-way'!AF287</f>
        <v>1.0607478678468047</v>
      </c>
      <c r="AM287" s="11">
        <f>'OddsRatio_working_3-way'!AA287+'OddsRatio_working_3-way'!AG287</f>
        <v>-0.60035087441428092</v>
      </c>
      <c r="AN287" s="11">
        <f>'OddsRatio_working_3-way'!AB287+'OddsRatio_working_3-way'!AH287</f>
        <v>-0.46039699343252372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1.0607478678468047</v>
      </c>
      <c r="AS287" s="11">
        <f>IF(('OddsRatio_working_3-way'!X287=0),IF(Q287&gt;0,-Q287^(1/3),(-Q287)^(1/3)),'OddsRatio_working_3-way'!AM287-'OddsRatio_working_3-way'!R287/3)</f>
        <v>-0.60035087441428092</v>
      </c>
      <c r="AT287" s="11">
        <f>IF(('OddsRatio_working_3-way'!X287=0),IF(Q287&gt;0,-Q287^(1/3),(-Q287)^(1/3)),'OddsRatio_working_3-way'!AN287-'OddsRatio_working_3-way'!R287/3)</f>
        <v>-0.46039699343252372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3.15</v>
      </c>
      <c r="C288" s="4">
        <f>IF('True_Odds_Calculator_3-way'!C289="","",'True_Odds_Calculator_3-way'!C289)</f>
        <v>2.04</v>
      </c>
      <c r="D288" s="9">
        <f t="shared" si="54"/>
        <v>0.22038609353860439</v>
      </c>
      <c r="E288" s="9">
        <f t="shared" si="55"/>
        <v>0.30450986044234485</v>
      </c>
      <c r="F288" s="9">
        <f t="shared" si="56"/>
        <v>0.47510404601905082</v>
      </c>
      <c r="G288" s="9">
        <f t="shared" si="57"/>
        <v>1.0623097241280219</v>
      </c>
      <c r="H288" s="9">
        <f t="shared" si="58"/>
        <v>4.5374913813463138</v>
      </c>
      <c r="I288" s="9">
        <f t="shared" si="59"/>
        <v>3.2839659068752471</v>
      </c>
      <c r="J288" s="9">
        <f t="shared" si="60"/>
        <v>2.1048021130931431</v>
      </c>
      <c r="K288" s="11">
        <f t="shared" si="61"/>
        <v>0.23094688221709006</v>
      </c>
      <c r="L288" s="11">
        <f t="shared" si="62"/>
        <v>0.31746031746031744</v>
      </c>
      <c r="M288" s="11">
        <f t="shared" si="63"/>
        <v>0.49019607843137253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-0.26760080475608261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0.23432519017358033</v>
      </c>
      <c r="Q288" s="11">
        <f>2*'OddsRatio_working_3-way'!K288*'OddsRatio_working_3-way'!L288*'OddsRatio_working_3-way'!M288</f>
        <v>7.1878892691282309E-2</v>
      </c>
      <c r="R288" s="11">
        <f t="shared" si="64"/>
        <v>0</v>
      </c>
      <c r="S288" s="11">
        <f t="shared" si="65"/>
        <v>-0.87565203844273598</v>
      </c>
      <c r="T288" s="11">
        <f t="shared" si="66"/>
        <v>-0.26860491976771039</v>
      </c>
      <c r="U288" s="11">
        <f>'OddsRatio_working_3-way'!S288-'OddsRatio_working_3-way'!R288^2/3</f>
        <v>-0.87565203844273598</v>
      </c>
      <c r="V288" s="11">
        <f>'OddsRatio_working_3-way'!S288*'OddsRatio_working_3-way'!R288/3-2*'OddsRatio_working_3-way'!R288^3/27-'OddsRatio_working_3-way'!T288</f>
        <v>0.26860491976771039</v>
      </c>
      <c r="W288" s="11">
        <f>'OddsRatio_working_3-way'!V288^2+4*'OddsRatio_working_3-way'!U288^3/27</f>
        <v>-2.7321121832873635E-2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0.15769410638661466</v>
      </c>
      <c r="Y288" s="11">
        <f>IF('OddsRatio_working_3-way'!W288&gt;=0,IF('OddsRatio_working_3-way'!V288+SQRT('OddsRatio_working_3-way'!W288)&gt;0,0,PI()),ACOS('OddsRatio_working_3-way'!V288/(2*'OddsRatio_working_3-way'!X288)))</f>
        <v>0.55164333428192092</v>
      </c>
      <c r="Z288" s="11">
        <f>'OddsRatio_working_3-way'!X288^(1/3)*COS('OddsRatio_working_3-way'!Y288/3)</f>
        <v>0.53115486206401108</v>
      </c>
      <c r="AA288" s="11">
        <f>'OddsRatio_working_3-way'!X288^(1/3)*COS(('OddsRatio_working_3-way'!Y288+2*PI())/3)</f>
        <v>-0.35112796574690386</v>
      </c>
      <c r="AB288" s="11">
        <f>'OddsRatio_working_3-way'!X288^(1/3)*COS(('OddsRatio_working_3-way'!Y288+4*PI())/3)</f>
        <v>-0.18002689631710694</v>
      </c>
      <c r="AC288" s="11">
        <f>'OddsRatio_working_3-way'!X288^(1/3)*SIN('OddsRatio_working_3-way'!Y288/3)</f>
        <v>9.8785248493926073E-2</v>
      </c>
      <c r="AD288" s="11">
        <f>'OddsRatio_working_3-way'!X288^(1/3)*SIN(('OddsRatio_working_3-way'!Y288+2*PI())/3)</f>
        <v>0.41060097964409009</v>
      </c>
      <c r="AE288" s="11">
        <f>'OddsRatio_working_3-way'!X288^(1/3)*SIN(('OddsRatio_working_3-way'!Y288+4*PI())/3)</f>
        <v>-0.50938622813801615</v>
      </c>
      <c r="AF288" s="11">
        <f>-'OddsRatio_working_3-way'!U288/(3*'OddsRatio_working_3-way'!X288^(1/3))*COS(('OddsRatio_working_3-way'!Y288)/3)</f>
        <v>0.53115486206401097</v>
      </c>
      <c r="AG288" s="11">
        <f>-'OddsRatio_working_3-way'!U288/(3*'OddsRatio_working_3-way'!X288^(1/3))*COS(('OddsRatio_working_3-way'!Y288+2*PI())/3)</f>
        <v>-0.35112796574690375</v>
      </c>
      <c r="AH288" s="11">
        <f>-'OddsRatio_working_3-way'!U288/(3*'OddsRatio_working_3-way'!X288^(1/3))*COS(('OddsRatio_working_3-way'!Y288+4*PI())/3)</f>
        <v>-0.18002689631710692</v>
      </c>
      <c r="AI288" s="11">
        <f>'OddsRatio_working_3-way'!U288/(3*'OddsRatio_working_3-way'!X288^(1/3))*SIN(('OddsRatio_working_3-way'!Y288)/3)</f>
        <v>-9.8785248493926045E-2</v>
      </c>
      <c r="AJ288" s="11">
        <f>'OddsRatio_working_3-way'!U288/(3*'OddsRatio_working_3-way'!X288^(1/3))*SIN(('OddsRatio_working_3-way'!Y288+2*PI())/3)</f>
        <v>-0.41060097964409004</v>
      </c>
      <c r="AK288" s="11">
        <f>'OddsRatio_working_3-way'!U288/(3*'OddsRatio_working_3-way'!X288^(1/3))*SIN(('OddsRatio_working_3-way'!Y288+4*PI())/3)</f>
        <v>0.50938622813801604</v>
      </c>
      <c r="AL288" s="11">
        <f>'OddsRatio_working_3-way'!Z288+'OddsRatio_working_3-way'!AF288</f>
        <v>1.0623097241280219</v>
      </c>
      <c r="AM288" s="11">
        <f>'OddsRatio_working_3-way'!AA288+'OddsRatio_working_3-way'!AG288</f>
        <v>-0.70225593149380761</v>
      </c>
      <c r="AN288" s="11">
        <f>'OddsRatio_working_3-way'!AB288+'OddsRatio_working_3-way'!AH288</f>
        <v>-0.36005379263421389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1.0623097241280219</v>
      </c>
      <c r="AS288" s="11">
        <f>IF(('OddsRatio_working_3-way'!X288=0),IF(Q288&gt;0,-Q288^(1/3),(-Q288)^(1/3)),'OddsRatio_working_3-way'!AM288-'OddsRatio_working_3-way'!R288/3)</f>
        <v>-0.70225593149380761</v>
      </c>
      <c r="AT288" s="11">
        <f>IF(('OddsRatio_working_3-way'!X288=0),IF(Q288&gt;0,-Q288^(1/3),(-Q288)^(1/3)),'OddsRatio_working_3-way'!AN288-'OddsRatio_working_3-way'!R288/3)</f>
        <v>-0.36005379263421389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1.68</v>
      </c>
      <c r="B289" s="4">
        <f>IF('True_Odds_Calculator_3-way'!B290="","",'True_Odds_Calculator_3-way'!B290)</f>
        <v>3.64</v>
      </c>
      <c r="C289" s="4">
        <f>IF('True_Odds_Calculator_3-way'!C290="","",'True_Odds_Calculator_3-way'!C290)</f>
        <v>5.92</v>
      </c>
      <c r="D289" s="9">
        <f t="shared" si="54"/>
        <v>0.5788712146428393</v>
      </c>
      <c r="E289" s="9">
        <f t="shared" si="55"/>
        <v>0.26147813111582818</v>
      </c>
      <c r="F289" s="9">
        <f t="shared" si="56"/>
        <v>0.15965065424133257</v>
      </c>
      <c r="G289" s="9">
        <f t="shared" si="57"/>
        <v>1.0698528819956123</v>
      </c>
      <c r="H289" s="9">
        <f t="shared" si="58"/>
        <v>1.7274999597570162</v>
      </c>
      <c r="I289" s="9">
        <f t="shared" si="59"/>
        <v>3.8244116084684165</v>
      </c>
      <c r="J289" s="9">
        <f t="shared" si="60"/>
        <v>6.2636761794184128</v>
      </c>
      <c r="K289" s="11">
        <f t="shared" si="61"/>
        <v>0.59523809523809523</v>
      </c>
      <c r="L289" s="11">
        <f t="shared" si="62"/>
        <v>0.27472527472527469</v>
      </c>
      <c r="M289" s="11">
        <f t="shared" si="63"/>
        <v>0.16891891891891891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-0.24397513683227967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0.22761183475469188</v>
      </c>
      <c r="Q289" s="11">
        <f>2*'OddsRatio_working_3-way'!K289*'OddsRatio_working_3-way'!L289*'OddsRatio_working_3-way'!M289</f>
        <v>5.5245590959876661E-2</v>
      </c>
      <c r="R289" s="11">
        <f t="shared" si="64"/>
        <v>0</v>
      </c>
      <c r="S289" s="11">
        <f t="shared" si="65"/>
        <v>-0.93293045229917537</v>
      </c>
      <c r="T289" s="11">
        <f t="shared" si="66"/>
        <v>-0.22643943016970272</v>
      </c>
      <c r="U289" s="11">
        <f>'OddsRatio_working_3-way'!S289-'OddsRatio_working_3-way'!R289^2/3</f>
        <v>-0.93293045229917537</v>
      </c>
      <c r="V289" s="11">
        <f>'OddsRatio_working_3-way'!S289*'OddsRatio_working_3-way'!R289/3-2*'OddsRatio_working_3-way'!R289^3/27-'OddsRatio_working_3-way'!T289</f>
        <v>0.22643943016970272</v>
      </c>
      <c r="W289" s="11">
        <f>'OddsRatio_working_3-way'!V289^2+4*'OddsRatio_working_3-way'!U289^3/27</f>
        <v>-6.9019203577378674E-2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0.17341714095855573</v>
      </c>
      <c r="Y289" s="11">
        <f>IF('OddsRatio_working_3-way'!W289&gt;=0,IF('OddsRatio_working_3-way'!V289+SQRT('OddsRatio_working_3-way'!W289)&gt;0,0,PI()),ACOS('OddsRatio_working_3-way'!V289/(2*'OddsRatio_working_3-way'!X289)))</f>
        <v>0.85942252395283369</v>
      </c>
      <c r="Z289" s="11">
        <f>'OddsRatio_working_3-way'!X289^(1/3)*COS('OddsRatio_working_3-way'!Y289/3)</f>
        <v>0.53492644099780617</v>
      </c>
      <c r="AA289" s="11">
        <f>'OddsRatio_working_3-way'!X289^(1/3)*COS(('OddsRatio_working_3-way'!Y289+2*PI())/3)</f>
        <v>-0.40392893090213688</v>
      </c>
      <c r="AB289" s="11">
        <f>'OddsRatio_working_3-way'!X289^(1/3)*COS(('OddsRatio_working_3-way'!Y289+4*PI())/3)</f>
        <v>-0.13099751009566954</v>
      </c>
      <c r="AC289" s="11">
        <f>'OddsRatio_working_3-way'!X289^(1/3)*SIN('OddsRatio_working_3-way'!Y289/3)</f>
        <v>0.15757702927292119</v>
      </c>
      <c r="AD289" s="11">
        <f>'OddsRatio_working_3-way'!X289^(1/3)*SIN(('OddsRatio_working_3-way'!Y289+2*PI())/3)</f>
        <v>0.38447137242363738</v>
      </c>
      <c r="AE289" s="11">
        <f>'OddsRatio_working_3-way'!X289^(1/3)*SIN(('OddsRatio_working_3-way'!Y289+4*PI())/3)</f>
        <v>-0.54204840169655844</v>
      </c>
      <c r="AF289" s="11">
        <f>-'OddsRatio_working_3-way'!U289/(3*'OddsRatio_working_3-way'!X289^(1/3))*COS(('OddsRatio_working_3-way'!Y289)/3)</f>
        <v>0.53492644099780617</v>
      </c>
      <c r="AG289" s="11">
        <f>-'OddsRatio_working_3-way'!U289/(3*'OddsRatio_working_3-way'!X289^(1/3))*COS(('OddsRatio_working_3-way'!Y289+2*PI())/3)</f>
        <v>-0.40392893090213683</v>
      </c>
      <c r="AH289" s="11">
        <f>-'OddsRatio_working_3-way'!U289/(3*'OddsRatio_working_3-way'!X289^(1/3))*COS(('OddsRatio_working_3-way'!Y289+4*PI())/3)</f>
        <v>-0.13099751009566951</v>
      </c>
      <c r="AI289" s="11">
        <f>'OddsRatio_working_3-way'!U289/(3*'OddsRatio_working_3-way'!X289^(1/3))*SIN(('OddsRatio_working_3-way'!Y289)/3)</f>
        <v>-0.15757702927292117</v>
      </c>
      <c r="AJ289" s="11">
        <f>'OddsRatio_working_3-way'!U289/(3*'OddsRatio_working_3-way'!X289^(1/3))*SIN(('OddsRatio_working_3-way'!Y289+2*PI())/3)</f>
        <v>-0.38447137242363733</v>
      </c>
      <c r="AK289" s="11">
        <f>'OddsRatio_working_3-way'!U289/(3*'OddsRatio_working_3-way'!X289^(1/3))*SIN(('OddsRatio_working_3-way'!Y289+4*PI())/3)</f>
        <v>0.54204840169655832</v>
      </c>
      <c r="AL289" s="11">
        <f>'OddsRatio_working_3-way'!Z289+'OddsRatio_working_3-way'!AF289</f>
        <v>1.0698528819956123</v>
      </c>
      <c r="AM289" s="11">
        <f>'OddsRatio_working_3-way'!AA289+'OddsRatio_working_3-way'!AG289</f>
        <v>-0.80785786180427377</v>
      </c>
      <c r="AN289" s="11">
        <f>'OddsRatio_working_3-way'!AB289+'OddsRatio_working_3-way'!AH289</f>
        <v>-0.26199502019133902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1.0698528819956123</v>
      </c>
      <c r="AS289" s="11">
        <f>IF(('OddsRatio_working_3-way'!X289=0),IF(Q289&gt;0,-Q289^(1/3),(-Q289)^(1/3)),'OddsRatio_working_3-way'!AM289-'OddsRatio_working_3-way'!R289/3)</f>
        <v>-0.80785786180427377</v>
      </c>
      <c r="AT289" s="11">
        <f>IF(('OddsRatio_working_3-way'!X289=0),IF(Q289&gt;0,-Q289^(1/3),(-Q289)^(1/3)),'OddsRatio_working_3-way'!AN289-'OddsRatio_working_3-way'!R289/3)</f>
        <v>-0.26199502019133902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3.32</v>
      </c>
      <c r="C290" s="4">
        <f>IF('True_Odds_Calculator_3-way'!C291="","",'True_Odds_Calculator_3-way'!C291)</f>
        <v>4.8600000000000003</v>
      </c>
      <c r="D290" s="9">
        <f t="shared" si="54"/>
        <v>0.51621417048998086</v>
      </c>
      <c r="E290" s="9">
        <f t="shared" si="55"/>
        <v>0.28812229132768541</v>
      </c>
      <c r="F290" s="9">
        <f t="shared" si="56"/>
        <v>0.19566353818233401</v>
      </c>
      <c r="G290" s="9">
        <f t="shared" si="57"/>
        <v>1.0649777861025878</v>
      </c>
      <c r="H290" s="9">
        <f t="shared" si="58"/>
        <v>1.9371804517702771</v>
      </c>
      <c r="I290" s="9">
        <f t="shared" si="59"/>
        <v>3.4707484637580031</v>
      </c>
      <c r="J290" s="9">
        <f t="shared" si="60"/>
        <v>5.1108142543559891</v>
      </c>
      <c r="K290" s="11">
        <f t="shared" si="61"/>
        <v>0.53191489361702127</v>
      </c>
      <c r="L290" s="11">
        <f t="shared" si="62"/>
        <v>0.30120481927710846</v>
      </c>
      <c r="M290" s="11">
        <f t="shared" si="63"/>
        <v>0.20576131687242796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-0.25979199171258205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0.23274078715703372</v>
      </c>
      <c r="Q290" s="11">
        <f>2*'OddsRatio_working_3-way'!K290*'OddsRatio_working_3-way'!L290*'OddsRatio_working_3-way'!M290</f>
        <v>6.5932234322105862E-2</v>
      </c>
      <c r="R290" s="11">
        <f t="shared" si="64"/>
        <v>0</v>
      </c>
      <c r="S290" s="11">
        <f t="shared" si="65"/>
        <v>-0.89587360111748127</v>
      </c>
      <c r="T290" s="11">
        <f t="shared" si="66"/>
        <v>-0.25378855555736007</v>
      </c>
      <c r="U290" s="11">
        <f>'OddsRatio_working_3-way'!S290-'OddsRatio_working_3-way'!R290^2/3</f>
        <v>-0.89587360111748127</v>
      </c>
      <c r="V290" s="11">
        <f>'OddsRatio_working_3-way'!S290*'OddsRatio_working_3-way'!R290/3-2*'OddsRatio_working_3-way'!R290^3/27-'OddsRatio_working_3-way'!T290</f>
        <v>0.25378855555736007</v>
      </c>
      <c r="W290" s="11">
        <f>'OddsRatio_working_3-way'!V290^2+4*'OddsRatio_working_3-way'!U290^3/27</f>
        <v>-4.2112665928476928E-2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0.16318800266898312</v>
      </c>
      <c r="Y290" s="11">
        <f>IF('OddsRatio_working_3-way'!W290&gt;=0,IF('OddsRatio_working_3-way'!V290+SQRT('OddsRatio_working_3-way'!W290)&gt;0,0,PI()),ACOS('OddsRatio_working_3-way'!V290/(2*'OddsRatio_working_3-way'!X290)))</f>
        <v>0.67996356197036967</v>
      </c>
      <c r="Z290" s="11">
        <f>'OddsRatio_working_3-way'!X290^(1/3)*COS('OddsRatio_working_3-way'!Y290/3)</f>
        <v>0.53248889305129399</v>
      </c>
      <c r="AA290" s="11">
        <f>'OddsRatio_working_3-way'!X290^(1/3)*COS(('OddsRatio_working_3-way'!Y290+2*PI())/3)</f>
        <v>-0.37259332692467156</v>
      </c>
      <c r="AB290" s="11">
        <f>'OddsRatio_working_3-way'!X290^(1/3)*COS(('OddsRatio_working_3-way'!Y290+4*PI())/3)</f>
        <v>-0.15989556612662234</v>
      </c>
      <c r="AC290" s="11">
        <f>'OddsRatio_working_3-way'!X290^(1/3)*SIN('OddsRatio_working_3-way'!Y290/3)</f>
        <v>0.12280110945278433</v>
      </c>
      <c r="AD290" s="11">
        <f>'OddsRatio_working_3-way'!X290^(1/3)*SIN(('OddsRatio_working_3-way'!Y290+2*PI())/3)</f>
        <v>0.39974835388908353</v>
      </c>
      <c r="AE290" s="11">
        <f>'OddsRatio_working_3-way'!X290^(1/3)*SIN(('OddsRatio_working_3-way'!Y290+4*PI())/3)</f>
        <v>-0.5225494633418678</v>
      </c>
      <c r="AF290" s="11">
        <f>-'OddsRatio_working_3-way'!U290/(3*'OddsRatio_working_3-way'!X290^(1/3))*COS(('OddsRatio_working_3-way'!Y290)/3)</f>
        <v>0.53248889305129388</v>
      </c>
      <c r="AG290" s="11">
        <f>-'OddsRatio_working_3-way'!U290/(3*'OddsRatio_working_3-way'!X290^(1/3))*COS(('OddsRatio_working_3-way'!Y290+2*PI())/3)</f>
        <v>-0.37259332692467151</v>
      </c>
      <c r="AH290" s="11">
        <f>-'OddsRatio_working_3-way'!U290/(3*'OddsRatio_working_3-way'!X290^(1/3))*COS(('OddsRatio_working_3-way'!Y290+4*PI())/3)</f>
        <v>-0.15989556612662231</v>
      </c>
      <c r="AI290" s="11">
        <f>'OddsRatio_working_3-way'!U290/(3*'OddsRatio_working_3-way'!X290^(1/3))*SIN(('OddsRatio_working_3-way'!Y290)/3)</f>
        <v>-0.1228011094527843</v>
      </c>
      <c r="AJ290" s="11">
        <f>'OddsRatio_working_3-way'!U290/(3*'OddsRatio_working_3-way'!X290^(1/3))*SIN(('OddsRatio_working_3-way'!Y290+2*PI())/3)</f>
        <v>-0.39974835388908342</v>
      </c>
      <c r="AK290" s="11">
        <f>'OddsRatio_working_3-way'!U290/(3*'OddsRatio_working_3-way'!X290^(1/3))*SIN(('OddsRatio_working_3-way'!Y290+4*PI())/3)</f>
        <v>0.52254946334186769</v>
      </c>
      <c r="AL290" s="11">
        <f>'OddsRatio_working_3-way'!Z290+'OddsRatio_working_3-way'!AF290</f>
        <v>1.0649777861025878</v>
      </c>
      <c r="AM290" s="11">
        <f>'OddsRatio_working_3-way'!AA290+'OddsRatio_working_3-way'!AG290</f>
        <v>-0.74518665384934302</v>
      </c>
      <c r="AN290" s="11">
        <f>'OddsRatio_working_3-way'!AB290+'OddsRatio_working_3-way'!AH290</f>
        <v>-0.31979113225324463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1.0649777861025878</v>
      </c>
      <c r="AS290" s="11">
        <f>IF(('OddsRatio_working_3-way'!X290=0),IF(Q290&gt;0,-Q290^(1/3),(-Q290)^(1/3)),'OddsRatio_working_3-way'!AM290-'OddsRatio_working_3-way'!R290/3)</f>
        <v>-0.74518665384934302</v>
      </c>
      <c r="AT290" s="11">
        <f>IF(('OddsRatio_working_3-way'!X290=0),IF(Q290&gt;0,-Q290^(1/3),(-Q290)^(1/3)),'OddsRatio_working_3-way'!AN290-'OddsRatio_working_3-way'!R290/3)</f>
        <v>-0.31979113225324463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2.56</v>
      </c>
      <c r="B291" s="4">
        <f>IF('True_Odds_Calculator_3-way'!B292="","",'True_Odds_Calculator_3-way'!B292)</f>
        <v>2.87</v>
      </c>
      <c r="C291" s="4">
        <f>IF('True_Odds_Calculator_3-way'!C292="","",'True_Odds_Calculator_3-way'!C292)</f>
        <v>3.31</v>
      </c>
      <c r="D291" s="9">
        <f t="shared" si="54"/>
        <v>0.37608837258712019</v>
      </c>
      <c r="E291" s="9">
        <f t="shared" si="55"/>
        <v>0.3346034240491163</v>
      </c>
      <c r="F291" s="9">
        <f t="shared" si="56"/>
        <v>0.28930820336376345</v>
      </c>
      <c r="G291" s="9">
        <f t="shared" si="57"/>
        <v>1.0634291832913447</v>
      </c>
      <c r="H291" s="9">
        <f t="shared" si="58"/>
        <v>2.658949525934498</v>
      </c>
      <c r="I291" s="9">
        <f t="shared" si="59"/>
        <v>2.9886125727548154</v>
      </c>
      <c r="J291" s="9">
        <f t="shared" si="60"/>
        <v>3.4565214134030064</v>
      </c>
      <c r="K291" s="11">
        <f t="shared" si="61"/>
        <v>0.390625</v>
      </c>
      <c r="L291" s="11">
        <f t="shared" si="62"/>
        <v>0.34843205574912889</v>
      </c>
      <c r="M291" s="11">
        <f t="shared" si="63"/>
        <v>0.30211480362537763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-0.2770947700980031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0.23602719033232619</v>
      </c>
      <c r="Q291" s="11">
        <f>2*'OddsRatio_working_3-way'!K291*'OddsRatio_working_3-way'!L291*'OddsRatio_working_3-way'!M291</f>
        <v>8.2239439140183362E-2</v>
      </c>
      <c r="R291" s="11">
        <f t="shared" si="64"/>
        <v>0</v>
      </c>
      <c r="S291" s="11">
        <f t="shared" si="65"/>
        <v>-0.85179229564256265</v>
      </c>
      <c r="T291" s="11">
        <f t="shared" si="66"/>
        <v>-0.29679174064200797</v>
      </c>
      <c r="U291" s="11">
        <f>'OddsRatio_working_3-way'!S291-'OddsRatio_working_3-way'!R291^2/3</f>
        <v>-0.85179229564256265</v>
      </c>
      <c r="V291" s="11">
        <f>'OddsRatio_working_3-way'!S291*'OddsRatio_working_3-way'!R291/3-2*'OddsRatio_working_3-way'!R291^3/27-'OddsRatio_working_3-way'!T291</f>
        <v>0.29679174064200797</v>
      </c>
      <c r="W291" s="11">
        <f>'OddsRatio_working_3-way'!V291^2+4*'OddsRatio_working_3-way'!U291^3/27</f>
        <v>-3.4728846108422751E-3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0.15129294590640635</v>
      </c>
      <c r="Y291" s="11">
        <f>IF('OddsRatio_working_3-way'!W291&gt;=0,IF('OddsRatio_working_3-way'!V291+SQRT('OddsRatio_working_3-way'!W291)&gt;0,0,PI()),ACOS('OddsRatio_working_3-way'!V291/(2*'OddsRatio_working_3-way'!X291)))</f>
        <v>0.19601126640795363</v>
      </c>
      <c r="Z291" s="11">
        <f>'OddsRatio_working_3-way'!X291^(1/3)*COS('OddsRatio_working_3-way'!Y291/3)</f>
        <v>0.53171459164567236</v>
      </c>
      <c r="AA291" s="11">
        <f>'OddsRatio_working_3-way'!X291^(1/3)*COS(('OddsRatio_working_3-way'!Y291+2*PI())/3)</f>
        <v>-0.29598649567858432</v>
      </c>
      <c r="AB291" s="11">
        <f>'OddsRatio_working_3-way'!X291^(1/3)*COS(('OddsRatio_working_3-way'!Y291+4*PI())/3)</f>
        <v>-0.23572809596708791</v>
      </c>
      <c r="AC291" s="11">
        <f>'OddsRatio_working_3-way'!X291^(1/3)*SIN('OddsRatio_working_3-way'!Y291/3)</f>
        <v>3.479020329436848E-2</v>
      </c>
      <c r="AD291" s="11">
        <f>'OddsRatio_working_3-way'!X291^(1/3)*SIN(('OddsRatio_working_3-way'!Y291+2*PI())/3)</f>
        <v>0.44308324228083701</v>
      </c>
      <c r="AE291" s="11">
        <f>'OddsRatio_working_3-way'!X291^(1/3)*SIN(('OddsRatio_working_3-way'!Y291+4*PI())/3)</f>
        <v>-0.47787344557520556</v>
      </c>
      <c r="AF291" s="11">
        <f>-'OddsRatio_working_3-way'!U291/(3*'OddsRatio_working_3-way'!X291^(1/3))*COS(('OddsRatio_working_3-way'!Y291)/3)</f>
        <v>0.53171459164567236</v>
      </c>
      <c r="AG291" s="11">
        <f>-'OddsRatio_working_3-way'!U291/(3*'OddsRatio_working_3-way'!X291^(1/3))*COS(('OddsRatio_working_3-way'!Y291+2*PI())/3)</f>
        <v>-0.29598649567858432</v>
      </c>
      <c r="AH291" s="11">
        <f>-'OddsRatio_working_3-way'!U291/(3*'OddsRatio_working_3-way'!X291^(1/3))*COS(('OddsRatio_working_3-way'!Y291+4*PI())/3)</f>
        <v>-0.23572809596708791</v>
      </c>
      <c r="AI291" s="11">
        <f>'OddsRatio_working_3-way'!U291/(3*'OddsRatio_working_3-way'!X291^(1/3))*SIN(('OddsRatio_working_3-way'!Y291)/3)</f>
        <v>-3.479020329436848E-2</v>
      </c>
      <c r="AJ291" s="11">
        <f>'OddsRatio_working_3-way'!U291/(3*'OddsRatio_working_3-way'!X291^(1/3))*SIN(('OddsRatio_working_3-way'!Y291+2*PI())/3)</f>
        <v>-0.44308324228083701</v>
      </c>
      <c r="AK291" s="11">
        <f>'OddsRatio_working_3-way'!U291/(3*'OddsRatio_working_3-way'!X291^(1/3))*SIN(('OddsRatio_working_3-way'!Y291+4*PI())/3)</f>
        <v>0.47787344557520556</v>
      </c>
      <c r="AL291" s="11">
        <f>'OddsRatio_working_3-way'!Z291+'OddsRatio_working_3-way'!AF291</f>
        <v>1.0634291832913447</v>
      </c>
      <c r="AM291" s="11">
        <f>'OddsRatio_working_3-way'!AA291+'OddsRatio_working_3-way'!AG291</f>
        <v>-0.59197299135716863</v>
      </c>
      <c r="AN291" s="11">
        <f>'OddsRatio_working_3-way'!AB291+'OddsRatio_working_3-way'!AH291</f>
        <v>-0.47145619193417582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1.0634291832913447</v>
      </c>
      <c r="AS291" s="11">
        <f>IF(('OddsRatio_working_3-way'!X291=0),IF(Q291&gt;0,-Q291^(1/3),(-Q291)^(1/3)),'OddsRatio_working_3-way'!AM291-'OddsRatio_working_3-way'!R291/3)</f>
        <v>-0.59197299135716863</v>
      </c>
      <c r="AT291" s="11">
        <f>IF(('OddsRatio_working_3-way'!X291=0),IF(Q291&gt;0,-Q291^(1/3),(-Q291)^(1/3)),'OddsRatio_working_3-way'!AN291-'OddsRatio_working_3-way'!R291/3)</f>
        <v>-0.47145619193417582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2.29</v>
      </c>
      <c r="B292" s="4">
        <f>IF('True_Odds_Calculator_3-way'!B293="","",'True_Odds_Calculator_3-way'!B293)</f>
        <v>3.03</v>
      </c>
      <c r="C292" s="4">
        <f>IF('True_Odds_Calculator_3-way'!C293="","",'True_Odds_Calculator_3-way'!C293)</f>
        <v>3.67</v>
      </c>
      <c r="D292" s="9">
        <f t="shared" si="54"/>
        <v>0.42211820576117681</v>
      </c>
      <c r="E292" s="9">
        <f t="shared" si="55"/>
        <v>0.31702501940239314</v>
      </c>
      <c r="F292" s="9">
        <f t="shared" si="56"/>
        <v>0.26085677483642983</v>
      </c>
      <c r="G292" s="9">
        <f t="shared" si="57"/>
        <v>1.0612439288731372</v>
      </c>
      <c r="H292" s="9">
        <f t="shared" si="58"/>
        <v>2.369004668246347</v>
      </c>
      <c r="I292" s="9">
        <f t="shared" si="59"/>
        <v>3.1543251756124686</v>
      </c>
      <c r="J292" s="9">
        <f t="shared" si="60"/>
        <v>3.8335212900912761</v>
      </c>
      <c r="K292" s="11">
        <f t="shared" si="61"/>
        <v>0.4366812227074236</v>
      </c>
      <c r="L292" s="11">
        <f t="shared" si="62"/>
        <v>0.33003300330033003</v>
      </c>
      <c r="M292" s="11">
        <f t="shared" si="63"/>
        <v>0.27247956403269757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-0.27456984242978866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0.2352245505002174</v>
      </c>
      <c r="Q292" s="11">
        <f>2*'OddsRatio_working_3-way'!K292*'OddsRatio_working_3-way'!L292*'OddsRatio_working_3-way'!M292</f>
        <v>7.8539081970022503E-2</v>
      </c>
      <c r="R292" s="11">
        <f t="shared" si="64"/>
        <v>0</v>
      </c>
      <c r="S292" s="11">
        <f t="shared" si="65"/>
        <v>-0.85670206319314768</v>
      </c>
      <c r="T292" s="11">
        <f t="shared" si="66"/>
        <v>-0.28604409455530805</v>
      </c>
      <c r="U292" s="11">
        <f>'OddsRatio_working_3-way'!S292-'OddsRatio_working_3-way'!R292^2/3</f>
        <v>-0.85670206319314768</v>
      </c>
      <c r="V292" s="11">
        <f>'OddsRatio_working_3-way'!S292*'OddsRatio_working_3-way'!R292/3-2*'OddsRatio_working_3-way'!R292^3/27-'OddsRatio_working_3-way'!T292</f>
        <v>0.28604409455530805</v>
      </c>
      <c r="W292" s="11">
        <f>'OddsRatio_working_3-way'!V292^2+4*'OddsRatio_working_3-way'!U292^3/27</f>
        <v>-1.1329377899255907E-2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0.15260291767297729</v>
      </c>
      <c r="Y292" s="11">
        <f>IF('OddsRatio_working_3-way'!W292&gt;=0,IF('OddsRatio_working_3-way'!V292+SQRT('OddsRatio_working_3-way'!W292)&gt;0,0,PI()),ACOS('OddsRatio_working_3-way'!V292/(2*'OddsRatio_working_3-way'!X292)))</f>
        <v>0.35623359221729034</v>
      </c>
      <c r="Z292" s="11">
        <f>'OddsRatio_working_3-way'!X292^(1/3)*COS('OddsRatio_working_3-way'!Y292/3)</f>
        <v>0.53062196443656862</v>
      </c>
      <c r="AA292" s="11">
        <f>'OddsRatio_working_3-way'!X292^(1/3)*COS(('OddsRatio_working_3-way'!Y292+2*PI())/3)</f>
        <v>-0.32013583006480972</v>
      </c>
      <c r="AB292" s="11">
        <f>'OddsRatio_working_3-way'!X292^(1/3)*COS(('OddsRatio_working_3-way'!Y292+4*PI())/3)</f>
        <v>-0.21048613437175898</v>
      </c>
      <c r="AC292" s="11">
        <f>'OddsRatio_working_3-way'!X292^(1/3)*SIN('OddsRatio_working_3-way'!Y292/3)</f>
        <v>6.3306281324943661E-2</v>
      </c>
      <c r="AD292" s="11">
        <f>'OddsRatio_working_3-way'!X292^(1/3)*SIN(('OddsRatio_working_3-way'!Y292+2*PI())/3)</f>
        <v>0.42787896034559963</v>
      </c>
      <c r="AE292" s="11">
        <f>'OddsRatio_working_3-way'!X292^(1/3)*SIN(('OddsRatio_working_3-way'!Y292+4*PI())/3)</f>
        <v>-0.49118524167054306</v>
      </c>
      <c r="AF292" s="11">
        <f>-'OddsRatio_working_3-way'!U292/(3*'OddsRatio_working_3-way'!X292^(1/3))*COS(('OddsRatio_working_3-way'!Y292)/3)</f>
        <v>0.53062196443656851</v>
      </c>
      <c r="AG292" s="11">
        <f>-'OddsRatio_working_3-way'!U292/(3*'OddsRatio_working_3-way'!X292^(1/3))*COS(('OddsRatio_working_3-way'!Y292+2*PI())/3)</f>
        <v>-0.32013583006480961</v>
      </c>
      <c r="AH292" s="11">
        <f>-'OddsRatio_working_3-way'!U292/(3*'OddsRatio_working_3-way'!X292^(1/3))*COS(('OddsRatio_working_3-way'!Y292+4*PI())/3)</f>
        <v>-0.21048613437175892</v>
      </c>
      <c r="AI292" s="11">
        <f>'OddsRatio_working_3-way'!U292/(3*'OddsRatio_working_3-way'!X292^(1/3))*SIN(('OddsRatio_working_3-way'!Y292)/3)</f>
        <v>-6.3306281324943647E-2</v>
      </c>
      <c r="AJ292" s="11">
        <f>'OddsRatio_working_3-way'!U292/(3*'OddsRatio_working_3-way'!X292^(1/3))*SIN(('OddsRatio_working_3-way'!Y292+2*PI())/3)</f>
        <v>-0.42787896034559952</v>
      </c>
      <c r="AK292" s="11">
        <f>'OddsRatio_working_3-way'!U292/(3*'OddsRatio_working_3-way'!X292^(1/3))*SIN(('OddsRatio_working_3-way'!Y292+4*PI())/3)</f>
        <v>0.49118524167054295</v>
      </c>
      <c r="AL292" s="11">
        <f>'OddsRatio_working_3-way'!Z292+'OddsRatio_working_3-way'!AF292</f>
        <v>1.0612439288731372</v>
      </c>
      <c r="AM292" s="11">
        <f>'OddsRatio_working_3-way'!AA292+'OddsRatio_working_3-way'!AG292</f>
        <v>-0.64027166012961934</v>
      </c>
      <c r="AN292" s="11">
        <f>'OddsRatio_working_3-way'!AB292+'OddsRatio_working_3-way'!AH292</f>
        <v>-0.4209722687435179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1.0612439288731372</v>
      </c>
      <c r="AS292" s="11">
        <f>IF(('OddsRatio_working_3-way'!X292=0),IF(Q292&gt;0,-Q292^(1/3),(-Q292)^(1/3)),'OddsRatio_working_3-way'!AM292-'OddsRatio_working_3-way'!R292/3)</f>
        <v>-0.64027166012961934</v>
      </c>
      <c r="AT292" s="11">
        <f>IF(('OddsRatio_working_3-way'!X292=0),IF(Q292&gt;0,-Q292^(1/3),(-Q292)^(1/3)),'OddsRatio_working_3-way'!AN292-'OddsRatio_working_3-way'!R292/3)</f>
        <v>-0.4209722687435179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2.09</v>
      </c>
      <c r="B293" s="4">
        <f>IF('True_Odds_Calculator_3-way'!B294="","",'True_Odds_Calculator_3-way'!B294)</f>
        <v>3.05</v>
      </c>
      <c r="C293" s="4">
        <f>IF('True_Odds_Calculator_3-way'!C294="","",'True_Odds_Calculator_3-way'!C294)</f>
        <v>4.29</v>
      </c>
      <c r="D293" s="9">
        <f t="shared" si="54"/>
        <v>0.46318778949728612</v>
      </c>
      <c r="E293" s="9">
        <f t="shared" si="55"/>
        <v>0.31449710214425419</v>
      </c>
      <c r="F293" s="9">
        <f t="shared" si="56"/>
        <v>0.2223151083584595</v>
      </c>
      <c r="G293" s="9">
        <f t="shared" si="57"/>
        <v>1.0632583105240447</v>
      </c>
      <c r="H293" s="9">
        <f t="shared" si="58"/>
        <v>2.1589515584712085</v>
      </c>
      <c r="I293" s="9">
        <f t="shared" si="59"/>
        <v>3.1796795365742923</v>
      </c>
      <c r="J293" s="9">
        <f t="shared" si="60"/>
        <v>4.4981198416241073</v>
      </c>
      <c r="K293" s="11">
        <f t="shared" si="61"/>
        <v>0.47846889952153115</v>
      </c>
      <c r="L293" s="11">
        <f t="shared" si="62"/>
        <v>0.32786885245901642</v>
      </c>
      <c r="M293" s="11">
        <f t="shared" si="63"/>
        <v>0.23310023310023309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-0.26882697139187828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0.23512973548270436</v>
      </c>
      <c r="Q293" s="11">
        <f>2*'OddsRatio_working_3-way'!K293*'OddsRatio_working_3-way'!L293*'OddsRatio_working_3-way'!M293</f>
        <v>7.3135220989954702E-2</v>
      </c>
      <c r="R293" s="11">
        <f t="shared" si="64"/>
        <v>0</v>
      </c>
      <c r="S293" s="11">
        <f t="shared" si="65"/>
        <v>-0.87465083680144462</v>
      </c>
      <c r="T293" s="11">
        <f t="shared" si="66"/>
        <v>-0.27205313741880083</v>
      </c>
      <c r="U293" s="11">
        <f>'OddsRatio_working_3-way'!S293-'OddsRatio_working_3-way'!R293^2/3</f>
        <v>-0.87465083680144462</v>
      </c>
      <c r="V293" s="11">
        <f>'OddsRatio_working_3-way'!S293*'OddsRatio_working_3-way'!R293/3-2*'OddsRatio_working_3-way'!R293^3/27-'OddsRatio_working_3-way'!T293</f>
        <v>0.27205313741880083</v>
      </c>
      <c r="W293" s="11">
        <f>'OddsRatio_working_3-way'!V293^2+4*'OddsRatio_working_3-way'!U293^3/27</f>
        <v>-2.5116010533544897E-2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0.15742372765323356</v>
      </c>
      <c r="Y293" s="11">
        <f>IF('OddsRatio_working_3-way'!W293&gt;=0,IF('OddsRatio_working_3-way'!V293+SQRT('OddsRatio_working_3-way'!W293)&gt;0,0,PI()),ACOS('OddsRatio_working_3-way'!V293/(2*'OddsRatio_working_3-way'!X293)))</f>
        <v>0.52747815883174964</v>
      </c>
      <c r="Z293" s="11">
        <f>'OddsRatio_working_3-way'!X293^(1/3)*COS('OddsRatio_working_3-way'!Y293/3)</f>
        <v>0.53162915526202237</v>
      </c>
      <c r="AA293" s="11">
        <f>'OddsRatio_working_3-way'!X293^(1/3)*COS(('OddsRatio_working_3-way'!Y293+2*PI())/3)</f>
        <v>-0.34761029974960689</v>
      </c>
      <c r="AB293" s="11">
        <f>'OddsRatio_working_3-way'!X293^(1/3)*COS(('OddsRatio_working_3-way'!Y293+4*PI())/3)</f>
        <v>-0.18401885551241562</v>
      </c>
      <c r="AC293" s="11">
        <f>'OddsRatio_working_3-way'!X293^(1/3)*SIN('OddsRatio_working_3-way'!Y293/3)</f>
        <v>9.4449564367462172E-2</v>
      </c>
      <c r="AD293" s="11">
        <f>'OddsRatio_working_3-way'!X293^(1/3)*SIN(('OddsRatio_working_3-way'!Y293+2*PI())/3)</f>
        <v>0.41317957166564195</v>
      </c>
      <c r="AE293" s="11">
        <f>'OddsRatio_working_3-way'!X293^(1/3)*SIN(('OddsRatio_working_3-way'!Y293+4*PI())/3)</f>
        <v>-0.507629136033104</v>
      </c>
      <c r="AF293" s="11">
        <f>-'OddsRatio_working_3-way'!U293/(3*'OddsRatio_working_3-way'!X293^(1/3))*COS(('OddsRatio_working_3-way'!Y293)/3)</f>
        <v>0.53162915526202237</v>
      </c>
      <c r="AG293" s="11">
        <f>-'OddsRatio_working_3-way'!U293/(3*'OddsRatio_working_3-way'!X293^(1/3))*COS(('OddsRatio_working_3-way'!Y293+2*PI())/3)</f>
        <v>-0.34761029974960689</v>
      </c>
      <c r="AH293" s="11">
        <f>-'OddsRatio_working_3-way'!U293/(3*'OddsRatio_working_3-way'!X293^(1/3))*COS(('OddsRatio_working_3-way'!Y293+4*PI())/3)</f>
        <v>-0.18401885551241562</v>
      </c>
      <c r="AI293" s="11">
        <f>'OddsRatio_working_3-way'!U293/(3*'OddsRatio_working_3-way'!X293^(1/3))*SIN(('OddsRatio_working_3-way'!Y293)/3)</f>
        <v>-9.4449564367462172E-2</v>
      </c>
      <c r="AJ293" s="11">
        <f>'OddsRatio_working_3-way'!U293/(3*'OddsRatio_working_3-way'!X293^(1/3))*SIN(('OddsRatio_working_3-way'!Y293+2*PI())/3)</f>
        <v>-0.41317957166564195</v>
      </c>
      <c r="AK293" s="11">
        <f>'OddsRatio_working_3-way'!U293/(3*'OddsRatio_working_3-way'!X293^(1/3))*SIN(('OddsRatio_working_3-way'!Y293+4*PI())/3)</f>
        <v>0.507629136033104</v>
      </c>
      <c r="AL293" s="11">
        <f>'OddsRatio_working_3-way'!Z293+'OddsRatio_working_3-way'!AF293</f>
        <v>1.0632583105240447</v>
      </c>
      <c r="AM293" s="11">
        <f>'OddsRatio_working_3-way'!AA293+'OddsRatio_working_3-way'!AG293</f>
        <v>-0.69522059949921378</v>
      </c>
      <c r="AN293" s="11">
        <f>'OddsRatio_working_3-way'!AB293+'OddsRatio_working_3-way'!AH293</f>
        <v>-0.36803771102483124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1.0632583105240447</v>
      </c>
      <c r="AS293" s="11">
        <f>IF(('OddsRatio_working_3-way'!X293=0),IF(Q293&gt;0,-Q293^(1/3),(-Q293)^(1/3)),'OddsRatio_working_3-way'!AM293-'OddsRatio_working_3-way'!R293/3)</f>
        <v>-0.69522059949921378</v>
      </c>
      <c r="AT293" s="11">
        <f>IF(('OddsRatio_working_3-way'!X293=0),IF(Q293&gt;0,-Q293^(1/3),(-Q293)^(1/3)),'OddsRatio_working_3-way'!AN293-'OddsRatio_working_3-way'!R293/3)</f>
        <v>-0.36803771102483124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1.79</v>
      </c>
      <c r="B294" s="4">
        <f>IF('True_Odds_Calculator_3-way'!B295="","",'True_Odds_Calculator_3-way'!B295)</f>
        <v>3.35</v>
      </c>
      <c r="C294" s="4">
        <f>IF('True_Odds_Calculator_3-way'!C295="","",'True_Odds_Calculator_3-way'!C295)</f>
        <v>5.46</v>
      </c>
      <c r="D294" s="9">
        <f t="shared" si="54"/>
        <v>0.54204371056276213</v>
      </c>
      <c r="E294" s="9">
        <f t="shared" si="55"/>
        <v>0.28463917131263111</v>
      </c>
      <c r="F294" s="9">
        <f t="shared" si="56"/>
        <v>0.17331711812460696</v>
      </c>
      <c r="G294" s="9">
        <f t="shared" si="57"/>
        <v>1.0694552751380653</v>
      </c>
      <c r="H294" s="9">
        <f t="shared" si="58"/>
        <v>1.8448696673590719</v>
      </c>
      <c r="I294" s="9">
        <f t="shared" si="59"/>
        <v>3.5132198965744532</v>
      </c>
      <c r="J294" s="9">
        <f t="shared" si="60"/>
        <v>5.7697705271157718</v>
      </c>
      <c r="K294" s="11">
        <f t="shared" si="61"/>
        <v>0.55865921787709494</v>
      </c>
      <c r="L294" s="11">
        <f t="shared" si="62"/>
        <v>0.29850746268656714</v>
      </c>
      <c r="M294" s="11">
        <f t="shared" si="63"/>
        <v>0.18315018315018314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-0.25289446927068893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0.23212563861275609</v>
      </c>
      <c r="Q294" s="11">
        <f>2*'OddsRatio_working_3-way'!K294*'OddsRatio_working_3-way'!L294*'OddsRatio_working_3-way'!M294</f>
        <v>6.108569437177791E-2</v>
      </c>
      <c r="R294" s="11">
        <f t="shared" si="64"/>
        <v>0</v>
      </c>
      <c r="S294" s="11">
        <f t="shared" si="65"/>
        <v>-0.91787550468056045</v>
      </c>
      <c r="T294" s="11">
        <f t="shared" si="66"/>
        <v>-0.24154618544225273</v>
      </c>
      <c r="U294" s="11">
        <f>'OddsRatio_working_3-way'!S294-'OddsRatio_working_3-way'!R294^2/3</f>
        <v>-0.91787550468056045</v>
      </c>
      <c r="V294" s="11">
        <f>'OddsRatio_working_3-way'!S294*'OddsRatio_working_3-way'!R294/3-2*'OddsRatio_working_3-way'!R294^3/27-'OddsRatio_working_3-way'!T294</f>
        <v>0.24154618544225273</v>
      </c>
      <c r="W294" s="11">
        <f>'OddsRatio_working_3-way'!V294^2+4*'OddsRatio_working_3-way'!U294^3/27</f>
        <v>-5.6219281646713332E-2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0.16923640369939358</v>
      </c>
      <c r="Y294" s="11">
        <f>IF('OddsRatio_working_3-way'!W294&gt;=0,IF('OddsRatio_working_3-way'!V294+SQRT('OddsRatio_working_3-way'!W294)&gt;0,0,PI()),ACOS('OddsRatio_working_3-way'!V294/(2*'OddsRatio_working_3-way'!X294)))</f>
        <v>0.77612211282134669</v>
      </c>
      <c r="Z294" s="11">
        <f>'OddsRatio_working_3-way'!X294^(1/3)*COS('OddsRatio_working_3-way'!Y294/3)</f>
        <v>0.53472763756903274</v>
      </c>
      <c r="AA294" s="11">
        <f>'OddsRatio_working_3-way'!X294^(1/3)*COS(('OddsRatio_working_3-way'!Y294+2*PI())/3)</f>
        <v>-0.38991438542955897</v>
      </c>
      <c r="AB294" s="11">
        <f>'OddsRatio_working_3-way'!X294^(1/3)*COS(('OddsRatio_working_3-way'!Y294+4*PI())/3)</f>
        <v>-0.14481325213947391</v>
      </c>
      <c r="AC294" s="11">
        <f>'OddsRatio_working_3-way'!X294^(1/3)*SIN('OddsRatio_working_3-way'!Y294/3)</f>
        <v>0.14150920528371294</v>
      </c>
      <c r="AD294" s="11">
        <f>'OddsRatio_working_3-way'!X294^(1/3)*SIN(('OddsRatio_working_3-way'!Y294+2*PI())/3)</f>
        <v>0.39233311559856404</v>
      </c>
      <c r="AE294" s="11">
        <f>'OddsRatio_working_3-way'!X294^(1/3)*SIN(('OddsRatio_working_3-way'!Y294+4*PI())/3)</f>
        <v>-0.53384232088227701</v>
      </c>
      <c r="AF294" s="11">
        <f>-'OddsRatio_working_3-way'!U294/(3*'OddsRatio_working_3-way'!X294^(1/3))*COS(('OddsRatio_working_3-way'!Y294)/3)</f>
        <v>0.53472763756903263</v>
      </c>
      <c r="AG294" s="11">
        <f>-'OddsRatio_working_3-way'!U294/(3*'OddsRatio_working_3-way'!X294^(1/3))*COS(('OddsRatio_working_3-way'!Y294+2*PI())/3)</f>
        <v>-0.38991438542955886</v>
      </c>
      <c r="AH294" s="11">
        <f>-'OddsRatio_working_3-way'!U294/(3*'OddsRatio_working_3-way'!X294^(1/3))*COS(('OddsRatio_working_3-way'!Y294+4*PI())/3)</f>
        <v>-0.14481325213947388</v>
      </c>
      <c r="AI294" s="11">
        <f>'OddsRatio_working_3-way'!U294/(3*'OddsRatio_working_3-way'!X294^(1/3))*SIN(('OddsRatio_working_3-way'!Y294)/3)</f>
        <v>-0.14150920528371291</v>
      </c>
      <c r="AJ294" s="11">
        <f>'OddsRatio_working_3-way'!U294/(3*'OddsRatio_working_3-way'!X294^(1/3))*SIN(('OddsRatio_working_3-way'!Y294+2*PI())/3)</f>
        <v>-0.39233311559856399</v>
      </c>
      <c r="AK294" s="11">
        <f>'OddsRatio_working_3-way'!U294/(3*'OddsRatio_working_3-way'!X294^(1/3))*SIN(('OddsRatio_working_3-way'!Y294+4*PI())/3)</f>
        <v>0.5338423208822769</v>
      </c>
      <c r="AL294" s="11">
        <f>'OddsRatio_working_3-way'!Z294+'OddsRatio_working_3-way'!AF294</f>
        <v>1.0694552751380653</v>
      </c>
      <c r="AM294" s="11">
        <f>'OddsRatio_working_3-way'!AA294+'OddsRatio_working_3-way'!AG294</f>
        <v>-0.77982877085911784</v>
      </c>
      <c r="AN294" s="11">
        <f>'OddsRatio_working_3-way'!AB294+'OddsRatio_working_3-way'!AH294</f>
        <v>-0.28962650427894776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1.0694552751380653</v>
      </c>
      <c r="AS294" s="11">
        <f>IF(('OddsRatio_working_3-way'!X294=0),IF(Q294&gt;0,-Q294^(1/3),(-Q294)^(1/3)),'OddsRatio_working_3-way'!AM294-'OddsRatio_working_3-way'!R294/3)</f>
        <v>-0.77982877085911784</v>
      </c>
      <c r="AT294" s="11">
        <f>IF(('OddsRatio_working_3-way'!X294=0),IF(Q294&gt;0,-Q294^(1/3),(-Q294)^(1/3)),'OddsRatio_working_3-way'!AN294-'OddsRatio_working_3-way'!R294/3)</f>
        <v>-0.28962650427894776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3.16</v>
      </c>
      <c r="B295" s="4">
        <f>IF('True_Odds_Calculator_3-way'!B296="","",'True_Odds_Calculator_3-way'!B296)</f>
        <v>2.89</v>
      </c>
      <c r="C295" s="4">
        <f>IF('True_Odds_Calculator_3-way'!C296="","",'True_Odds_Calculator_3-way'!C296)</f>
        <v>2.65</v>
      </c>
      <c r="D295" s="9">
        <f t="shared" si="54"/>
        <v>0.30376153763455632</v>
      </c>
      <c r="E295" s="9">
        <f t="shared" si="55"/>
        <v>0.33271791371538617</v>
      </c>
      <c r="F295" s="9">
        <f t="shared" si="56"/>
        <v>0.36352054865005767</v>
      </c>
      <c r="G295" s="9">
        <f t="shared" si="57"/>
        <v>1.0611370484082452</v>
      </c>
      <c r="H295" s="9">
        <f t="shared" si="58"/>
        <v>3.2920560245618096</v>
      </c>
      <c r="I295" s="9">
        <f t="shared" si="59"/>
        <v>3.0055490214915834</v>
      </c>
      <c r="J295" s="9">
        <f t="shared" si="60"/>
        <v>2.7508761298736046</v>
      </c>
      <c r="K295" s="11">
        <f t="shared" si="61"/>
        <v>0.31645569620253161</v>
      </c>
      <c r="L295" s="11">
        <f t="shared" si="62"/>
        <v>0.34602076124567471</v>
      </c>
      <c r="M295" s="11">
        <f t="shared" si="63"/>
        <v>0.37735849056603776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-0.27833556328163556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0.23552882005019654</v>
      </c>
      <c r="Q295" s="11">
        <f>2*'OddsRatio_working_3-way'!K295*'OddsRatio_working_3-way'!L295*'OddsRatio_working_3-way'!M295</f>
        <v>8.2641691245682991E-2</v>
      </c>
      <c r="R295" s="11">
        <f t="shared" si="64"/>
        <v>0</v>
      </c>
      <c r="S295" s="11">
        <f t="shared" si="65"/>
        <v>-0.84620454990825322</v>
      </c>
      <c r="T295" s="11">
        <f t="shared" si="66"/>
        <v>-0.2969138771607906</v>
      </c>
      <c r="U295" s="11">
        <f>'OddsRatio_working_3-way'!S295-'OddsRatio_working_3-way'!R295^2/3</f>
        <v>-0.84620454990825322</v>
      </c>
      <c r="V295" s="11">
        <f>'OddsRatio_working_3-way'!S295*'OddsRatio_working_3-way'!R295/3-2*'OddsRatio_working_3-way'!R295^3/27-'OddsRatio_working_3-way'!T295</f>
        <v>0.2969138771607906</v>
      </c>
      <c r="W295" s="11">
        <f>'OddsRatio_working_3-way'!V295^2+4*'OddsRatio_working_3-way'!U295^3/27</f>
        <v>-1.6103037903206358E-3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0.14980667061330555</v>
      </c>
      <c r="Y295" s="11">
        <f>IF('OddsRatio_working_3-way'!W295&gt;=0,IF('OddsRatio_working_3-way'!V295+SQRT('OddsRatio_working_3-way'!W295)&gt;0,0,PI()),ACOS('OddsRatio_working_3-way'!V295/(2*'OddsRatio_working_3-way'!X295)))</f>
        <v>0.13433828996220698</v>
      </c>
      <c r="Z295" s="11">
        <f>'OddsRatio_working_3-way'!X295^(1/3)*COS('OddsRatio_working_3-way'!Y295/3)</f>
        <v>0.5305685242041227</v>
      </c>
      <c r="AA295" s="11">
        <f>'OddsRatio_working_3-way'!X295^(1/3)*COS(('OddsRatio_working_3-way'!Y295+2*PI())/3)</f>
        <v>-0.28587353892175132</v>
      </c>
      <c r="AB295" s="11">
        <f>'OddsRatio_working_3-way'!X295^(1/3)*COS(('OddsRatio_working_3-way'!Y295+4*PI())/3)</f>
        <v>-0.24469498528237146</v>
      </c>
      <c r="AC295" s="11">
        <f>'OddsRatio_working_3-way'!X295^(1/3)*SIN('OddsRatio_working_3-way'!Y295/3)</f>
        <v>2.3774449028535639E-2</v>
      </c>
      <c r="AD295" s="11">
        <f>'OddsRatio_working_3-way'!X295^(1/3)*SIN(('OddsRatio_working_3-way'!Y295+2*PI())/3)</f>
        <v>0.44759859589492135</v>
      </c>
      <c r="AE295" s="11">
        <f>'OddsRatio_working_3-way'!X295^(1/3)*SIN(('OddsRatio_working_3-way'!Y295+4*PI())/3)</f>
        <v>-0.47137304492345672</v>
      </c>
      <c r="AF295" s="11">
        <f>-'OddsRatio_working_3-way'!U295/(3*'OddsRatio_working_3-way'!X295^(1/3))*COS(('OddsRatio_working_3-way'!Y295)/3)</f>
        <v>0.53056852420412248</v>
      </c>
      <c r="AG295" s="11">
        <f>-'OddsRatio_working_3-way'!U295/(3*'OddsRatio_working_3-way'!X295^(1/3))*COS(('OddsRatio_working_3-way'!Y295+2*PI())/3)</f>
        <v>-0.28587353892175121</v>
      </c>
      <c r="AH295" s="11">
        <f>-'OddsRatio_working_3-way'!U295/(3*'OddsRatio_working_3-way'!X295^(1/3))*COS(('OddsRatio_working_3-way'!Y295+4*PI())/3)</f>
        <v>-0.24469498528237135</v>
      </c>
      <c r="AI295" s="11">
        <f>'OddsRatio_working_3-way'!U295/(3*'OddsRatio_working_3-way'!X295^(1/3))*SIN(('OddsRatio_working_3-way'!Y295)/3)</f>
        <v>-2.3774449028535628E-2</v>
      </c>
      <c r="AJ295" s="11">
        <f>'OddsRatio_working_3-way'!U295/(3*'OddsRatio_working_3-way'!X295^(1/3))*SIN(('OddsRatio_working_3-way'!Y295+2*PI())/3)</f>
        <v>-0.44759859589492118</v>
      </c>
      <c r="AK295" s="11">
        <f>'OddsRatio_working_3-way'!U295/(3*'OddsRatio_working_3-way'!X295^(1/3))*SIN(('OddsRatio_working_3-way'!Y295+4*PI())/3)</f>
        <v>0.4713730449234565</v>
      </c>
      <c r="AL295" s="11">
        <f>'OddsRatio_working_3-way'!Z295+'OddsRatio_working_3-way'!AF295</f>
        <v>1.0611370484082452</v>
      </c>
      <c r="AM295" s="11">
        <f>'OddsRatio_working_3-way'!AA295+'OddsRatio_working_3-way'!AG295</f>
        <v>-0.57174707784350254</v>
      </c>
      <c r="AN295" s="11">
        <f>'OddsRatio_working_3-way'!AB295+'OddsRatio_working_3-way'!AH295</f>
        <v>-0.48938997056474282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1.0611370484082452</v>
      </c>
      <c r="AS295" s="11">
        <f>IF(('OddsRatio_working_3-way'!X295=0),IF(Q295&gt;0,-Q295^(1/3),(-Q295)^(1/3)),'OddsRatio_working_3-way'!AM295-'OddsRatio_working_3-way'!R295/3)</f>
        <v>-0.57174707784350254</v>
      </c>
      <c r="AT295" s="11">
        <f>IF(('OddsRatio_working_3-way'!X295=0),IF(Q295&gt;0,-Q295^(1/3),(-Q295)^(1/3)),'OddsRatio_working_3-way'!AN295-'OddsRatio_working_3-way'!R295/3)</f>
        <v>-0.48938997056474282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2.71</v>
      </c>
      <c r="B296" s="4">
        <f>IF('True_Odds_Calculator_3-way'!B297="","",'True_Odds_Calculator_3-way'!B297)</f>
        <v>2.82</v>
      </c>
      <c r="C296" s="4">
        <f>IF('True_Odds_Calculator_3-way'!C297="","",'True_Odds_Calculator_3-way'!C297)</f>
        <v>3.16</v>
      </c>
      <c r="D296" s="9">
        <f t="shared" si="54"/>
        <v>0.35522569835017898</v>
      </c>
      <c r="E296" s="9">
        <f t="shared" si="55"/>
        <v>0.34107886918891173</v>
      </c>
      <c r="F296" s="9">
        <f t="shared" si="56"/>
        <v>0.30369543246090958</v>
      </c>
      <c r="G296" s="9">
        <f t="shared" si="57"/>
        <v>1.0614687981981259</v>
      </c>
      <c r="H296" s="9">
        <f t="shared" si="58"/>
        <v>2.8151116449187947</v>
      </c>
      <c r="I296" s="9">
        <f t="shared" si="59"/>
        <v>2.9318732127205887</v>
      </c>
      <c r="J296" s="9">
        <f t="shared" si="60"/>
        <v>3.2927726041079524</v>
      </c>
      <c r="K296" s="11">
        <f t="shared" si="61"/>
        <v>0.36900369003690037</v>
      </c>
      <c r="L296" s="11">
        <f t="shared" si="62"/>
        <v>0.3546099290780142</v>
      </c>
      <c r="M296" s="11">
        <f t="shared" si="63"/>
        <v>0.31645569620253161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-0.27836573006182541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0.23561708819350513</v>
      </c>
      <c r="Q296" s="11">
        <f>2*'OddsRatio_working_3-way'!K296*'OddsRatio_working_3-way'!L296*'OddsRatio_working_3-way'!M296</f>
        <v>8.2817957185766303E-2</v>
      </c>
      <c r="R296" s="11">
        <f t="shared" si="64"/>
        <v>0</v>
      </c>
      <c r="S296" s="11">
        <f t="shared" si="65"/>
        <v>-0.84642993999719096</v>
      </c>
      <c r="T296" s="11">
        <f t="shared" si="66"/>
        <v>-0.29751491739795816</v>
      </c>
      <c r="U296" s="11">
        <f>'OddsRatio_working_3-way'!S296-'OddsRatio_working_3-way'!R296^2/3</f>
        <v>-0.84642993999719096</v>
      </c>
      <c r="V296" s="11">
        <f>'OddsRatio_working_3-way'!S296*'OddsRatio_working_3-way'!R296/3-2*'OddsRatio_working_3-way'!R296^3/27-'OddsRatio_working_3-way'!T296</f>
        <v>0.29751491739795816</v>
      </c>
      <c r="W296" s="11">
        <f>'OddsRatio_working_3-way'!V296^2+4*'OddsRatio_working_3-way'!U296^3/27</f>
        <v>-1.3247776338053269E-3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0.14986652703999581</v>
      </c>
      <c r="Y296" s="11">
        <f>IF('OddsRatio_working_3-way'!W296&gt;=0,IF('OddsRatio_working_3-way'!V296+SQRT('OddsRatio_working_3-way'!W296)&gt;0,0,PI()),ACOS('OddsRatio_working_3-way'!V296/(2*'OddsRatio_working_3-way'!X296)))</f>
        <v>0.12173347595131556</v>
      </c>
      <c r="Z296" s="11">
        <f>'OddsRatio_working_3-way'!X296^(1/3)*COS('OddsRatio_working_3-way'!Y296/3)</f>
        <v>0.53073439909906295</v>
      </c>
      <c r="AA296" s="11">
        <f>'OddsRatio_working_3-way'!X296^(1/3)*COS(('OddsRatio_working_3-way'!Y296+2*PI())/3)</f>
        <v>-0.28402820726656375</v>
      </c>
      <c r="AB296" s="11">
        <f>'OddsRatio_working_3-way'!X296^(1/3)*COS(('OddsRatio_working_3-way'!Y296+4*PI())/3)</f>
        <v>-0.24670619183249892</v>
      </c>
      <c r="AC296" s="11">
        <f>'OddsRatio_working_3-way'!X296^(1/3)*SIN('OddsRatio_working_3-way'!Y296/3)</f>
        <v>2.1547875657556628E-2</v>
      </c>
      <c r="AD296" s="11">
        <f>'OddsRatio_working_3-way'!X296^(1/3)*SIN(('OddsRatio_working_3-way'!Y296+2*PI())/3)</f>
        <v>0.44885553445327919</v>
      </c>
      <c r="AE296" s="11">
        <f>'OddsRatio_working_3-way'!X296^(1/3)*SIN(('OddsRatio_working_3-way'!Y296+4*PI())/3)</f>
        <v>-0.47040341011083581</v>
      </c>
      <c r="AF296" s="11">
        <f>-'OddsRatio_working_3-way'!U296/(3*'OddsRatio_working_3-way'!X296^(1/3))*COS(('OddsRatio_working_3-way'!Y296)/3)</f>
        <v>0.53073439909906295</v>
      </c>
      <c r="AG296" s="11">
        <f>-'OddsRatio_working_3-way'!U296/(3*'OddsRatio_working_3-way'!X296^(1/3))*COS(('OddsRatio_working_3-way'!Y296+2*PI())/3)</f>
        <v>-0.28402820726656375</v>
      </c>
      <c r="AH296" s="11">
        <f>-'OddsRatio_working_3-way'!U296/(3*'OddsRatio_working_3-way'!X296^(1/3))*COS(('OddsRatio_working_3-way'!Y296+4*PI())/3)</f>
        <v>-0.24670619183249892</v>
      </c>
      <c r="AI296" s="11">
        <f>'OddsRatio_working_3-way'!U296/(3*'OddsRatio_working_3-way'!X296^(1/3))*SIN(('OddsRatio_working_3-way'!Y296)/3)</f>
        <v>-2.1547875657556628E-2</v>
      </c>
      <c r="AJ296" s="11">
        <f>'OddsRatio_working_3-way'!U296/(3*'OddsRatio_working_3-way'!X296^(1/3))*SIN(('OddsRatio_working_3-way'!Y296+2*PI())/3)</f>
        <v>-0.44885553445327919</v>
      </c>
      <c r="AK296" s="11">
        <f>'OddsRatio_working_3-way'!U296/(3*'OddsRatio_working_3-way'!X296^(1/3))*SIN(('OddsRatio_working_3-way'!Y296+4*PI())/3)</f>
        <v>0.47040341011083581</v>
      </c>
      <c r="AL296" s="11">
        <f>'OddsRatio_working_3-way'!Z296+'OddsRatio_working_3-way'!AF296</f>
        <v>1.0614687981981259</v>
      </c>
      <c r="AM296" s="11">
        <f>'OddsRatio_working_3-way'!AA296+'OddsRatio_working_3-way'!AG296</f>
        <v>-0.5680564145331275</v>
      </c>
      <c r="AN296" s="11">
        <f>'OddsRatio_working_3-way'!AB296+'OddsRatio_working_3-way'!AH296</f>
        <v>-0.49341238366499784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1.0614687981981259</v>
      </c>
      <c r="AS296" s="11">
        <f>IF(('OddsRatio_working_3-way'!X296=0),IF(Q296&gt;0,-Q296^(1/3),(-Q296)^(1/3)),'OddsRatio_working_3-way'!AM296-'OddsRatio_working_3-way'!R296/3)</f>
        <v>-0.5680564145331275</v>
      </c>
      <c r="AT296" s="11">
        <f>IF(('OddsRatio_working_3-way'!X296=0),IF(Q296&gt;0,-Q296^(1/3),(-Q296)^(1/3)),'OddsRatio_working_3-way'!AN296-'OddsRatio_working_3-way'!R296/3)</f>
        <v>-0.49341238366499784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1.54</v>
      </c>
      <c r="B297" s="4">
        <f>IF('True_Odds_Calculator_3-way'!B298="","",'True_Odds_Calculator_3-way'!B298)</f>
        <v>4.25</v>
      </c>
      <c r="C297" s="4">
        <f>IF('True_Odds_Calculator_3-way'!C298="","",'True_Odds_Calculator_3-way'!C298)</f>
        <v>6.35</v>
      </c>
      <c r="D297" s="9">
        <f t="shared" si="54"/>
        <v>0.63123859278714534</v>
      </c>
      <c r="E297" s="9">
        <f t="shared" si="55"/>
        <v>0.2214378137492107</v>
      </c>
      <c r="F297" s="9">
        <f t="shared" si="56"/>
        <v>0.14732359346364399</v>
      </c>
      <c r="G297" s="9">
        <f t="shared" si="57"/>
        <v>1.0818278581849821</v>
      </c>
      <c r="H297" s="9">
        <f t="shared" si="58"/>
        <v>1.5841870434198906</v>
      </c>
      <c r="I297" s="9">
        <f t="shared" si="59"/>
        <v>4.5159405391011926</v>
      </c>
      <c r="J297" s="9">
        <f t="shared" si="60"/>
        <v>6.787779041289653</v>
      </c>
      <c r="K297" s="11">
        <f t="shared" si="61"/>
        <v>0.64935064935064934</v>
      </c>
      <c r="L297" s="11">
        <f t="shared" si="62"/>
        <v>0.23529411764705882</v>
      </c>
      <c r="M297" s="11">
        <f t="shared" si="63"/>
        <v>0.15748031496062992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-0.22591627918167989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0.219919034184898</v>
      </c>
      <c r="Q297" s="11">
        <f>2*'OddsRatio_working_3-way'!K297*'OddsRatio_working_3-way'!L297*'OddsRatio_working_3-way'!M297</f>
        <v>4.8122326955119914E-2</v>
      </c>
      <c r="R297" s="11">
        <f t="shared" si="64"/>
        <v>0</v>
      </c>
      <c r="S297" s="11">
        <f t="shared" si="65"/>
        <v>-0.97345368373405727</v>
      </c>
      <c r="T297" s="11">
        <f t="shared" si="66"/>
        <v>-0.21300955880395125</v>
      </c>
      <c r="U297" s="11">
        <f>'OddsRatio_working_3-way'!S297-'OddsRatio_working_3-way'!R297^2/3</f>
        <v>-0.97345368373405727</v>
      </c>
      <c r="V297" s="11">
        <f>'OddsRatio_working_3-way'!S297*'OddsRatio_working_3-way'!R297/3-2*'OddsRatio_working_3-way'!R297^3/27-'OddsRatio_working_3-way'!T297</f>
        <v>0.21300955880395125</v>
      </c>
      <c r="W297" s="11">
        <f>'OddsRatio_working_3-way'!V297^2+4*'OddsRatio_working_3-way'!U297^3/27</f>
        <v>-9.1287144828754968E-2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0.18483791343404696</v>
      </c>
      <c r="Y297" s="11">
        <f>IF('OddsRatio_working_3-way'!W297&gt;=0,IF('OddsRatio_working_3-way'!V297+SQRT('OddsRatio_working_3-way'!W297)&gt;0,0,PI()),ACOS('OddsRatio_working_3-way'!V297/(2*'OddsRatio_working_3-way'!X297)))</f>
        <v>0.95671693472649277</v>
      </c>
      <c r="Z297" s="11">
        <f>'OddsRatio_working_3-way'!X297^(1/3)*COS('OddsRatio_working_3-way'!Y297/3)</f>
        <v>0.54091392909249103</v>
      </c>
      <c r="AA297" s="11">
        <f>'OddsRatio_working_3-way'!X297^(1/3)*COS(('OddsRatio_working_3-way'!Y297+2*PI())/3)</f>
        <v>-0.42512600449544474</v>
      </c>
      <c r="AB297" s="11">
        <f>'OddsRatio_working_3-way'!X297^(1/3)*COS(('OddsRatio_working_3-way'!Y297+4*PI())/3)</f>
        <v>-0.11578792459704645</v>
      </c>
      <c r="AC297" s="11">
        <f>'OddsRatio_working_3-way'!X297^(1/3)*SIN('OddsRatio_working_3-way'!Y297/3)</f>
        <v>0.17859642369994225</v>
      </c>
      <c r="AD297" s="11">
        <f>'OddsRatio_working_3-way'!X297^(1/3)*SIN(('OddsRatio_working_3-way'!Y297+2*PI())/3)</f>
        <v>0.3791469920049807</v>
      </c>
      <c r="AE297" s="11">
        <f>'OddsRatio_working_3-way'!X297^(1/3)*SIN(('OddsRatio_working_3-way'!Y297+4*PI())/3)</f>
        <v>-0.55774341570492292</v>
      </c>
      <c r="AF297" s="11">
        <f>-'OddsRatio_working_3-way'!U297/(3*'OddsRatio_working_3-way'!X297^(1/3))*COS(('OddsRatio_working_3-way'!Y297)/3)</f>
        <v>0.54091392909249103</v>
      </c>
      <c r="AG297" s="11">
        <f>-'OddsRatio_working_3-way'!U297/(3*'OddsRatio_working_3-way'!X297^(1/3))*COS(('OddsRatio_working_3-way'!Y297+2*PI())/3)</f>
        <v>-0.42512600449544474</v>
      </c>
      <c r="AH297" s="11">
        <f>-'OddsRatio_working_3-way'!U297/(3*'OddsRatio_working_3-way'!X297^(1/3))*COS(('OddsRatio_working_3-way'!Y297+4*PI())/3)</f>
        <v>-0.11578792459704645</v>
      </c>
      <c r="AI297" s="11">
        <f>'OddsRatio_working_3-way'!U297/(3*'OddsRatio_working_3-way'!X297^(1/3))*SIN(('OddsRatio_working_3-way'!Y297)/3)</f>
        <v>-0.17859642369994225</v>
      </c>
      <c r="AJ297" s="11">
        <f>'OddsRatio_working_3-way'!U297/(3*'OddsRatio_working_3-way'!X297^(1/3))*SIN(('OddsRatio_working_3-way'!Y297+2*PI())/3)</f>
        <v>-0.3791469920049807</v>
      </c>
      <c r="AK297" s="11">
        <f>'OddsRatio_working_3-way'!U297/(3*'OddsRatio_working_3-way'!X297^(1/3))*SIN(('OddsRatio_working_3-way'!Y297+4*PI())/3)</f>
        <v>0.55774341570492292</v>
      </c>
      <c r="AL297" s="11">
        <f>'OddsRatio_working_3-way'!Z297+'OddsRatio_working_3-way'!AF297</f>
        <v>1.0818278581849821</v>
      </c>
      <c r="AM297" s="11">
        <f>'OddsRatio_working_3-way'!AA297+'OddsRatio_working_3-way'!AG297</f>
        <v>-0.85025200899088949</v>
      </c>
      <c r="AN297" s="11">
        <f>'OddsRatio_working_3-way'!AB297+'OddsRatio_working_3-way'!AH297</f>
        <v>-0.23157584919409291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1.0818278581849821</v>
      </c>
      <c r="AS297" s="11">
        <f>IF(('OddsRatio_working_3-way'!X297=0),IF(Q297&gt;0,-Q297^(1/3),(-Q297)^(1/3)),'OddsRatio_working_3-way'!AM297-'OddsRatio_working_3-way'!R297/3)</f>
        <v>-0.85025200899088949</v>
      </c>
      <c r="AT297" s="11">
        <f>IF(('OddsRatio_working_3-way'!X297=0),IF(Q297&gt;0,-Q297^(1/3),(-Q297)^(1/3)),'OddsRatio_working_3-way'!AN297-'OddsRatio_working_3-way'!R297/3)</f>
        <v>-0.23157584919409291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54"/>
        <v>#VALUE!</v>
      </c>
      <c r="E298" s="9" t="e">
        <f t="shared" si="55"/>
        <v>#VALUE!</v>
      </c>
      <c r="F298" s="9" t="e">
        <f t="shared" si="56"/>
        <v>#VALUE!</v>
      </c>
      <c r="G298" s="9" t="str">
        <f t="shared" si="57"/>
        <v/>
      </c>
      <c r="H298" s="9" t="str">
        <f t="shared" si="58"/>
        <v/>
      </c>
      <c r="I298" s="9" t="str">
        <f t="shared" si="59"/>
        <v/>
      </c>
      <c r="J298" s="9" t="str">
        <f t="shared" si="60"/>
        <v/>
      </c>
      <c r="K298" s="11" t="e">
        <f t="shared" si="61"/>
        <v>#VALUE!</v>
      </c>
      <c r="L298" s="11" t="e">
        <f t="shared" si="62"/>
        <v>#VALUE!</v>
      </c>
      <c r="M298" s="11" t="e">
        <f t="shared" si="63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64"/>
        <v>#VALUE!</v>
      </c>
      <c r="S298" s="11" t="e">
        <f t="shared" si="65"/>
        <v>#VALUE!</v>
      </c>
      <c r="T298" s="11" t="e">
        <f t="shared" si="66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54"/>
        <v>#VALUE!</v>
      </c>
      <c r="E299" s="9" t="e">
        <f t="shared" si="55"/>
        <v>#VALUE!</v>
      </c>
      <c r="F299" s="9" t="e">
        <f t="shared" si="56"/>
        <v>#VALUE!</v>
      </c>
      <c r="G299" s="9" t="str">
        <f t="shared" si="57"/>
        <v/>
      </c>
      <c r="H299" s="9" t="str">
        <f t="shared" si="58"/>
        <v/>
      </c>
      <c r="I299" s="9" t="str">
        <f t="shared" si="59"/>
        <v/>
      </c>
      <c r="J299" s="9" t="str">
        <f t="shared" si="60"/>
        <v/>
      </c>
      <c r="K299" s="11" t="e">
        <f t="shared" si="61"/>
        <v>#VALUE!</v>
      </c>
      <c r="L299" s="11" t="e">
        <f t="shared" si="62"/>
        <v>#VALUE!</v>
      </c>
      <c r="M299" s="11" t="e">
        <f t="shared" si="63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64"/>
        <v>#VALUE!</v>
      </c>
      <c r="S299" s="11" t="e">
        <f t="shared" si="65"/>
        <v>#VALUE!</v>
      </c>
      <c r="T299" s="11" t="e">
        <f t="shared" si="66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54"/>
        <v>#VALUE!</v>
      </c>
      <c r="E300" s="9" t="e">
        <f t="shared" si="55"/>
        <v>#VALUE!</v>
      </c>
      <c r="F300" s="9" t="e">
        <f t="shared" si="56"/>
        <v>#VALUE!</v>
      </c>
      <c r="G300" s="9" t="str">
        <f t="shared" si="57"/>
        <v/>
      </c>
      <c r="H300" s="9" t="str">
        <f t="shared" si="58"/>
        <v/>
      </c>
      <c r="I300" s="9" t="str">
        <f t="shared" si="59"/>
        <v/>
      </c>
      <c r="J300" s="9" t="str">
        <f t="shared" si="60"/>
        <v/>
      </c>
      <c r="K300" s="11" t="e">
        <f t="shared" si="61"/>
        <v>#VALUE!</v>
      </c>
      <c r="L300" s="11" t="e">
        <f t="shared" si="62"/>
        <v>#VALUE!</v>
      </c>
      <c r="M300" s="11" t="e">
        <f t="shared" si="63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64"/>
        <v>#VALUE!</v>
      </c>
      <c r="S300" s="11" t="e">
        <f t="shared" si="65"/>
        <v>#VALUE!</v>
      </c>
      <c r="T300" s="11" t="e">
        <f t="shared" si="66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54"/>
        <v>#VALUE!</v>
      </c>
      <c r="E301" s="9" t="e">
        <f t="shared" si="55"/>
        <v>#VALUE!</v>
      </c>
      <c r="F301" s="9" t="e">
        <f t="shared" si="56"/>
        <v>#VALUE!</v>
      </c>
      <c r="G301" s="9" t="str">
        <f t="shared" si="57"/>
        <v/>
      </c>
      <c r="H301" s="9" t="str">
        <f t="shared" si="58"/>
        <v/>
      </c>
      <c r="I301" s="9" t="str">
        <f t="shared" si="59"/>
        <v/>
      </c>
      <c r="J301" s="9" t="str">
        <f t="shared" si="60"/>
        <v/>
      </c>
      <c r="K301" s="11" t="e">
        <f t="shared" si="61"/>
        <v>#VALUE!</v>
      </c>
      <c r="L301" s="11" t="e">
        <f t="shared" si="62"/>
        <v>#VALUE!</v>
      </c>
      <c r="M301" s="11" t="e">
        <f t="shared" si="63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64"/>
        <v>#VALUE!</v>
      </c>
      <c r="S301" s="11" t="e">
        <f t="shared" si="65"/>
        <v>#VALUE!</v>
      </c>
      <c r="T301" s="11" t="e">
        <f t="shared" si="66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54"/>
        <v>#VALUE!</v>
      </c>
      <c r="E302" s="9" t="e">
        <f t="shared" si="55"/>
        <v>#VALUE!</v>
      </c>
      <c r="F302" s="9" t="e">
        <f t="shared" si="56"/>
        <v>#VALUE!</v>
      </c>
      <c r="G302" s="9" t="str">
        <f t="shared" si="57"/>
        <v/>
      </c>
      <c r="H302" s="9" t="str">
        <f t="shared" si="58"/>
        <v/>
      </c>
      <c r="I302" s="9" t="str">
        <f t="shared" si="59"/>
        <v/>
      </c>
      <c r="J302" s="9" t="str">
        <f t="shared" si="60"/>
        <v/>
      </c>
      <c r="K302" s="11" t="e">
        <f t="shared" si="61"/>
        <v>#VALUE!</v>
      </c>
      <c r="L302" s="11" t="e">
        <f t="shared" si="62"/>
        <v>#VALUE!</v>
      </c>
      <c r="M302" s="11" t="e">
        <f t="shared" si="63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64"/>
        <v>#VALUE!</v>
      </c>
      <c r="S302" s="11" t="e">
        <f t="shared" si="65"/>
        <v>#VALUE!</v>
      </c>
      <c r="T302" s="11" t="e">
        <f t="shared" si="66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54"/>
        <v>#VALUE!</v>
      </c>
      <c r="E303" s="9" t="e">
        <f t="shared" si="55"/>
        <v>#VALUE!</v>
      </c>
      <c r="F303" s="9" t="e">
        <f t="shared" si="56"/>
        <v>#VALUE!</v>
      </c>
      <c r="G303" s="9" t="str">
        <f t="shared" si="57"/>
        <v/>
      </c>
      <c r="H303" s="9" t="str">
        <f t="shared" si="58"/>
        <v/>
      </c>
      <c r="I303" s="9" t="str">
        <f t="shared" si="59"/>
        <v/>
      </c>
      <c r="J303" s="9" t="str">
        <f t="shared" si="60"/>
        <v/>
      </c>
      <c r="K303" s="11" t="e">
        <f t="shared" si="61"/>
        <v>#VALUE!</v>
      </c>
      <c r="L303" s="11" t="e">
        <f t="shared" si="62"/>
        <v>#VALUE!</v>
      </c>
      <c r="M303" s="11" t="e">
        <f t="shared" si="63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64"/>
        <v>#VALUE!</v>
      </c>
      <c r="S303" s="11" t="e">
        <f t="shared" si="65"/>
        <v>#VALUE!</v>
      </c>
      <c r="T303" s="11" t="e">
        <f t="shared" si="66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54"/>
        <v>#VALUE!</v>
      </c>
      <c r="E304" s="9" t="e">
        <f t="shared" si="55"/>
        <v>#VALUE!</v>
      </c>
      <c r="F304" s="9" t="e">
        <f t="shared" si="56"/>
        <v>#VALUE!</v>
      </c>
      <c r="G304" s="9" t="str">
        <f t="shared" si="57"/>
        <v/>
      </c>
      <c r="H304" s="9" t="str">
        <f t="shared" si="58"/>
        <v/>
      </c>
      <c r="I304" s="9" t="str">
        <f t="shared" si="59"/>
        <v/>
      </c>
      <c r="J304" s="9" t="str">
        <f t="shared" si="60"/>
        <v/>
      </c>
      <c r="K304" s="11" t="e">
        <f t="shared" si="61"/>
        <v>#VALUE!</v>
      </c>
      <c r="L304" s="11" t="e">
        <f t="shared" si="62"/>
        <v>#VALUE!</v>
      </c>
      <c r="M304" s="11" t="e">
        <f t="shared" si="63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64"/>
        <v>#VALUE!</v>
      </c>
      <c r="S304" s="11" t="e">
        <f t="shared" si="65"/>
        <v>#VALUE!</v>
      </c>
      <c r="T304" s="11" t="e">
        <f t="shared" si="66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54"/>
        <v>#VALUE!</v>
      </c>
      <c r="E305" s="9" t="e">
        <f t="shared" si="55"/>
        <v>#VALUE!</v>
      </c>
      <c r="F305" s="9" t="e">
        <f t="shared" si="56"/>
        <v>#VALUE!</v>
      </c>
      <c r="G305" s="9" t="str">
        <f t="shared" si="57"/>
        <v/>
      </c>
      <c r="H305" s="9" t="str">
        <f t="shared" si="58"/>
        <v/>
      </c>
      <c r="I305" s="9" t="str">
        <f t="shared" si="59"/>
        <v/>
      </c>
      <c r="J305" s="9" t="str">
        <f t="shared" si="60"/>
        <v/>
      </c>
      <c r="K305" s="11" t="e">
        <f t="shared" si="61"/>
        <v>#VALUE!</v>
      </c>
      <c r="L305" s="11" t="e">
        <f t="shared" si="62"/>
        <v>#VALUE!</v>
      </c>
      <c r="M305" s="11" t="e">
        <f t="shared" si="63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64"/>
        <v>#VALUE!</v>
      </c>
      <c r="S305" s="11" t="e">
        <f t="shared" si="65"/>
        <v>#VALUE!</v>
      </c>
      <c r="T305" s="11" t="e">
        <f t="shared" si="66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54"/>
        <v>#VALUE!</v>
      </c>
      <c r="E306" s="9" t="e">
        <f t="shared" si="55"/>
        <v>#VALUE!</v>
      </c>
      <c r="F306" s="9" t="e">
        <f t="shared" si="56"/>
        <v>#VALUE!</v>
      </c>
      <c r="G306" s="9" t="str">
        <f t="shared" si="57"/>
        <v/>
      </c>
      <c r="H306" s="9" t="str">
        <f t="shared" si="58"/>
        <v/>
      </c>
      <c r="I306" s="9" t="str">
        <f t="shared" si="59"/>
        <v/>
      </c>
      <c r="J306" s="9" t="str">
        <f t="shared" si="60"/>
        <v/>
      </c>
      <c r="K306" s="11" t="e">
        <f t="shared" si="61"/>
        <v>#VALUE!</v>
      </c>
      <c r="L306" s="11" t="e">
        <f t="shared" si="62"/>
        <v>#VALUE!</v>
      </c>
      <c r="M306" s="11" t="e">
        <f t="shared" si="63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64"/>
        <v>#VALUE!</v>
      </c>
      <c r="S306" s="11" t="e">
        <f t="shared" si="65"/>
        <v>#VALUE!</v>
      </c>
      <c r="T306" s="11" t="e">
        <f t="shared" si="66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54"/>
        <v>#VALUE!</v>
      </c>
      <c r="E307" s="9" t="e">
        <f t="shared" si="55"/>
        <v>#VALUE!</v>
      </c>
      <c r="F307" s="9" t="e">
        <f t="shared" si="56"/>
        <v>#VALUE!</v>
      </c>
      <c r="G307" s="9" t="str">
        <f t="shared" si="57"/>
        <v/>
      </c>
      <c r="H307" s="9" t="str">
        <f t="shared" si="58"/>
        <v/>
      </c>
      <c r="I307" s="9" t="str">
        <f t="shared" si="59"/>
        <v/>
      </c>
      <c r="J307" s="9" t="str">
        <f t="shared" si="60"/>
        <v/>
      </c>
      <c r="K307" s="11" t="e">
        <f t="shared" si="61"/>
        <v>#VALUE!</v>
      </c>
      <c r="L307" s="11" t="e">
        <f t="shared" si="62"/>
        <v>#VALUE!</v>
      </c>
      <c r="M307" s="11" t="e">
        <f t="shared" si="63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64"/>
        <v>#VALUE!</v>
      </c>
      <c r="S307" s="11" t="e">
        <f t="shared" si="65"/>
        <v>#VALUE!</v>
      </c>
      <c r="T307" s="11" t="e">
        <f t="shared" si="66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54"/>
        <v>#VALUE!</v>
      </c>
      <c r="E308" s="9" t="e">
        <f t="shared" si="55"/>
        <v>#VALUE!</v>
      </c>
      <c r="F308" s="9" t="e">
        <f t="shared" si="56"/>
        <v>#VALUE!</v>
      </c>
      <c r="G308" s="9" t="str">
        <f t="shared" si="57"/>
        <v/>
      </c>
      <c r="H308" s="9" t="str">
        <f t="shared" si="58"/>
        <v/>
      </c>
      <c r="I308" s="9" t="str">
        <f t="shared" si="59"/>
        <v/>
      </c>
      <c r="J308" s="9" t="str">
        <f t="shared" si="60"/>
        <v/>
      </c>
      <c r="K308" s="11" t="e">
        <f t="shared" si="61"/>
        <v>#VALUE!</v>
      </c>
      <c r="L308" s="11" t="e">
        <f t="shared" si="62"/>
        <v>#VALUE!</v>
      </c>
      <c r="M308" s="11" t="e">
        <f t="shared" si="63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64"/>
        <v>#VALUE!</v>
      </c>
      <c r="S308" s="11" t="e">
        <f t="shared" si="65"/>
        <v>#VALUE!</v>
      </c>
      <c r="T308" s="11" t="e">
        <f t="shared" si="66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54"/>
        <v>#VALUE!</v>
      </c>
      <c r="E309" s="9" t="e">
        <f t="shared" si="55"/>
        <v>#VALUE!</v>
      </c>
      <c r="F309" s="9" t="e">
        <f t="shared" si="56"/>
        <v>#VALUE!</v>
      </c>
      <c r="G309" s="9" t="str">
        <f t="shared" si="57"/>
        <v/>
      </c>
      <c r="H309" s="9" t="str">
        <f t="shared" si="58"/>
        <v/>
      </c>
      <c r="I309" s="9" t="str">
        <f t="shared" si="59"/>
        <v/>
      </c>
      <c r="J309" s="9" t="str">
        <f t="shared" si="60"/>
        <v/>
      </c>
      <c r="K309" s="11" t="e">
        <f t="shared" si="61"/>
        <v>#VALUE!</v>
      </c>
      <c r="L309" s="11" t="e">
        <f t="shared" si="62"/>
        <v>#VALUE!</v>
      </c>
      <c r="M309" s="11" t="e">
        <f t="shared" si="63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64"/>
        <v>#VALUE!</v>
      </c>
      <c r="S309" s="11" t="e">
        <f t="shared" si="65"/>
        <v>#VALUE!</v>
      </c>
      <c r="T309" s="11" t="e">
        <f t="shared" si="66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54"/>
        <v>#VALUE!</v>
      </c>
      <c r="E310" s="9" t="e">
        <f t="shared" si="55"/>
        <v>#VALUE!</v>
      </c>
      <c r="F310" s="9" t="e">
        <f t="shared" si="56"/>
        <v>#VALUE!</v>
      </c>
      <c r="G310" s="9" t="str">
        <f t="shared" si="57"/>
        <v/>
      </c>
      <c r="H310" s="9" t="str">
        <f t="shared" si="58"/>
        <v/>
      </c>
      <c r="I310" s="9" t="str">
        <f t="shared" si="59"/>
        <v/>
      </c>
      <c r="J310" s="9" t="str">
        <f t="shared" si="60"/>
        <v/>
      </c>
      <c r="K310" s="11" t="e">
        <f t="shared" si="61"/>
        <v>#VALUE!</v>
      </c>
      <c r="L310" s="11" t="e">
        <f t="shared" si="62"/>
        <v>#VALUE!</v>
      </c>
      <c r="M310" s="11" t="e">
        <f t="shared" si="63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64"/>
        <v>#VALUE!</v>
      </c>
      <c r="S310" s="11" t="e">
        <f t="shared" si="65"/>
        <v>#VALUE!</v>
      </c>
      <c r="T310" s="11" t="e">
        <f t="shared" si="66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54"/>
        <v>#VALUE!</v>
      </c>
      <c r="E311" s="9" t="e">
        <f t="shared" si="55"/>
        <v>#VALUE!</v>
      </c>
      <c r="F311" s="9" t="e">
        <f t="shared" si="56"/>
        <v>#VALUE!</v>
      </c>
      <c r="G311" s="9" t="str">
        <f t="shared" si="57"/>
        <v/>
      </c>
      <c r="H311" s="9" t="str">
        <f t="shared" si="58"/>
        <v/>
      </c>
      <c r="I311" s="9" t="str">
        <f t="shared" si="59"/>
        <v/>
      </c>
      <c r="J311" s="9" t="str">
        <f t="shared" si="60"/>
        <v/>
      </c>
      <c r="K311" s="11" t="e">
        <f t="shared" si="61"/>
        <v>#VALUE!</v>
      </c>
      <c r="L311" s="11" t="e">
        <f t="shared" si="62"/>
        <v>#VALUE!</v>
      </c>
      <c r="M311" s="11" t="e">
        <f t="shared" si="63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64"/>
        <v>#VALUE!</v>
      </c>
      <c r="S311" s="11" t="e">
        <f t="shared" si="65"/>
        <v>#VALUE!</v>
      </c>
      <c r="T311" s="11" t="e">
        <f t="shared" si="66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54"/>
        <v>#VALUE!</v>
      </c>
      <c r="E312" s="9" t="e">
        <f t="shared" si="55"/>
        <v>#VALUE!</v>
      </c>
      <c r="F312" s="9" t="e">
        <f t="shared" si="56"/>
        <v>#VALUE!</v>
      </c>
      <c r="G312" s="9" t="str">
        <f t="shared" si="57"/>
        <v/>
      </c>
      <c r="H312" s="9" t="str">
        <f t="shared" si="58"/>
        <v/>
      </c>
      <c r="I312" s="9" t="str">
        <f t="shared" si="59"/>
        <v/>
      </c>
      <c r="J312" s="9" t="str">
        <f t="shared" si="60"/>
        <v/>
      </c>
      <c r="K312" s="11" t="e">
        <f t="shared" si="61"/>
        <v>#VALUE!</v>
      </c>
      <c r="L312" s="11" t="e">
        <f t="shared" si="62"/>
        <v>#VALUE!</v>
      </c>
      <c r="M312" s="11" t="e">
        <f t="shared" si="63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64"/>
        <v>#VALUE!</v>
      </c>
      <c r="S312" s="11" t="e">
        <f t="shared" si="65"/>
        <v>#VALUE!</v>
      </c>
      <c r="T312" s="11" t="e">
        <f t="shared" si="66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54"/>
        <v>#VALUE!</v>
      </c>
      <c r="E313" s="9" t="e">
        <f t="shared" si="55"/>
        <v>#VALUE!</v>
      </c>
      <c r="F313" s="9" t="e">
        <f t="shared" si="56"/>
        <v>#VALUE!</v>
      </c>
      <c r="G313" s="9" t="str">
        <f t="shared" si="57"/>
        <v/>
      </c>
      <c r="H313" s="9" t="str">
        <f t="shared" si="58"/>
        <v/>
      </c>
      <c r="I313" s="9" t="str">
        <f t="shared" si="59"/>
        <v/>
      </c>
      <c r="J313" s="9" t="str">
        <f t="shared" si="60"/>
        <v/>
      </c>
      <c r="K313" s="11" t="e">
        <f t="shared" si="61"/>
        <v>#VALUE!</v>
      </c>
      <c r="L313" s="11" t="e">
        <f t="shared" si="62"/>
        <v>#VALUE!</v>
      </c>
      <c r="M313" s="11" t="e">
        <f t="shared" si="63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64"/>
        <v>#VALUE!</v>
      </c>
      <c r="S313" s="11" t="e">
        <f t="shared" si="65"/>
        <v>#VALUE!</v>
      </c>
      <c r="T313" s="11" t="e">
        <f t="shared" si="66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54"/>
        <v>#VALUE!</v>
      </c>
      <c r="E314" s="9" t="e">
        <f t="shared" si="55"/>
        <v>#VALUE!</v>
      </c>
      <c r="F314" s="9" t="e">
        <f t="shared" si="56"/>
        <v>#VALUE!</v>
      </c>
      <c r="G314" s="9" t="str">
        <f t="shared" si="57"/>
        <v/>
      </c>
      <c r="H314" s="9" t="str">
        <f t="shared" si="58"/>
        <v/>
      </c>
      <c r="I314" s="9" t="str">
        <f t="shared" si="59"/>
        <v/>
      </c>
      <c r="J314" s="9" t="str">
        <f t="shared" si="60"/>
        <v/>
      </c>
      <c r="K314" s="11" t="e">
        <f t="shared" si="61"/>
        <v>#VALUE!</v>
      </c>
      <c r="L314" s="11" t="e">
        <f t="shared" si="62"/>
        <v>#VALUE!</v>
      </c>
      <c r="M314" s="11" t="e">
        <f t="shared" si="63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64"/>
        <v>#VALUE!</v>
      </c>
      <c r="S314" s="11" t="e">
        <f t="shared" si="65"/>
        <v>#VALUE!</v>
      </c>
      <c r="T314" s="11" t="e">
        <f t="shared" si="66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54"/>
        <v>#VALUE!</v>
      </c>
      <c r="E315" s="9" t="e">
        <f t="shared" si="55"/>
        <v>#VALUE!</v>
      </c>
      <c r="F315" s="9" t="e">
        <f t="shared" si="56"/>
        <v>#VALUE!</v>
      </c>
      <c r="G315" s="9" t="str">
        <f t="shared" si="57"/>
        <v/>
      </c>
      <c r="H315" s="9" t="str">
        <f t="shared" si="58"/>
        <v/>
      </c>
      <c r="I315" s="9" t="str">
        <f t="shared" si="59"/>
        <v/>
      </c>
      <c r="J315" s="9" t="str">
        <f t="shared" si="60"/>
        <v/>
      </c>
      <c r="K315" s="11" t="e">
        <f t="shared" si="61"/>
        <v>#VALUE!</v>
      </c>
      <c r="L315" s="11" t="e">
        <f t="shared" si="62"/>
        <v>#VALUE!</v>
      </c>
      <c r="M315" s="11" t="e">
        <f t="shared" si="63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64"/>
        <v>#VALUE!</v>
      </c>
      <c r="S315" s="11" t="e">
        <f t="shared" si="65"/>
        <v>#VALUE!</v>
      </c>
      <c r="T315" s="11" t="e">
        <f t="shared" si="66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54"/>
        <v>#VALUE!</v>
      </c>
      <c r="E316" s="9" t="e">
        <f t="shared" si="55"/>
        <v>#VALUE!</v>
      </c>
      <c r="F316" s="9" t="e">
        <f t="shared" si="56"/>
        <v>#VALUE!</v>
      </c>
      <c r="G316" s="9" t="str">
        <f t="shared" si="57"/>
        <v/>
      </c>
      <c r="H316" s="9" t="str">
        <f t="shared" si="58"/>
        <v/>
      </c>
      <c r="I316" s="9" t="str">
        <f t="shared" si="59"/>
        <v/>
      </c>
      <c r="J316" s="9" t="str">
        <f t="shared" si="60"/>
        <v/>
      </c>
      <c r="K316" s="11" t="e">
        <f t="shared" si="61"/>
        <v>#VALUE!</v>
      </c>
      <c r="L316" s="11" t="e">
        <f t="shared" si="62"/>
        <v>#VALUE!</v>
      </c>
      <c r="M316" s="11" t="e">
        <f t="shared" si="63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64"/>
        <v>#VALUE!</v>
      </c>
      <c r="S316" s="11" t="e">
        <f t="shared" si="65"/>
        <v>#VALUE!</v>
      </c>
      <c r="T316" s="11" t="e">
        <f t="shared" si="66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54"/>
        <v>#VALUE!</v>
      </c>
      <c r="E317" s="9" t="e">
        <f t="shared" si="55"/>
        <v>#VALUE!</v>
      </c>
      <c r="F317" s="9" t="e">
        <f t="shared" si="56"/>
        <v>#VALUE!</v>
      </c>
      <c r="G317" s="9" t="str">
        <f t="shared" si="57"/>
        <v/>
      </c>
      <c r="H317" s="9" t="str">
        <f t="shared" si="58"/>
        <v/>
      </c>
      <c r="I317" s="9" t="str">
        <f t="shared" si="59"/>
        <v/>
      </c>
      <c r="J317" s="9" t="str">
        <f t="shared" si="60"/>
        <v/>
      </c>
      <c r="K317" s="11" t="e">
        <f t="shared" si="61"/>
        <v>#VALUE!</v>
      </c>
      <c r="L317" s="11" t="e">
        <f t="shared" si="62"/>
        <v>#VALUE!</v>
      </c>
      <c r="M317" s="11" t="e">
        <f t="shared" si="63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64"/>
        <v>#VALUE!</v>
      </c>
      <c r="S317" s="11" t="e">
        <f t="shared" si="65"/>
        <v>#VALUE!</v>
      </c>
      <c r="T317" s="11" t="e">
        <f t="shared" si="66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54"/>
        <v>#VALUE!</v>
      </c>
      <c r="E318" s="9" t="e">
        <f t="shared" si="55"/>
        <v>#VALUE!</v>
      </c>
      <c r="F318" s="9" t="e">
        <f t="shared" si="56"/>
        <v>#VALUE!</v>
      </c>
      <c r="G318" s="9" t="str">
        <f t="shared" si="57"/>
        <v/>
      </c>
      <c r="H318" s="9" t="str">
        <f t="shared" si="58"/>
        <v/>
      </c>
      <c r="I318" s="9" t="str">
        <f t="shared" si="59"/>
        <v/>
      </c>
      <c r="J318" s="9" t="str">
        <f t="shared" si="60"/>
        <v/>
      </c>
      <c r="K318" s="11" t="e">
        <f t="shared" si="61"/>
        <v>#VALUE!</v>
      </c>
      <c r="L318" s="11" t="e">
        <f t="shared" si="62"/>
        <v>#VALUE!</v>
      </c>
      <c r="M318" s="11" t="e">
        <f t="shared" si="63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64"/>
        <v>#VALUE!</v>
      </c>
      <c r="S318" s="11" t="e">
        <f t="shared" si="65"/>
        <v>#VALUE!</v>
      </c>
      <c r="T318" s="11" t="e">
        <f t="shared" si="66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54"/>
        <v>#VALUE!</v>
      </c>
      <c r="E319" s="9" t="e">
        <f t="shared" si="55"/>
        <v>#VALUE!</v>
      </c>
      <c r="F319" s="9" t="e">
        <f t="shared" si="56"/>
        <v>#VALUE!</v>
      </c>
      <c r="G319" s="9" t="str">
        <f t="shared" si="57"/>
        <v/>
      </c>
      <c r="H319" s="9" t="str">
        <f t="shared" si="58"/>
        <v/>
      </c>
      <c r="I319" s="9" t="str">
        <f t="shared" si="59"/>
        <v/>
      </c>
      <c r="J319" s="9" t="str">
        <f t="shared" si="60"/>
        <v/>
      </c>
      <c r="K319" s="11" t="e">
        <f t="shared" si="61"/>
        <v>#VALUE!</v>
      </c>
      <c r="L319" s="11" t="e">
        <f t="shared" si="62"/>
        <v>#VALUE!</v>
      </c>
      <c r="M319" s="11" t="e">
        <f t="shared" si="63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64"/>
        <v>#VALUE!</v>
      </c>
      <c r="S319" s="11" t="e">
        <f t="shared" si="65"/>
        <v>#VALUE!</v>
      </c>
      <c r="T319" s="11" t="e">
        <f t="shared" si="66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54"/>
        <v>#VALUE!</v>
      </c>
      <c r="E320" s="9" t="e">
        <f t="shared" si="55"/>
        <v>#VALUE!</v>
      </c>
      <c r="F320" s="9" t="e">
        <f t="shared" si="56"/>
        <v>#VALUE!</v>
      </c>
      <c r="G320" s="9" t="str">
        <f t="shared" si="57"/>
        <v/>
      </c>
      <c r="H320" s="9" t="str">
        <f t="shared" si="58"/>
        <v/>
      </c>
      <c r="I320" s="9" t="str">
        <f t="shared" si="59"/>
        <v/>
      </c>
      <c r="J320" s="9" t="str">
        <f t="shared" si="60"/>
        <v/>
      </c>
      <c r="K320" s="11" t="e">
        <f t="shared" si="61"/>
        <v>#VALUE!</v>
      </c>
      <c r="L320" s="11" t="e">
        <f t="shared" si="62"/>
        <v>#VALUE!</v>
      </c>
      <c r="M320" s="11" t="e">
        <f t="shared" si="63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64"/>
        <v>#VALUE!</v>
      </c>
      <c r="S320" s="11" t="e">
        <f t="shared" si="65"/>
        <v>#VALUE!</v>
      </c>
      <c r="T320" s="11" t="e">
        <f t="shared" si="66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54"/>
        <v>#VALUE!</v>
      </c>
      <c r="E321" s="9" t="e">
        <f t="shared" si="55"/>
        <v>#VALUE!</v>
      </c>
      <c r="F321" s="9" t="e">
        <f t="shared" si="56"/>
        <v>#VALUE!</v>
      </c>
      <c r="G321" s="9" t="str">
        <f t="shared" si="57"/>
        <v/>
      </c>
      <c r="H321" s="9" t="str">
        <f t="shared" si="58"/>
        <v/>
      </c>
      <c r="I321" s="9" t="str">
        <f t="shared" si="59"/>
        <v/>
      </c>
      <c r="J321" s="9" t="str">
        <f t="shared" si="60"/>
        <v/>
      </c>
      <c r="K321" s="11" t="e">
        <f t="shared" si="61"/>
        <v>#VALUE!</v>
      </c>
      <c r="L321" s="11" t="e">
        <f t="shared" si="62"/>
        <v>#VALUE!</v>
      </c>
      <c r="M321" s="11" t="e">
        <f t="shared" si="63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64"/>
        <v>#VALUE!</v>
      </c>
      <c r="S321" s="11" t="e">
        <f t="shared" si="65"/>
        <v>#VALUE!</v>
      </c>
      <c r="T321" s="11" t="e">
        <f t="shared" si="66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54"/>
        <v>#VALUE!</v>
      </c>
      <c r="E322" s="9" t="e">
        <f t="shared" si="55"/>
        <v>#VALUE!</v>
      </c>
      <c r="F322" s="9" t="e">
        <f t="shared" si="56"/>
        <v>#VALUE!</v>
      </c>
      <c r="G322" s="9" t="str">
        <f t="shared" si="57"/>
        <v/>
      </c>
      <c r="H322" s="9" t="str">
        <f t="shared" si="58"/>
        <v/>
      </c>
      <c r="I322" s="9" t="str">
        <f t="shared" si="59"/>
        <v/>
      </c>
      <c r="J322" s="9" t="str">
        <f t="shared" si="60"/>
        <v/>
      </c>
      <c r="K322" s="11" t="e">
        <f t="shared" si="61"/>
        <v>#VALUE!</v>
      </c>
      <c r="L322" s="11" t="e">
        <f t="shared" si="62"/>
        <v>#VALUE!</v>
      </c>
      <c r="M322" s="11" t="e">
        <f t="shared" si="63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64"/>
        <v>#VALUE!</v>
      </c>
      <c r="S322" s="11" t="e">
        <f t="shared" si="65"/>
        <v>#VALUE!</v>
      </c>
      <c r="T322" s="11" t="e">
        <f t="shared" si="66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54"/>
        <v>#VALUE!</v>
      </c>
      <c r="E323" s="9" t="e">
        <f t="shared" si="55"/>
        <v>#VALUE!</v>
      </c>
      <c r="F323" s="9" t="e">
        <f t="shared" si="56"/>
        <v>#VALUE!</v>
      </c>
      <c r="G323" s="9" t="str">
        <f t="shared" si="57"/>
        <v/>
      </c>
      <c r="H323" s="9" t="str">
        <f t="shared" si="58"/>
        <v/>
      </c>
      <c r="I323" s="9" t="str">
        <f t="shared" si="59"/>
        <v/>
      </c>
      <c r="J323" s="9" t="str">
        <f t="shared" si="60"/>
        <v/>
      </c>
      <c r="K323" s="11" t="e">
        <f t="shared" si="61"/>
        <v>#VALUE!</v>
      </c>
      <c r="L323" s="11" t="e">
        <f t="shared" si="62"/>
        <v>#VALUE!</v>
      </c>
      <c r="M323" s="11" t="e">
        <f t="shared" si="63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64"/>
        <v>#VALUE!</v>
      </c>
      <c r="S323" s="11" t="e">
        <f t="shared" si="65"/>
        <v>#VALUE!</v>
      </c>
      <c r="T323" s="11" t="e">
        <f t="shared" si="66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67">(K324/(AR324+K324-(AR324*K324)))</f>
        <v>#VALUE!</v>
      </c>
      <c r="E324" s="9" t="e">
        <f t="shared" ref="E324:E387" si="68">(L324/(AR324+L324-(AR324*L324)))</f>
        <v>#VALUE!</v>
      </c>
      <c r="F324" s="9" t="e">
        <f t="shared" ref="F324:F387" si="69">(M324/(AR324+M324-(AR324*M324)))</f>
        <v>#VALUE!</v>
      </c>
      <c r="G324" s="9" t="str">
        <f t="shared" ref="G324:G387" si="70">AR324</f>
        <v/>
      </c>
      <c r="H324" s="9" t="str">
        <f t="shared" ref="H324:H387" si="71">IF(A324="","",1/D324)</f>
        <v/>
      </c>
      <c r="I324" s="9" t="str">
        <f t="shared" ref="I324:I387" si="72">IF(B324="","",1/E324)</f>
        <v/>
      </c>
      <c r="J324" s="9" t="str">
        <f t="shared" ref="J324:J387" si="73">IF(C324="","",1/F324)</f>
        <v/>
      </c>
      <c r="K324" s="11" t="e">
        <f t="shared" ref="K324:K387" si="74">1/A324</f>
        <v>#VALUE!</v>
      </c>
      <c r="L324" s="11" t="e">
        <f t="shared" ref="L324:L387" si="75">1/B324</f>
        <v>#VALUE!</v>
      </c>
      <c r="M324" s="11" t="e">
        <f t="shared" ref="M324:M387" si="76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77">O324/N324</f>
        <v>#VALUE!</v>
      </c>
      <c r="S324" s="11" t="e">
        <f t="shared" ref="S324:S387" si="78">P324/N324</f>
        <v>#VALUE!</v>
      </c>
      <c r="T324" s="11" t="e">
        <f t="shared" ref="T324:T387" si="79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67"/>
        <v>#VALUE!</v>
      </c>
      <c r="E325" s="9" t="e">
        <f t="shared" si="68"/>
        <v>#VALUE!</v>
      </c>
      <c r="F325" s="9" t="e">
        <f t="shared" si="69"/>
        <v>#VALUE!</v>
      </c>
      <c r="G325" s="9" t="str">
        <f t="shared" si="70"/>
        <v/>
      </c>
      <c r="H325" s="9" t="str">
        <f t="shared" si="71"/>
        <v/>
      </c>
      <c r="I325" s="9" t="str">
        <f t="shared" si="72"/>
        <v/>
      </c>
      <c r="J325" s="9" t="str">
        <f t="shared" si="73"/>
        <v/>
      </c>
      <c r="K325" s="11" t="e">
        <f t="shared" si="74"/>
        <v>#VALUE!</v>
      </c>
      <c r="L325" s="11" t="e">
        <f t="shared" si="75"/>
        <v>#VALUE!</v>
      </c>
      <c r="M325" s="11" t="e">
        <f t="shared" si="76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77"/>
        <v>#VALUE!</v>
      </c>
      <c r="S325" s="11" t="e">
        <f t="shared" si="78"/>
        <v>#VALUE!</v>
      </c>
      <c r="T325" s="11" t="e">
        <f t="shared" si="79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67"/>
        <v>#VALUE!</v>
      </c>
      <c r="E326" s="9" t="e">
        <f t="shared" si="68"/>
        <v>#VALUE!</v>
      </c>
      <c r="F326" s="9" t="e">
        <f t="shared" si="69"/>
        <v>#VALUE!</v>
      </c>
      <c r="G326" s="9" t="str">
        <f t="shared" si="70"/>
        <v/>
      </c>
      <c r="H326" s="9" t="str">
        <f t="shared" si="71"/>
        <v/>
      </c>
      <c r="I326" s="9" t="str">
        <f t="shared" si="72"/>
        <v/>
      </c>
      <c r="J326" s="9" t="str">
        <f t="shared" si="73"/>
        <v/>
      </c>
      <c r="K326" s="11" t="e">
        <f t="shared" si="74"/>
        <v>#VALUE!</v>
      </c>
      <c r="L326" s="11" t="e">
        <f t="shared" si="75"/>
        <v>#VALUE!</v>
      </c>
      <c r="M326" s="11" t="e">
        <f t="shared" si="76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77"/>
        <v>#VALUE!</v>
      </c>
      <c r="S326" s="11" t="e">
        <f t="shared" si="78"/>
        <v>#VALUE!</v>
      </c>
      <c r="T326" s="11" t="e">
        <f t="shared" si="79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67"/>
        <v>#VALUE!</v>
      </c>
      <c r="E327" s="9" t="e">
        <f t="shared" si="68"/>
        <v>#VALUE!</v>
      </c>
      <c r="F327" s="9" t="e">
        <f t="shared" si="69"/>
        <v>#VALUE!</v>
      </c>
      <c r="G327" s="9" t="str">
        <f t="shared" si="70"/>
        <v/>
      </c>
      <c r="H327" s="9" t="str">
        <f t="shared" si="71"/>
        <v/>
      </c>
      <c r="I327" s="9" t="str">
        <f t="shared" si="72"/>
        <v/>
      </c>
      <c r="J327" s="9" t="str">
        <f t="shared" si="73"/>
        <v/>
      </c>
      <c r="K327" s="11" t="e">
        <f t="shared" si="74"/>
        <v>#VALUE!</v>
      </c>
      <c r="L327" s="11" t="e">
        <f t="shared" si="75"/>
        <v>#VALUE!</v>
      </c>
      <c r="M327" s="11" t="e">
        <f t="shared" si="76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77"/>
        <v>#VALUE!</v>
      </c>
      <c r="S327" s="11" t="e">
        <f t="shared" si="78"/>
        <v>#VALUE!</v>
      </c>
      <c r="T327" s="11" t="e">
        <f t="shared" si="79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67"/>
        <v>#VALUE!</v>
      </c>
      <c r="E328" s="9" t="e">
        <f t="shared" si="68"/>
        <v>#VALUE!</v>
      </c>
      <c r="F328" s="9" t="e">
        <f t="shared" si="69"/>
        <v>#VALUE!</v>
      </c>
      <c r="G328" s="9" t="str">
        <f t="shared" si="70"/>
        <v/>
      </c>
      <c r="H328" s="9" t="str">
        <f t="shared" si="71"/>
        <v/>
      </c>
      <c r="I328" s="9" t="str">
        <f t="shared" si="72"/>
        <v/>
      </c>
      <c r="J328" s="9" t="str">
        <f t="shared" si="73"/>
        <v/>
      </c>
      <c r="K328" s="11" t="e">
        <f t="shared" si="74"/>
        <v>#VALUE!</v>
      </c>
      <c r="L328" s="11" t="e">
        <f t="shared" si="75"/>
        <v>#VALUE!</v>
      </c>
      <c r="M328" s="11" t="e">
        <f t="shared" si="76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77"/>
        <v>#VALUE!</v>
      </c>
      <c r="S328" s="11" t="e">
        <f t="shared" si="78"/>
        <v>#VALUE!</v>
      </c>
      <c r="T328" s="11" t="e">
        <f t="shared" si="79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67"/>
        <v>#VALUE!</v>
      </c>
      <c r="E329" s="9" t="e">
        <f t="shared" si="68"/>
        <v>#VALUE!</v>
      </c>
      <c r="F329" s="9" t="e">
        <f t="shared" si="69"/>
        <v>#VALUE!</v>
      </c>
      <c r="G329" s="9" t="str">
        <f t="shared" si="70"/>
        <v/>
      </c>
      <c r="H329" s="9" t="str">
        <f t="shared" si="71"/>
        <v/>
      </c>
      <c r="I329" s="9" t="str">
        <f t="shared" si="72"/>
        <v/>
      </c>
      <c r="J329" s="9" t="str">
        <f t="shared" si="73"/>
        <v/>
      </c>
      <c r="K329" s="11" t="e">
        <f t="shared" si="74"/>
        <v>#VALUE!</v>
      </c>
      <c r="L329" s="11" t="e">
        <f t="shared" si="75"/>
        <v>#VALUE!</v>
      </c>
      <c r="M329" s="11" t="e">
        <f t="shared" si="76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77"/>
        <v>#VALUE!</v>
      </c>
      <c r="S329" s="11" t="e">
        <f t="shared" si="78"/>
        <v>#VALUE!</v>
      </c>
      <c r="T329" s="11" t="e">
        <f t="shared" si="79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67"/>
        <v>#VALUE!</v>
      </c>
      <c r="E330" s="9" t="e">
        <f t="shared" si="68"/>
        <v>#VALUE!</v>
      </c>
      <c r="F330" s="9" t="e">
        <f t="shared" si="69"/>
        <v>#VALUE!</v>
      </c>
      <c r="G330" s="9" t="str">
        <f t="shared" si="70"/>
        <v/>
      </c>
      <c r="H330" s="9" t="str">
        <f t="shared" si="71"/>
        <v/>
      </c>
      <c r="I330" s="9" t="str">
        <f t="shared" si="72"/>
        <v/>
      </c>
      <c r="J330" s="9" t="str">
        <f t="shared" si="73"/>
        <v/>
      </c>
      <c r="K330" s="11" t="e">
        <f t="shared" si="74"/>
        <v>#VALUE!</v>
      </c>
      <c r="L330" s="11" t="e">
        <f t="shared" si="75"/>
        <v>#VALUE!</v>
      </c>
      <c r="M330" s="11" t="e">
        <f t="shared" si="76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77"/>
        <v>#VALUE!</v>
      </c>
      <c r="S330" s="11" t="e">
        <f t="shared" si="78"/>
        <v>#VALUE!</v>
      </c>
      <c r="T330" s="11" t="e">
        <f t="shared" si="79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67"/>
        <v>#VALUE!</v>
      </c>
      <c r="E331" s="9" t="e">
        <f t="shared" si="68"/>
        <v>#VALUE!</v>
      </c>
      <c r="F331" s="9" t="e">
        <f t="shared" si="69"/>
        <v>#VALUE!</v>
      </c>
      <c r="G331" s="9" t="str">
        <f t="shared" si="70"/>
        <v/>
      </c>
      <c r="H331" s="9" t="str">
        <f t="shared" si="71"/>
        <v/>
      </c>
      <c r="I331" s="9" t="str">
        <f t="shared" si="72"/>
        <v/>
      </c>
      <c r="J331" s="9" t="str">
        <f t="shared" si="73"/>
        <v/>
      </c>
      <c r="K331" s="11" t="e">
        <f t="shared" si="74"/>
        <v>#VALUE!</v>
      </c>
      <c r="L331" s="11" t="e">
        <f t="shared" si="75"/>
        <v>#VALUE!</v>
      </c>
      <c r="M331" s="11" t="e">
        <f t="shared" si="76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77"/>
        <v>#VALUE!</v>
      </c>
      <c r="S331" s="11" t="e">
        <f t="shared" si="78"/>
        <v>#VALUE!</v>
      </c>
      <c r="T331" s="11" t="e">
        <f t="shared" si="79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67"/>
        <v>#VALUE!</v>
      </c>
      <c r="E332" s="9" t="e">
        <f t="shared" si="68"/>
        <v>#VALUE!</v>
      </c>
      <c r="F332" s="9" t="e">
        <f t="shared" si="69"/>
        <v>#VALUE!</v>
      </c>
      <c r="G332" s="9" t="str">
        <f t="shared" si="70"/>
        <v/>
      </c>
      <c r="H332" s="9" t="str">
        <f t="shared" si="71"/>
        <v/>
      </c>
      <c r="I332" s="9" t="str">
        <f t="shared" si="72"/>
        <v/>
      </c>
      <c r="J332" s="9" t="str">
        <f t="shared" si="73"/>
        <v/>
      </c>
      <c r="K332" s="11" t="e">
        <f t="shared" si="74"/>
        <v>#VALUE!</v>
      </c>
      <c r="L332" s="11" t="e">
        <f t="shared" si="75"/>
        <v>#VALUE!</v>
      </c>
      <c r="M332" s="11" t="e">
        <f t="shared" si="76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77"/>
        <v>#VALUE!</v>
      </c>
      <c r="S332" s="11" t="e">
        <f t="shared" si="78"/>
        <v>#VALUE!</v>
      </c>
      <c r="T332" s="11" t="e">
        <f t="shared" si="79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67"/>
        <v>#VALUE!</v>
      </c>
      <c r="E333" s="9" t="e">
        <f t="shared" si="68"/>
        <v>#VALUE!</v>
      </c>
      <c r="F333" s="9" t="e">
        <f t="shared" si="69"/>
        <v>#VALUE!</v>
      </c>
      <c r="G333" s="9" t="str">
        <f t="shared" si="70"/>
        <v/>
      </c>
      <c r="H333" s="9" t="str">
        <f t="shared" si="71"/>
        <v/>
      </c>
      <c r="I333" s="9" t="str">
        <f t="shared" si="72"/>
        <v/>
      </c>
      <c r="J333" s="9" t="str">
        <f t="shared" si="73"/>
        <v/>
      </c>
      <c r="K333" s="11" t="e">
        <f t="shared" si="74"/>
        <v>#VALUE!</v>
      </c>
      <c r="L333" s="11" t="e">
        <f t="shared" si="75"/>
        <v>#VALUE!</v>
      </c>
      <c r="M333" s="11" t="e">
        <f t="shared" si="76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77"/>
        <v>#VALUE!</v>
      </c>
      <c r="S333" s="11" t="e">
        <f t="shared" si="78"/>
        <v>#VALUE!</v>
      </c>
      <c r="T333" s="11" t="e">
        <f t="shared" si="79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67"/>
        <v>#VALUE!</v>
      </c>
      <c r="E334" s="9" t="e">
        <f t="shared" si="68"/>
        <v>#VALUE!</v>
      </c>
      <c r="F334" s="9" t="e">
        <f t="shared" si="69"/>
        <v>#VALUE!</v>
      </c>
      <c r="G334" s="9" t="str">
        <f t="shared" si="70"/>
        <v/>
      </c>
      <c r="H334" s="9" t="str">
        <f t="shared" si="71"/>
        <v/>
      </c>
      <c r="I334" s="9" t="str">
        <f t="shared" si="72"/>
        <v/>
      </c>
      <c r="J334" s="9" t="str">
        <f t="shared" si="73"/>
        <v/>
      </c>
      <c r="K334" s="11" t="e">
        <f t="shared" si="74"/>
        <v>#VALUE!</v>
      </c>
      <c r="L334" s="11" t="e">
        <f t="shared" si="75"/>
        <v>#VALUE!</v>
      </c>
      <c r="M334" s="11" t="e">
        <f t="shared" si="76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77"/>
        <v>#VALUE!</v>
      </c>
      <c r="S334" s="11" t="e">
        <f t="shared" si="78"/>
        <v>#VALUE!</v>
      </c>
      <c r="T334" s="11" t="e">
        <f t="shared" si="79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67"/>
        <v>#VALUE!</v>
      </c>
      <c r="E335" s="9" t="e">
        <f t="shared" si="68"/>
        <v>#VALUE!</v>
      </c>
      <c r="F335" s="9" t="e">
        <f t="shared" si="69"/>
        <v>#VALUE!</v>
      </c>
      <c r="G335" s="9" t="str">
        <f t="shared" si="70"/>
        <v/>
      </c>
      <c r="H335" s="9" t="str">
        <f t="shared" si="71"/>
        <v/>
      </c>
      <c r="I335" s="9" t="str">
        <f t="shared" si="72"/>
        <v/>
      </c>
      <c r="J335" s="9" t="str">
        <f t="shared" si="73"/>
        <v/>
      </c>
      <c r="K335" s="11" t="e">
        <f t="shared" si="74"/>
        <v>#VALUE!</v>
      </c>
      <c r="L335" s="11" t="e">
        <f t="shared" si="75"/>
        <v>#VALUE!</v>
      </c>
      <c r="M335" s="11" t="e">
        <f t="shared" si="76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77"/>
        <v>#VALUE!</v>
      </c>
      <c r="S335" s="11" t="e">
        <f t="shared" si="78"/>
        <v>#VALUE!</v>
      </c>
      <c r="T335" s="11" t="e">
        <f t="shared" si="79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67"/>
        <v>#VALUE!</v>
      </c>
      <c r="E336" s="9" t="e">
        <f t="shared" si="68"/>
        <v>#VALUE!</v>
      </c>
      <c r="F336" s="9" t="e">
        <f t="shared" si="69"/>
        <v>#VALUE!</v>
      </c>
      <c r="G336" s="9" t="str">
        <f t="shared" si="70"/>
        <v/>
      </c>
      <c r="H336" s="9" t="str">
        <f t="shared" si="71"/>
        <v/>
      </c>
      <c r="I336" s="9" t="str">
        <f t="shared" si="72"/>
        <v/>
      </c>
      <c r="J336" s="9" t="str">
        <f t="shared" si="73"/>
        <v/>
      </c>
      <c r="K336" s="11" t="e">
        <f t="shared" si="74"/>
        <v>#VALUE!</v>
      </c>
      <c r="L336" s="11" t="e">
        <f t="shared" si="75"/>
        <v>#VALUE!</v>
      </c>
      <c r="M336" s="11" t="e">
        <f t="shared" si="76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77"/>
        <v>#VALUE!</v>
      </c>
      <c r="S336" s="11" t="e">
        <f t="shared" si="78"/>
        <v>#VALUE!</v>
      </c>
      <c r="T336" s="11" t="e">
        <f t="shared" si="79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67"/>
        <v>#VALUE!</v>
      </c>
      <c r="E337" s="9" t="e">
        <f t="shared" si="68"/>
        <v>#VALUE!</v>
      </c>
      <c r="F337" s="9" t="e">
        <f t="shared" si="69"/>
        <v>#VALUE!</v>
      </c>
      <c r="G337" s="9" t="str">
        <f t="shared" si="70"/>
        <v/>
      </c>
      <c r="H337" s="9" t="str">
        <f t="shared" si="71"/>
        <v/>
      </c>
      <c r="I337" s="9" t="str">
        <f t="shared" si="72"/>
        <v/>
      </c>
      <c r="J337" s="9" t="str">
        <f t="shared" si="73"/>
        <v/>
      </c>
      <c r="K337" s="11" t="e">
        <f t="shared" si="74"/>
        <v>#VALUE!</v>
      </c>
      <c r="L337" s="11" t="e">
        <f t="shared" si="75"/>
        <v>#VALUE!</v>
      </c>
      <c r="M337" s="11" t="e">
        <f t="shared" si="76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77"/>
        <v>#VALUE!</v>
      </c>
      <c r="S337" s="11" t="e">
        <f t="shared" si="78"/>
        <v>#VALUE!</v>
      </c>
      <c r="T337" s="11" t="e">
        <f t="shared" si="79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67"/>
        <v>#VALUE!</v>
      </c>
      <c r="E338" s="9" t="e">
        <f t="shared" si="68"/>
        <v>#VALUE!</v>
      </c>
      <c r="F338" s="9" t="e">
        <f t="shared" si="69"/>
        <v>#VALUE!</v>
      </c>
      <c r="G338" s="9" t="str">
        <f t="shared" si="70"/>
        <v/>
      </c>
      <c r="H338" s="9" t="str">
        <f t="shared" si="71"/>
        <v/>
      </c>
      <c r="I338" s="9" t="str">
        <f t="shared" si="72"/>
        <v/>
      </c>
      <c r="J338" s="9" t="str">
        <f t="shared" si="73"/>
        <v/>
      </c>
      <c r="K338" s="11" t="e">
        <f t="shared" si="74"/>
        <v>#VALUE!</v>
      </c>
      <c r="L338" s="11" t="e">
        <f t="shared" si="75"/>
        <v>#VALUE!</v>
      </c>
      <c r="M338" s="11" t="e">
        <f t="shared" si="76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77"/>
        <v>#VALUE!</v>
      </c>
      <c r="S338" s="11" t="e">
        <f t="shared" si="78"/>
        <v>#VALUE!</v>
      </c>
      <c r="T338" s="11" t="e">
        <f t="shared" si="79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67"/>
        <v>#VALUE!</v>
      </c>
      <c r="E339" s="9" t="e">
        <f t="shared" si="68"/>
        <v>#VALUE!</v>
      </c>
      <c r="F339" s="9" t="e">
        <f t="shared" si="69"/>
        <v>#VALUE!</v>
      </c>
      <c r="G339" s="9" t="str">
        <f t="shared" si="70"/>
        <v/>
      </c>
      <c r="H339" s="9" t="str">
        <f t="shared" si="71"/>
        <v/>
      </c>
      <c r="I339" s="9" t="str">
        <f t="shared" si="72"/>
        <v/>
      </c>
      <c r="J339" s="9" t="str">
        <f t="shared" si="73"/>
        <v/>
      </c>
      <c r="K339" s="11" t="e">
        <f t="shared" si="74"/>
        <v>#VALUE!</v>
      </c>
      <c r="L339" s="11" t="e">
        <f t="shared" si="75"/>
        <v>#VALUE!</v>
      </c>
      <c r="M339" s="11" t="e">
        <f t="shared" si="76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77"/>
        <v>#VALUE!</v>
      </c>
      <c r="S339" s="11" t="e">
        <f t="shared" si="78"/>
        <v>#VALUE!</v>
      </c>
      <c r="T339" s="11" t="e">
        <f t="shared" si="79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67"/>
        <v>#VALUE!</v>
      </c>
      <c r="E340" s="9" t="e">
        <f t="shared" si="68"/>
        <v>#VALUE!</v>
      </c>
      <c r="F340" s="9" t="e">
        <f t="shared" si="69"/>
        <v>#VALUE!</v>
      </c>
      <c r="G340" s="9" t="str">
        <f t="shared" si="70"/>
        <v/>
      </c>
      <c r="H340" s="9" t="str">
        <f t="shared" si="71"/>
        <v/>
      </c>
      <c r="I340" s="9" t="str">
        <f t="shared" si="72"/>
        <v/>
      </c>
      <c r="J340" s="9" t="str">
        <f t="shared" si="73"/>
        <v/>
      </c>
      <c r="K340" s="11" t="e">
        <f t="shared" si="74"/>
        <v>#VALUE!</v>
      </c>
      <c r="L340" s="11" t="e">
        <f t="shared" si="75"/>
        <v>#VALUE!</v>
      </c>
      <c r="M340" s="11" t="e">
        <f t="shared" si="76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77"/>
        <v>#VALUE!</v>
      </c>
      <c r="S340" s="11" t="e">
        <f t="shared" si="78"/>
        <v>#VALUE!</v>
      </c>
      <c r="T340" s="11" t="e">
        <f t="shared" si="79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67"/>
        <v>#VALUE!</v>
      </c>
      <c r="E341" s="9" t="e">
        <f t="shared" si="68"/>
        <v>#VALUE!</v>
      </c>
      <c r="F341" s="9" t="e">
        <f t="shared" si="69"/>
        <v>#VALUE!</v>
      </c>
      <c r="G341" s="9" t="str">
        <f t="shared" si="70"/>
        <v/>
      </c>
      <c r="H341" s="9" t="str">
        <f t="shared" si="71"/>
        <v/>
      </c>
      <c r="I341" s="9" t="str">
        <f t="shared" si="72"/>
        <v/>
      </c>
      <c r="J341" s="9" t="str">
        <f t="shared" si="73"/>
        <v/>
      </c>
      <c r="K341" s="11" t="e">
        <f t="shared" si="74"/>
        <v>#VALUE!</v>
      </c>
      <c r="L341" s="11" t="e">
        <f t="shared" si="75"/>
        <v>#VALUE!</v>
      </c>
      <c r="M341" s="11" t="e">
        <f t="shared" si="76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77"/>
        <v>#VALUE!</v>
      </c>
      <c r="S341" s="11" t="e">
        <f t="shared" si="78"/>
        <v>#VALUE!</v>
      </c>
      <c r="T341" s="11" t="e">
        <f t="shared" si="79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67"/>
        <v>#VALUE!</v>
      </c>
      <c r="E342" s="9" t="e">
        <f t="shared" si="68"/>
        <v>#VALUE!</v>
      </c>
      <c r="F342" s="9" t="e">
        <f t="shared" si="69"/>
        <v>#VALUE!</v>
      </c>
      <c r="G342" s="9" t="str">
        <f t="shared" si="70"/>
        <v/>
      </c>
      <c r="H342" s="9" t="str">
        <f t="shared" si="71"/>
        <v/>
      </c>
      <c r="I342" s="9" t="str">
        <f t="shared" si="72"/>
        <v/>
      </c>
      <c r="J342" s="9" t="str">
        <f t="shared" si="73"/>
        <v/>
      </c>
      <c r="K342" s="11" t="e">
        <f t="shared" si="74"/>
        <v>#VALUE!</v>
      </c>
      <c r="L342" s="11" t="e">
        <f t="shared" si="75"/>
        <v>#VALUE!</v>
      </c>
      <c r="M342" s="11" t="e">
        <f t="shared" si="76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77"/>
        <v>#VALUE!</v>
      </c>
      <c r="S342" s="11" t="e">
        <f t="shared" si="78"/>
        <v>#VALUE!</v>
      </c>
      <c r="T342" s="11" t="e">
        <f t="shared" si="79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67"/>
        <v>#VALUE!</v>
      </c>
      <c r="E343" s="9" t="e">
        <f t="shared" si="68"/>
        <v>#VALUE!</v>
      </c>
      <c r="F343" s="9" t="e">
        <f t="shared" si="69"/>
        <v>#VALUE!</v>
      </c>
      <c r="G343" s="9" t="str">
        <f t="shared" si="70"/>
        <v/>
      </c>
      <c r="H343" s="9" t="str">
        <f t="shared" si="71"/>
        <v/>
      </c>
      <c r="I343" s="9" t="str">
        <f t="shared" si="72"/>
        <v/>
      </c>
      <c r="J343" s="9" t="str">
        <f t="shared" si="73"/>
        <v/>
      </c>
      <c r="K343" s="11" t="e">
        <f t="shared" si="74"/>
        <v>#VALUE!</v>
      </c>
      <c r="L343" s="11" t="e">
        <f t="shared" si="75"/>
        <v>#VALUE!</v>
      </c>
      <c r="M343" s="11" t="e">
        <f t="shared" si="76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77"/>
        <v>#VALUE!</v>
      </c>
      <c r="S343" s="11" t="e">
        <f t="shared" si="78"/>
        <v>#VALUE!</v>
      </c>
      <c r="T343" s="11" t="e">
        <f t="shared" si="79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67"/>
        <v>#VALUE!</v>
      </c>
      <c r="E344" s="9" t="e">
        <f t="shared" si="68"/>
        <v>#VALUE!</v>
      </c>
      <c r="F344" s="9" t="e">
        <f t="shared" si="69"/>
        <v>#VALUE!</v>
      </c>
      <c r="G344" s="9" t="str">
        <f t="shared" si="70"/>
        <v/>
      </c>
      <c r="H344" s="9" t="str">
        <f t="shared" si="71"/>
        <v/>
      </c>
      <c r="I344" s="9" t="str">
        <f t="shared" si="72"/>
        <v/>
      </c>
      <c r="J344" s="9" t="str">
        <f t="shared" si="73"/>
        <v/>
      </c>
      <c r="K344" s="11" t="e">
        <f t="shared" si="74"/>
        <v>#VALUE!</v>
      </c>
      <c r="L344" s="11" t="e">
        <f t="shared" si="75"/>
        <v>#VALUE!</v>
      </c>
      <c r="M344" s="11" t="e">
        <f t="shared" si="76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77"/>
        <v>#VALUE!</v>
      </c>
      <c r="S344" s="11" t="e">
        <f t="shared" si="78"/>
        <v>#VALUE!</v>
      </c>
      <c r="T344" s="11" t="e">
        <f t="shared" si="79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67"/>
        <v>#VALUE!</v>
      </c>
      <c r="E345" s="9" t="e">
        <f t="shared" si="68"/>
        <v>#VALUE!</v>
      </c>
      <c r="F345" s="9" t="e">
        <f t="shared" si="69"/>
        <v>#VALUE!</v>
      </c>
      <c r="G345" s="9" t="str">
        <f t="shared" si="70"/>
        <v/>
      </c>
      <c r="H345" s="9" t="str">
        <f t="shared" si="71"/>
        <v/>
      </c>
      <c r="I345" s="9" t="str">
        <f t="shared" si="72"/>
        <v/>
      </c>
      <c r="J345" s="9" t="str">
        <f t="shared" si="73"/>
        <v/>
      </c>
      <c r="K345" s="11" t="e">
        <f t="shared" si="74"/>
        <v>#VALUE!</v>
      </c>
      <c r="L345" s="11" t="e">
        <f t="shared" si="75"/>
        <v>#VALUE!</v>
      </c>
      <c r="M345" s="11" t="e">
        <f t="shared" si="76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77"/>
        <v>#VALUE!</v>
      </c>
      <c r="S345" s="11" t="e">
        <f t="shared" si="78"/>
        <v>#VALUE!</v>
      </c>
      <c r="T345" s="11" t="e">
        <f t="shared" si="79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67"/>
        <v>#VALUE!</v>
      </c>
      <c r="E346" s="9" t="e">
        <f t="shared" si="68"/>
        <v>#VALUE!</v>
      </c>
      <c r="F346" s="9" t="e">
        <f t="shared" si="69"/>
        <v>#VALUE!</v>
      </c>
      <c r="G346" s="9" t="str">
        <f t="shared" si="70"/>
        <v/>
      </c>
      <c r="H346" s="9" t="str">
        <f t="shared" si="71"/>
        <v/>
      </c>
      <c r="I346" s="9" t="str">
        <f t="shared" si="72"/>
        <v/>
      </c>
      <c r="J346" s="9" t="str">
        <f t="shared" si="73"/>
        <v/>
      </c>
      <c r="K346" s="11" t="e">
        <f t="shared" si="74"/>
        <v>#VALUE!</v>
      </c>
      <c r="L346" s="11" t="e">
        <f t="shared" si="75"/>
        <v>#VALUE!</v>
      </c>
      <c r="M346" s="11" t="e">
        <f t="shared" si="76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77"/>
        <v>#VALUE!</v>
      </c>
      <c r="S346" s="11" t="e">
        <f t="shared" si="78"/>
        <v>#VALUE!</v>
      </c>
      <c r="T346" s="11" t="e">
        <f t="shared" si="79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67"/>
        <v>#VALUE!</v>
      </c>
      <c r="E347" s="9" t="e">
        <f t="shared" si="68"/>
        <v>#VALUE!</v>
      </c>
      <c r="F347" s="9" t="e">
        <f t="shared" si="69"/>
        <v>#VALUE!</v>
      </c>
      <c r="G347" s="9" t="str">
        <f t="shared" si="70"/>
        <v/>
      </c>
      <c r="H347" s="9" t="str">
        <f t="shared" si="71"/>
        <v/>
      </c>
      <c r="I347" s="9" t="str">
        <f t="shared" si="72"/>
        <v/>
      </c>
      <c r="J347" s="9" t="str">
        <f t="shared" si="73"/>
        <v/>
      </c>
      <c r="K347" s="11" t="e">
        <f t="shared" si="74"/>
        <v>#VALUE!</v>
      </c>
      <c r="L347" s="11" t="e">
        <f t="shared" si="75"/>
        <v>#VALUE!</v>
      </c>
      <c r="M347" s="11" t="e">
        <f t="shared" si="76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77"/>
        <v>#VALUE!</v>
      </c>
      <c r="S347" s="11" t="e">
        <f t="shared" si="78"/>
        <v>#VALUE!</v>
      </c>
      <c r="T347" s="11" t="e">
        <f t="shared" si="79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67"/>
        <v>#VALUE!</v>
      </c>
      <c r="E348" s="9" t="e">
        <f t="shared" si="68"/>
        <v>#VALUE!</v>
      </c>
      <c r="F348" s="9" t="e">
        <f t="shared" si="69"/>
        <v>#VALUE!</v>
      </c>
      <c r="G348" s="9" t="str">
        <f t="shared" si="70"/>
        <v/>
      </c>
      <c r="H348" s="9" t="str">
        <f t="shared" si="71"/>
        <v/>
      </c>
      <c r="I348" s="9" t="str">
        <f t="shared" si="72"/>
        <v/>
      </c>
      <c r="J348" s="9" t="str">
        <f t="shared" si="73"/>
        <v/>
      </c>
      <c r="K348" s="11" t="e">
        <f t="shared" si="74"/>
        <v>#VALUE!</v>
      </c>
      <c r="L348" s="11" t="e">
        <f t="shared" si="75"/>
        <v>#VALUE!</v>
      </c>
      <c r="M348" s="11" t="e">
        <f t="shared" si="76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77"/>
        <v>#VALUE!</v>
      </c>
      <c r="S348" s="11" t="e">
        <f t="shared" si="78"/>
        <v>#VALUE!</v>
      </c>
      <c r="T348" s="11" t="e">
        <f t="shared" si="79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67"/>
        <v>#VALUE!</v>
      </c>
      <c r="E349" s="9" t="e">
        <f t="shared" si="68"/>
        <v>#VALUE!</v>
      </c>
      <c r="F349" s="9" t="e">
        <f t="shared" si="69"/>
        <v>#VALUE!</v>
      </c>
      <c r="G349" s="9" t="str">
        <f t="shared" si="70"/>
        <v/>
      </c>
      <c r="H349" s="9" t="str">
        <f t="shared" si="71"/>
        <v/>
      </c>
      <c r="I349" s="9" t="str">
        <f t="shared" si="72"/>
        <v/>
      </c>
      <c r="J349" s="9" t="str">
        <f t="shared" si="73"/>
        <v/>
      </c>
      <c r="K349" s="11" t="e">
        <f t="shared" si="74"/>
        <v>#VALUE!</v>
      </c>
      <c r="L349" s="11" t="e">
        <f t="shared" si="75"/>
        <v>#VALUE!</v>
      </c>
      <c r="M349" s="11" t="e">
        <f t="shared" si="76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77"/>
        <v>#VALUE!</v>
      </c>
      <c r="S349" s="11" t="e">
        <f t="shared" si="78"/>
        <v>#VALUE!</v>
      </c>
      <c r="T349" s="11" t="e">
        <f t="shared" si="79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67"/>
        <v>#VALUE!</v>
      </c>
      <c r="E350" s="9" t="e">
        <f t="shared" si="68"/>
        <v>#VALUE!</v>
      </c>
      <c r="F350" s="9" t="e">
        <f t="shared" si="69"/>
        <v>#VALUE!</v>
      </c>
      <c r="G350" s="9" t="str">
        <f t="shared" si="70"/>
        <v/>
      </c>
      <c r="H350" s="9" t="str">
        <f t="shared" si="71"/>
        <v/>
      </c>
      <c r="I350" s="9" t="str">
        <f t="shared" si="72"/>
        <v/>
      </c>
      <c r="J350" s="9" t="str">
        <f t="shared" si="73"/>
        <v/>
      </c>
      <c r="K350" s="11" t="e">
        <f t="shared" si="74"/>
        <v>#VALUE!</v>
      </c>
      <c r="L350" s="11" t="e">
        <f t="shared" si="75"/>
        <v>#VALUE!</v>
      </c>
      <c r="M350" s="11" t="e">
        <f t="shared" si="76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77"/>
        <v>#VALUE!</v>
      </c>
      <c r="S350" s="11" t="e">
        <f t="shared" si="78"/>
        <v>#VALUE!</v>
      </c>
      <c r="T350" s="11" t="e">
        <f t="shared" si="79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67"/>
        <v>#VALUE!</v>
      </c>
      <c r="E351" s="9" t="e">
        <f t="shared" si="68"/>
        <v>#VALUE!</v>
      </c>
      <c r="F351" s="9" t="e">
        <f t="shared" si="69"/>
        <v>#VALUE!</v>
      </c>
      <c r="G351" s="9" t="str">
        <f t="shared" si="70"/>
        <v/>
      </c>
      <c r="H351" s="9" t="str">
        <f t="shared" si="71"/>
        <v/>
      </c>
      <c r="I351" s="9" t="str">
        <f t="shared" si="72"/>
        <v/>
      </c>
      <c r="J351" s="9" t="str">
        <f t="shared" si="73"/>
        <v/>
      </c>
      <c r="K351" s="11" t="e">
        <f t="shared" si="74"/>
        <v>#VALUE!</v>
      </c>
      <c r="L351" s="11" t="e">
        <f t="shared" si="75"/>
        <v>#VALUE!</v>
      </c>
      <c r="M351" s="11" t="e">
        <f t="shared" si="76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77"/>
        <v>#VALUE!</v>
      </c>
      <c r="S351" s="11" t="e">
        <f t="shared" si="78"/>
        <v>#VALUE!</v>
      </c>
      <c r="T351" s="11" t="e">
        <f t="shared" si="79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67"/>
        <v>#VALUE!</v>
      </c>
      <c r="E352" s="9" t="e">
        <f t="shared" si="68"/>
        <v>#VALUE!</v>
      </c>
      <c r="F352" s="9" t="e">
        <f t="shared" si="69"/>
        <v>#VALUE!</v>
      </c>
      <c r="G352" s="9" t="str">
        <f t="shared" si="70"/>
        <v/>
      </c>
      <c r="H352" s="9" t="str">
        <f t="shared" si="71"/>
        <v/>
      </c>
      <c r="I352" s="9" t="str">
        <f t="shared" si="72"/>
        <v/>
      </c>
      <c r="J352" s="9" t="str">
        <f t="shared" si="73"/>
        <v/>
      </c>
      <c r="K352" s="11" t="e">
        <f t="shared" si="74"/>
        <v>#VALUE!</v>
      </c>
      <c r="L352" s="11" t="e">
        <f t="shared" si="75"/>
        <v>#VALUE!</v>
      </c>
      <c r="M352" s="11" t="e">
        <f t="shared" si="76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77"/>
        <v>#VALUE!</v>
      </c>
      <c r="S352" s="11" t="e">
        <f t="shared" si="78"/>
        <v>#VALUE!</v>
      </c>
      <c r="T352" s="11" t="e">
        <f t="shared" si="79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67"/>
        <v>#VALUE!</v>
      </c>
      <c r="E353" s="9" t="e">
        <f t="shared" si="68"/>
        <v>#VALUE!</v>
      </c>
      <c r="F353" s="9" t="e">
        <f t="shared" si="69"/>
        <v>#VALUE!</v>
      </c>
      <c r="G353" s="9" t="str">
        <f t="shared" si="70"/>
        <v/>
      </c>
      <c r="H353" s="9" t="str">
        <f t="shared" si="71"/>
        <v/>
      </c>
      <c r="I353" s="9" t="str">
        <f t="shared" si="72"/>
        <v/>
      </c>
      <c r="J353" s="9" t="str">
        <f t="shared" si="73"/>
        <v/>
      </c>
      <c r="K353" s="11" t="e">
        <f t="shared" si="74"/>
        <v>#VALUE!</v>
      </c>
      <c r="L353" s="11" t="e">
        <f t="shared" si="75"/>
        <v>#VALUE!</v>
      </c>
      <c r="M353" s="11" t="e">
        <f t="shared" si="76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77"/>
        <v>#VALUE!</v>
      </c>
      <c r="S353" s="11" t="e">
        <f t="shared" si="78"/>
        <v>#VALUE!</v>
      </c>
      <c r="T353" s="11" t="e">
        <f t="shared" si="79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67"/>
        <v>#VALUE!</v>
      </c>
      <c r="E354" s="9" t="e">
        <f t="shared" si="68"/>
        <v>#VALUE!</v>
      </c>
      <c r="F354" s="9" t="e">
        <f t="shared" si="69"/>
        <v>#VALUE!</v>
      </c>
      <c r="G354" s="9" t="str">
        <f t="shared" si="70"/>
        <v/>
      </c>
      <c r="H354" s="9" t="str">
        <f t="shared" si="71"/>
        <v/>
      </c>
      <c r="I354" s="9" t="str">
        <f t="shared" si="72"/>
        <v/>
      </c>
      <c r="J354" s="9" t="str">
        <f t="shared" si="73"/>
        <v/>
      </c>
      <c r="K354" s="11" t="e">
        <f t="shared" si="74"/>
        <v>#VALUE!</v>
      </c>
      <c r="L354" s="11" t="e">
        <f t="shared" si="75"/>
        <v>#VALUE!</v>
      </c>
      <c r="M354" s="11" t="e">
        <f t="shared" si="76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77"/>
        <v>#VALUE!</v>
      </c>
      <c r="S354" s="11" t="e">
        <f t="shared" si="78"/>
        <v>#VALUE!</v>
      </c>
      <c r="T354" s="11" t="e">
        <f t="shared" si="79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67"/>
        <v>#VALUE!</v>
      </c>
      <c r="E355" s="9" t="e">
        <f t="shared" si="68"/>
        <v>#VALUE!</v>
      </c>
      <c r="F355" s="9" t="e">
        <f t="shared" si="69"/>
        <v>#VALUE!</v>
      </c>
      <c r="G355" s="9" t="str">
        <f t="shared" si="70"/>
        <v/>
      </c>
      <c r="H355" s="9" t="str">
        <f t="shared" si="71"/>
        <v/>
      </c>
      <c r="I355" s="9" t="str">
        <f t="shared" si="72"/>
        <v/>
      </c>
      <c r="J355" s="9" t="str">
        <f t="shared" si="73"/>
        <v/>
      </c>
      <c r="K355" s="11" t="e">
        <f t="shared" si="74"/>
        <v>#VALUE!</v>
      </c>
      <c r="L355" s="11" t="e">
        <f t="shared" si="75"/>
        <v>#VALUE!</v>
      </c>
      <c r="M355" s="11" t="e">
        <f t="shared" si="76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77"/>
        <v>#VALUE!</v>
      </c>
      <c r="S355" s="11" t="e">
        <f t="shared" si="78"/>
        <v>#VALUE!</v>
      </c>
      <c r="T355" s="11" t="e">
        <f t="shared" si="79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67"/>
        <v>#VALUE!</v>
      </c>
      <c r="E356" s="9" t="e">
        <f t="shared" si="68"/>
        <v>#VALUE!</v>
      </c>
      <c r="F356" s="9" t="e">
        <f t="shared" si="69"/>
        <v>#VALUE!</v>
      </c>
      <c r="G356" s="9" t="str">
        <f t="shared" si="70"/>
        <v/>
      </c>
      <c r="H356" s="9" t="str">
        <f t="shared" si="71"/>
        <v/>
      </c>
      <c r="I356" s="9" t="str">
        <f t="shared" si="72"/>
        <v/>
      </c>
      <c r="J356" s="9" t="str">
        <f t="shared" si="73"/>
        <v/>
      </c>
      <c r="K356" s="11" t="e">
        <f t="shared" si="74"/>
        <v>#VALUE!</v>
      </c>
      <c r="L356" s="11" t="e">
        <f t="shared" si="75"/>
        <v>#VALUE!</v>
      </c>
      <c r="M356" s="11" t="e">
        <f t="shared" si="76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77"/>
        <v>#VALUE!</v>
      </c>
      <c r="S356" s="11" t="e">
        <f t="shared" si="78"/>
        <v>#VALUE!</v>
      </c>
      <c r="T356" s="11" t="e">
        <f t="shared" si="79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67"/>
        <v>#VALUE!</v>
      </c>
      <c r="E357" s="9" t="e">
        <f t="shared" si="68"/>
        <v>#VALUE!</v>
      </c>
      <c r="F357" s="9" t="e">
        <f t="shared" si="69"/>
        <v>#VALUE!</v>
      </c>
      <c r="G357" s="9" t="str">
        <f t="shared" si="70"/>
        <v/>
      </c>
      <c r="H357" s="9" t="str">
        <f t="shared" si="71"/>
        <v/>
      </c>
      <c r="I357" s="9" t="str">
        <f t="shared" si="72"/>
        <v/>
      </c>
      <c r="J357" s="9" t="str">
        <f t="shared" si="73"/>
        <v/>
      </c>
      <c r="K357" s="11" t="e">
        <f t="shared" si="74"/>
        <v>#VALUE!</v>
      </c>
      <c r="L357" s="11" t="e">
        <f t="shared" si="75"/>
        <v>#VALUE!</v>
      </c>
      <c r="M357" s="11" t="e">
        <f t="shared" si="76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77"/>
        <v>#VALUE!</v>
      </c>
      <c r="S357" s="11" t="e">
        <f t="shared" si="78"/>
        <v>#VALUE!</v>
      </c>
      <c r="T357" s="11" t="e">
        <f t="shared" si="79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67"/>
        <v>#VALUE!</v>
      </c>
      <c r="E358" s="9" t="e">
        <f t="shared" si="68"/>
        <v>#VALUE!</v>
      </c>
      <c r="F358" s="9" t="e">
        <f t="shared" si="69"/>
        <v>#VALUE!</v>
      </c>
      <c r="G358" s="9" t="str">
        <f t="shared" si="70"/>
        <v/>
      </c>
      <c r="H358" s="9" t="str">
        <f t="shared" si="71"/>
        <v/>
      </c>
      <c r="I358" s="9" t="str">
        <f t="shared" si="72"/>
        <v/>
      </c>
      <c r="J358" s="9" t="str">
        <f t="shared" si="73"/>
        <v/>
      </c>
      <c r="K358" s="11" t="e">
        <f t="shared" si="74"/>
        <v>#VALUE!</v>
      </c>
      <c r="L358" s="11" t="e">
        <f t="shared" si="75"/>
        <v>#VALUE!</v>
      </c>
      <c r="M358" s="11" t="e">
        <f t="shared" si="76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77"/>
        <v>#VALUE!</v>
      </c>
      <c r="S358" s="11" t="e">
        <f t="shared" si="78"/>
        <v>#VALUE!</v>
      </c>
      <c r="T358" s="11" t="e">
        <f t="shared" si="79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67"/>
        <v>#VALUE!</v>
      </c>
      <c r="E359" s="9" t="e">
        <f t="shared" si="68"/>
        <v>#VALUE!</v>
      </c>
      <c r="F359" s="9" t="e">
        <f t="shared" si="69"/>
        <v>#VALUE!</v>
      </c>
      <c r="G359" s="9" t="str">
        <f t="shared" si="70"/>
        <v/>
      </c>
      <c r="H359" s="9" t="str">
        <f t="shared" si="71"/>
        <v/>
      </c>
      <c r="I359" s="9" t="str">
        <f t="shared" si="72"/>
        <v/>
      </c>
      <c r="J359" s="9" t="str">
        <f t="shared" si="73"/>
        <v/>
      </c>
      <c r="K359" s="11" t="e">
        <f t="shared" si="74"/>
        <v>#VALUE!</v>
      </c>
      <c r="L359" s="11" t="e">
        <f t="shared" si="75"/>
        <v>#VALUE!</v>
      </c>
      <c r="M359" s="11" t="e">
        <f t="shared" si="76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77"/>
        <v>#VALUE!</v>
      </c>
      <c r="S359" s="11" t="e">
        <f t="shared" si="78"/>
        <v>#VALUE!</v>
      </c>
      <c r="T359" s="11" t="e">
        <f t="shared" si="79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67"/>
        <v>#VALUE!</v>
      </c>
      <c r="E360" s="9" t="e">
        <f t="shared" si="68"/>
        <v>#VALUE!</v>
      </c>
      <c r="F360" s="9" t="e">
        <f t="shared" si="69"/>
        <v>#VALUE!</v>
      </c>
      <c r="G360" s="9" t="str">
        <f t="shared" si="70"/>
        <v/>
      </c>
      <c r="H360" s="9" t="str">
        <f t="shared" si="71"/>
        <v/>
      </c>
      <c r="I360" s="9" t="str">
        <f t="shared" si="72"/>
        <v/>
      </c>
      <c r="J360" s="9" t="str">
        <f t="shared" si="73"/>
        <v/>
      </c>
      <c r="K360" s="11" t="e">
        <f t="shared" si="74"/>
        <v>#VALUE!</v>
      </c>
      <c r="L360" s="11" t="e">
        <f t="shared" si="75"/>
        <v>#VALUE!</v>
      </c>
      <c r="M360" s="11" t="e">
        <f t="shared" si="76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77"/>
        <v>#VALUE!</v>
      </c>
      <c r="S360" s="11" t="e">
        <f t="shared" si="78"/>
        <v>#VALUE!</v>
      </c>
      <c r="T360" s="11" t="e">
        <f t="shared" si="79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67"/>
        <v>#VALUE!</v>
      </c>
      <c r="E361" s="9" t="e">
        <f t="shared" si="68"/>
        <v>#VALUE!</v>
      </c>
      <c r="F361" s="9" t="e">
        <f t="shared" si="69"/>
        <v>#VALUE!</v>
      </c>
      <c r="G361" s="9" t="str">
        <f t="shared" si="70"/>
        <v/>
      </c>
      <c r="H361" s="9" t="str">
        <f t="shared" si="71"/>
        <v/>
      </c>
      <c r="I361" s="9" t="str">
        <f t="shared" si="72"/>
        <v/>
      </c>
      <c r="J361" s="9" t="str">
        <f t="shared" si="73"/>
        <v/>
      </c>
      <c r="K361" s="11" t="e">
        <f t="shared" si="74"/>
        <v>#VALUE!</v>
      </c>
      <c r="L361" s="11" t="e">
        <f t="shared" si="75"/>
        <v>#VALUE!</v>
      </c>
      <c r="M361" s="11" t="e">
        <f t="shared" si="76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77"/>
        <v>#VALUE!</v>
      </c>
      <c r="S361" s="11" t="e">
        <f t="shared" si="78"/>
        <v>#VALUE!</v>
      </c>
      <c r="T361" s="11" t="e">
        <f t="shared" si="79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67"/>
        <v>#VALUE!</v>
      </c>
      <c r="E362" s="9" t="e">
        <f t="shared" si="68"/>
        <v>#VALUE!</v>
      </c>
      <c r="F362" s="9" t="e">
        <f t="shared" si="69"/>
        <v>#VALUE!</v>
      </c>
      <c r="G362" s="9" t="str">
        <f t="shared" si="70"/>
        <v/>
      </c>
      <c r="H362" s="9" t="str">
        <f t="shared" si="71"/>
        <v/>
      </c>
      <c r="I362" s="9" t="str">
        <f t="shared" si="72"/>
        <v/>
      </c>
      <c r="J362" s="9" t="str">
        <f t="shared" si="73"/>
        <v/>
      </c>
      <c r="K362" s="11" t="e">
        <f t="shared" si="74"/>
        <v>#VALUE!</v>
      </c>
      <c r="L362" s="11" t="e">
        <f t="shared" si="75"/>
        <v>#VALUE!</v>
      </c>
      <c r="M362" s="11" t="e">
        <f t="shared" si="76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77"/>
        <v>#VALUE!</v>
      </c>
      <c r="S362" s="11" t="e">
        <f t="shared" si="78"/>
        <v>#VALUE!</v>
      </c>
      <c r="T362" s="11" t="e">
        <f t="shared" si="79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67"/>
        <v>#VALUE!</v>
      </c>
      <c r="E363" s="9" t="e">
        <f t="shared" si="68"/>
        <v>#VALUE!</v>
      </c>
      <c r="F363" s="9" t="e">
        <f t="shared" si="69"/>
        <v>#VALUE!</v>
      </c>
      <c r="G363" s="9" t="str">
        <f t="shared" si="70"/>
        <v/>
      </c>
      <c r="H363" s="9" t="str">
        <f t="shared" si="71"/>
        <v/>
      </c>
      <c r="I363" s="9" t="str">
        <f t="shared" si="72"/>
        <v/>
      </c>
      <c r="J363" s="9" t="str">
        <f t="shared" si="73"/>
        <v/>
      </c>
      <c r="K363" s="11" t="e">
        <f t="shared" si="74"/>
        <v>#VALUE!</v>
      </c>
      <c r="L363" s="11" t="e">
        <f t="shared" si="75"/>
        <v>#VALUE!</v>
      </c>
      <c r="M363" s="11" t="e">
        <f t="shared" si="76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77"/>
        <v>#VALUE!</v>
      </c>
      <c r="S363" s="11" t="e">
        <f t="shared" si="78"/>
        <v>#VALUE!</v>
      </c>
      <c r="T363" s="11" t="e">
        <f t="shared" si="79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67"/>
        <v>#VALUE!</v>
      </c>
      <c r="E364" s="9" t="e">
        <f t="shared" si="68"/>
        <v>#VALUE!</v>
      </c>
      <c r="F364" s="9" t="e">
        <f t="shared" si="69"/>
        <v>#VALUE!</v>
      </c>
      <c r="G364" s="9" t="str">
        <f t="shared" si="70"/>
        <v/>
      </c>
      <c r="H364" s="9" t="str">
        <f t="shared" si="71"/>
        <v/>
      </c>
      <c r="I364" s="9" t="str">
        <f t="shared" si="72"/>
        <v/>
      </c>
      <c r="J364" s="9" t="str">
        <f t="shared" si="73"/>
        <v/>
      </c>
      <c r="K364" s="11" t="e">
        <f t="shared" si="74"/>
        <v>#VALUE!</v>
      </c>
      <c r="L364" s="11" t="e">
        <f t="shared" si="75"/>
        <v>#VALUE!</v>
      </c>
      <c r="M364" s="11" t="e">
        <f t="shared" si="76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77"/>
        <v>#VALUE!</v>
      </c>
      <c r="S364" s="11" t="e">
        <f t="shared" si="78"/>
        <v>#VALUE!</v>
      </c>
      <c r="T364" s="11" t="e">
        <f t="shared" si="79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67"/>
        <v>#VALUE!</v>
      </c>
      <c r="E365" s="9" t="e">
        <f t="shared" si="68"/>
        <v>#VALUE!</v>
      </c>
      <c r="F365" s="9" t="e">
        <f t="shared" si="69"/>
        <v>#VALUE!</v>
      </c>
      <c r="G365" s="9" t="str">
        <f t="shared" si="70"/>
        <v/>
      </c>
      <c r="H365" s="9" t="str">
        <f t="shared" si="71"/>
        <v/>
      </c>
      <c r="I365" s="9" t="str">
        <f t="shared" si="72"/>
        <v/>
      </c>
      <c r="J365" s="9" t="str">
        <f t="shared" si="73"/>
        <v/>
      </c>
      <c r="K365" s="11" t="e">
        <f t="shared" si="74"/>
        <v>#VALUE!</v>
      </c>
      <c r="L365" s="11" t="e">
        <f t="shared" si="75"/>
        <v>#VALUE!</v>
      </c>
      <c r="M365" s="11" t="e">
        <f t="shared" si="76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77"/>
        <v>#VALUE!</v>
      </c>
      <c r="S365" s="11" t="e">
        <f t="shared" si="78"/>
        <v>#VALUE!</v>
      </c>
      <c r="T365" s="11" t="e">
        <f t="shared" si="79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67"/>
        <v>#VALUE!</v>
      </c>
      <c r="E366" s="9" t="e">
        <f t="shared" si="68"/>
        <v>#VALUE!</v>
      </c>
      <c r="F366" s="9" t="e">
        <f t="shared" si="69"/>
        <v>#VALUE!</v>
      </c>
      <c r="G366" s="9" t="str">
        <f t="shared" si="70"/>
        <v/>
      </c>
      <c r="H366" s="9" t="str">
        <f t="shared" si="71"/>
        <v/>
      </c>
      <c r="I366" s="9" t="str">
        <f t="shared" si="72"/>
        <v/>
      </c>
      <c r="J366" s="9" t="str">
        <f t="shared" si="73"/>
        <v/>
      </c>
      <c r="K366" s="11" t="e">
        <f t="shared" si="74"/>
        <v>#VALUE!</v>
      </c>
      <c r="L366" s="11" t="e">
        <f t="shared" si="75"/>
        <v>#VALUE!</v>
      </c>
      <c r="M366" s="11" t="e">
        <f t="shared" si="76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77"/>
        <v>#VALUE!</v>
      </c>
      <c r="S366" s="11" t="e">
        <f t="shared" si="78"/>
        <v>#VALUE!</v>
      </c>
      <c r="T366" s="11" t="e">
        <f t="shared" si="79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67"/>
        <v>#VALUE!</v>
      </c>
      <c r="E367" s="9" t="e">
        <f t="shared" si="68"/>
        <v>#VALUE!</v>
      </c>
      <c r="F367" s="9" t="e">
        <f t="shared" si="69"/>
        <v>#VALUE!</v>
      </c>
      <c r="G367" s="9" t="str">
        <f t="shared" si="70"/>
        <v/>
      </c>
      <c r="H367" s="9" t="str">
        <f t="shared" si="71"/>
        <v/>
      </c>
      <c r="I367" s="9" t="str">
        <f t="shared" si="72"/>
        <v/>
      </c>
      <c r="J367" s="9" t="str">
        <f t="shared" si="73"/>
        <v/>
      </c>
      <c r="K367" s="11" t="e">
        <f t="shared" si="74"/>
        <v>#VALUE!</v>
      </c>
      <c r="L367" s="11" t="e">
        <f t="shared" si="75"/>
        <v>#VALUE!</v>
      </c>
      <c r="M367" s="11" t="e">
        <f t="shared" si="76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77"/>
        <v>#VALUE!</v>
      </c>
      <c r="S367" s="11" t="e">
        <f t="shared" si="78"/>
        <v>#VALUE!</v>
      </c>
      <c r="T367" s="11" t="e">
        <f t="shared" si="79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67"/>
        <v>#VALUE!</v>
      </c>
      <c r="E368" s="9" t="e">
        <f t="shared" si="68"/>
        <v>#VALUE!</v>
      </c>
      <c r="F368" s="9" t="e">
        <f t="shared" si="69"/>
        <v>#VALUE!</v>
      </c>
      <c r="G368" s="9" t="str">
        <f t="shared" si="70"/>
        <v/>
      </c>
      <c r="H368" s="9" t="str">
        <f t="shared" si="71"/>
        <v/>
      </c>
      <c r="I368" s="9" t="str">
        <f t="shared" si="72"/>
        <v/>
      </c>
      <c r="J368" s="9" t="str">
        <f t="shared" si="73"/>
        <v/>
      </c>
      <c r="K368" s="11" t="e">
        <f t="shared" si="74"/>
        <v>#VALUE!</v>
      </c>
      <c r="L368" s="11" t="e">
        <f t="shared" si="75"/>
        <v>#VALUE!</v>
      </c>
      <c r="M368" s="11" t="e">
        <f t="shared" si="76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77"/>
        <v>#VALUE!</v>
      </c>
      <c r="S368" s="11" t="e">
        <f t="shared" si="78"/>
        <v>#VALUE!</v>
      </c>
      <c r="T368" s="11" t="e">
        <f t="shared" si="79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67"/>
        <v>#VALUE!</v>
      </c>
      <c r="E369" s="9" t="e">
        <f t="shared" si="68"/>
        <v>#VALUE!</v>
      </c>
      <c r="F369" s="9" t="e">
        <f t="shared" si="69"/>
        <v>#VALUE!</v>
      </c>
      <c r="G369" s="9" t="str">
        <f t="shared" si="70"/>
        <v/>
      </c>
      <c r="H369" s="9" t="str">
        <f t="shared" si="71"/>
        <v/>
      </c>
      <c r="I369" s="9" t="str">
        <f t="shared" si="72"/>
        <v/>
      </c>
      <c r="J369" s="9" t="str">
        <f t="shared" si="73"/>
        <v/>
      </c>
      <c r="K369" s="11" t="e">
        <f t="shared" si="74"/>
        <v>#VALUE!</v>
      </c>
      <c r="L369" s="11" t="e">
        <f t="shared" si="75"/>
        <v>#VALUE!</v>
      </c>
      <c r="M369" s="11" t="e">
        <f t="shared" si="76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77"/>
        <v>#VALUE!</v>
      </c>
      <c r="S369" s="11" t="e">
        <f t="shared" si="78"/>
        <v>#VALUE!</v>
      </c>
      <c r="T369" s="11" t="e">
        <f t="shared" si="79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67"/>
        <v>#VALUE!</v>
      </c>
      <c r="E370" s="9" t="e">
        <f t="shared" si="68"/>
        <v>#VALUE!</v>
      </c>
      <c r="F370" s="9" t="e">
        <f t="shared" si="69"/>
        <v>#VALUE!</v>
      </c>
      <c r="G370" s="9" t="str">
        <f t="shared" si="70"/>
        <v/>
      </c>
      <c r="H370" s="9" t="str">
        <f t="shared" si="71"/>
        <v/>
      </c>
      <c r="I370" s="9" t="str">
        <f t="shared" si="72"/>
        <v/>
      </c>
      <c r="J370" s="9" t="str">
        <f t="shared" si="73"/>
        <v/>
      </c>
      <c r="K370" s="11" t="e">
        <f t="shared" si="74"/>
        <v>#VALUE!</v>
      </c>
      <c r="L370" s="11" t="e">
        <f t="shared" si="75"/>
        <v>#VALUE!</v>
      </c>
      <c r="M370" s="11" t="e">
        <f t="shared" si="76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77"/>
        <v>#VALUE!</v>
      </c>
      <c r="S370" s="11" t="e">
        <f t="shared" si="78"/>
        <v>#VALUE!</v>
      </c>
      <c r="T370" s="11" t="e">
        <f t="shared" si="79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67"/>
        <v>#VALUE!</v>
      </c>
      <c r="E371" s="9" t="e">
        <f t="shared" si="68"/>
        <v>#VALUE!</v>
      </c>
      <c r="F371" s="9" t="e">
        <f t="shared" si="69"/>
        <v>#VALUE!</v>
      </c>
      <c r="G371" s="9" t="str">
        <f t="shared" si="70"/>
        <v/>
      </c>
      <c r="H371" s="9" t="str">
        <f t="shared" si="71"/>
        <v/>
      </c>
      <c r="I371" s="9" t="str">
        <f t="shared" si="72"/>
        <v/>
      </c>
      <c r="J371" s="9" t="str">
        <f t="shared" si="73"/>
        <v/>
      </c>
      <c r="K371" s="11" t="e">
        <f t="shared" si="74"/>
        <v>#VALUE!</v>
      </c>
      <c r="L371" s="11" t="e">
        <f t="shared" si="75"/>
        <v>#VALUE!</v>
      </c>
      <c r="M371" s="11" t="e">
        <f t="shared" si="76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77"/>
        <v>#VALUE!</v>
      </c>
      <c r="S371" s="11" t="e">
        <f t="shared" si="78"/>
        <v>#VALUE!</v>
      </c>
      <c r="T371" s="11" t="e">
        <f t="shared" si="79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67"/>
        <v>#VALUE!</v>
      </c>
      <c r="E372" s="9" t="e">
        <f t="shared" si="68"/>
        <v>#VALUE!</v>
      </c>
      <c r="F372" s="9" t="e">
        <f t="shared" si="69"/>
        <v>#VALUE!</v>
      </c>
      <c r="G372" s="9" t="str">
        <f t="shared" si="70"/>
        <v/>
      </c>
      <c r="H372" s="9" t="str">
        <f t="shared" si="71"/>
        <v/>
      </c>
      <c r="I372" s="9" t="str">
        <f t="shared" si="72"/>
        <v/>
      </c>
      <c r="J372" s="9" t="str">
        <f t="shared" si="73"/>
        <v/>
      </c>
      <c r="K372" s="11" t="e">
        <f t="shared" si="74"/>
        <v>#VALUE!</v>
      </c>
      <c r="L372" s="11" t="e">
        <f t="shared" si="75"/>
        <v>#VALUE!</v>
      </c>
      <c r="M372" s="11" t="e">
        <f t="shared" si="76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77"/>
        <v>#VALUE!</v>
      </c>
      <c r="S372" s="11" t="e">
        <f t="shared" si="78"/>
        <v>#VALUE!</v>
      </c>
      <c r="T372" s="11" t="e">
        <f t="shared" si="79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67"/>
        <v>#VALUE!</v>
      </c>
      <c r="E373" s="9" t="e">
        <f t="shared" si="68"/>
        <v>#VALUE!</v>
      </c>
      <c r="F373" s="9" t="e">
        <f t="shared" si="69"/>
        <v>#VALUE!</v>
      </c>
      <c r="G373" s="9" t="str">
        <f t="shared" si="70"/>
        <v/>
      </c>
      <c r="H373" s="9" t="str">
        <f t="shared" si="71"/>
        <v/>
      </c>
      <c r="I373" s="9" t="str">
        <f t="shared" si="72"/>
        <v/>
      </c>
      <c r="J373" s="9" t="str">
        <f t="shared" si="73"/>
        <v/>
      </c>
      <c r="K373" s="11" t="e">
        <f t="shared" si="74"/>
        <v>#VALUE!</v>
      </c>
      <c r="L373" s="11" t="e">
        <f t="shared" si="75"/>
        <v>#VALUE!</v>
      </c>
      <c r="M373" s="11" t="e">
        <f t="shared" si="76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77"/>
        <v>#VALUE!</v>
      </c>
      <c r="S373" s="11" t="e">
        <f t="shared" si="78"/>
        <v>#VALUE!</v>
      </c>
      <c r="T373" s="11" t="e">
        <f t="shared" si="79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67"/>
        <v>#VALUE!</v>
      </c>
      <c r="E374" s="9" t="e">
        <f t="shared" si="68"/>
        <v>#VALUE!</v>
      </c>
      <c r="F374" s="9" t="e">
        <f t="shared" si="69"/>
        <v>#VALUE!</v>
      </c>
      <c r="G374" s="9" t="str">
        <f t="shared" si="70"/>
        <v/>
      </c>
      <c r="H374" s="9" t="str">
        <f t="shared" si="71"/>
        <v/>
      </c>
      <c r="I374" s="9" t="str">
        <f t="shared" si="72"/>
        <v/>
      </c>
      <c r="J374" s="9" t="str">
        <f t="shared" si="73"/>
        <v/>
      </c>
      <c r="K374" s="11" t="e">
        <f t="shared" si="74"/>
        <v>#VALUE!</v>
      </c>
      <c r="L374" s="11" t="e">
        <f t="shared" si="75"/>
        <v>#VALUE!</v>
      </c>
      <c r="M374" s="11" t="e">
        <f t="shared" si="76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77"/>
        <v>#VALUE!</v>
      </c>
      <c r="S374" s="11" t="e">
        <f t="shared" si="78"/>
        <v>#VALUE!</v>
      </c>
      <c r="T374" s="11" t="e">
        <f t="shared" si="79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67"/>
        <v>#VALUE!</v>
      </c>
      <c r="E375" s="9" t="e">
        <f t="shared" si="68"/>
        <v>#VALUE!</v>
      </c>
      <c r="F375" s="9" t="e">
        <f t="shared" si="69"/>
        <v>#VALUE!</v>
      </c>
      <c r="G375" s="9" t="str">
        <f t="shared" si="70"/>
        <v/>
      </c>
      <c r="H375" s="9" t="str">
        <f t="shared" si="71"/>
        <v/>
      </c>
      <c r="I375" s="9" t="str">
        <f t="shared" si="72"/>
        <v/>
      </c>
      <c r="J375" s="9" t="str">
        <f t="shared" si="73"/>
        <v/>
      </c>
      <c r="K375" s="11" t="e">
        <f t="shared" si="74"/>
        <v>#VALUE!</v>
      </c>
      <c r="L375" s="11" t="e">
        <f t="shared" si="75"/>
        <v>#VALUE!</v>
      </c>
      <c r="M375" s="11" t="e">
        <f t="shared" si="76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77"/>
        <v>#VALUE!</v>
      </c>
      <c r="S375" s="11" t="e">
        <f t="shared" si="78"/>
        <v>#VALUE!</v>
      </c>
      <c r="T375" s="11" t="e">
        <f t="shared" si="79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67"/>
        <v>#VALUE!</v>
      </c>
      <c r="E376" s="9" t="e">
        <f t="shared" si="68"/>
        <v>#VALUE!</v>
      </c>
      <c r="F376" s="9" t="e">
        <f t="shared" si="69"/>
        <v>#VALUE!</v>
      </c>
      <c r="G376" s="9" t="str">
        <f t="shared" si="70"/>
        <v/>
      </c>
      <c r="H376" s="9" t="str">
        <f t="shared" si="71"/>
        <v/>
      </c>
      <c r="I376" s="9" t="str">
        <f t="shared" si="72"/>
        <v/>
      </c>
      <c r="J376" s="9" t="str">
        <f t="shared" si="73"/>
        <v/>
      </c>
      <c r="K376" s="11" t="e">
        <f t="shared" si="74"/>
        <v>#VALUE!</v>
      </c>
      <c r="L376" s="11" t="e">
        <f t="shared" si="75"/>
        <v>#VALUE!</v>
      </c>
      <c r="M376" s="11" t="e">
        <f t="shared" si="76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77"/>
        <v>#VALUE!</v>
      </c>
      <c r="S376" s="11" t="e">
        <f t="shared" si="78"/>
        <v>#VALUE!</v>
      </c>
      <c r="T376" s="11" t="e">
        <f t="shared" si="79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67"/>
        <v>#VALUE!</v>
      </c>
      <c r="E377" s="9" t="e">
        <f t="shared" si="68"/>
        <v>#VALUE!</v>
      </c>
      <c r="F377" s="9" t="e">
        <f t="shared" si="69"/>
        <v>#VALUE!</v>
      </c>
      <c r="G377" s="9" t="str">
        <f t="shared" si="70"/>
        <v/>
      </c>
      <c r="H377" s="9" t="str">
        <f t="shared" si="71"/>
        <v/>
      </c>
      <c r="I377" s="9" t="str">
        <f t="shared" si="72"/>
        <v/>
      </c>
      <c r="J377" s="9" t="str">
        <f t="shared" si="73"/>
        <v/>
      </c>
      <c r="K377" s="11" t="e">
        <f t="shared" si="74"/>
        <v>#VALUE!</v>
      </c>
      <c r="L377" s="11" t="e">
        <f t="shared" si="75"/>
        <v>#VALUE!</v>
      </c>
      <c r="M377" s="11" t="e">
        <f t="shared" si="76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77"/>
        <v>#VALUE!</v>
      </c>
      <c r="S377" s="11" t="e">
        <f t="shared" si="78"/>
        <v>#VALUE!</v>
      </c>
      <c r="T377" s="11" t="e">
        <f t="shared" si="79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67"/>
        <v>#VALUE!</v>
      </c>
      <c r="E378" s="9" t="e">
        <f t="shared" si="68"/>
        <v>#VALUE!</v>
      </c>
      <c r="F378" s="9" t="e">
        <f t="shared" si="69"/>
        <v>#VALUE!</v>
      </c>
      <c r="G378" s="9" t="str">
        <f t="shared" si="70"/>
        <v/>
      </c>
      <c r="H378" s="9" t="str">
        <f t="shared" si="71"/>
        <v/>
      </c>
      <c r="I378" s="9" t="str">
        <f t="shared" si="72"/>
        <v/>
      </c>
      <c r="J378" s="9" t="str">
        <f t="shared" si="73"/>
        <v/>
      </c>
      <c r="K378" s="11" t="e">
        <f t="shared" si="74"/>
        <v>#VALUE!</v>
      </c>
      <c r="L378" s="11" t="e">
        <f t="shared" si="75"/>
        <v>#VALUE!</v>
      </c>
      <c r="M378" s="11" t="e">
        <f t="shared" si="76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77"/>
        <v>#VALUE!</v>
      </c>
      <c r="S378" s="11" t="e">
        <f t="shared" si="78"/>
        <v>#VALUE!</v>
      </c>
      <c r="T378" s="11" t="e">
        <f t="shared" si="79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67"/>
        <v>#VALUE!</v>
      </c>
      <c r="E379" s="9" t="e">
        <f t="shared" si="68"/>
        <v>#VALUE!</v>
      </c>
      <c r="F379" s="9" t="e">
        <f t="shared" si="69"/>
        <v>#VALUE!</v>
      </c>
      <c r="G379" s="9" t="str">
        <f t="shared" si="70"/>
        <v/>
      </c>
      <c r="H379" s="9" t="str">
        <f t="shared" si="71"/>
        <v/>
      </c>
      <c r="I379" s="9" t="str">
        <f t="shared" si="72"/>
        <v/>
      </c>
      <c r="J379" s="9" t="str">
        <f t="shared" si="73"/>
        <v/>
      </c>
      <c r="K379" s="11" t="e">
        <f t="shared" si="74"/>
        <v>#VALUE!</v>
      </c>
      <c r="L379" s="11" t="e">
        <f t="shared" si="75"/>
        <v>#VALUE!</v>
      </c>
      <c r="M379" s="11" t="e">
        <f t="shared" si="76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77"/>
        <v>#VALUE!</v>
      </c>
      <c r="S379" s="11" t="e">
        <f t="shared" si="78"/>
        <v>#VALUE!</v>
      </c>
      <c r="T379" s="11" t="e">
        <f t="shared" si="79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67"/>
        <v>#VALUE!</v>
      </c>
      <c r="E380" s="9" t="e">
        <f t="shared" si="68"/>
        <v>#VALUE!</v>
      </c>
      <c r="F380" s="9" t="e">
        <f t="shared" si="69"/>
        <v>#VALUE!</v>
      </c>
      <c r="G380" s="9" t="str">
        <f t="shared" si="70"/>
        <v/>
      </c>
      <c r="H380" s="9" t="str">
        <f t="shared" si="71"/>
        <v/>
      </c>
      <c r="I380" s="9" t="str">
        <f t="shared" si="72"/>
        <v/>
      </c>
      <c r="J380" s="9" t="str">
        <f t="shared" si="73"/>
        <v/>
      </c>
      <c r="K380" s="11" t="e">
        <f t="shared" si="74"/>
        <v>#VALUE!</v>
      </c>
      <c r="L380" s="11" t="e">
        <f t="shared" si="75"/>
        <v>#VALUE!</v>
      </c>
      <c r="M380" s="11" t="e">
        <f t="shared" si="76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77"/>
        <v>#VALUE!</v>
      </c>
      <c r="S380" s="11" t="e">
        <f t="shared" si="78"/>
        <v>#VALUE!</v>
      </c>
      <c r="T380" s="11" t="e">
        <f t="shared" si="79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67"/>
        <v>#VALUE!</v>
      </c>
      <c r="E381" s="9" t="e">
        <f t="shared" si="68"/>
        <v>#VALUE!</v>
      </c>
      <c r="F381" s="9" t="e">
        <f t="shared" si="69"/>
        <v>#VALUE!</v>
      </c>
      <c r="G381" s="9" t="str">
        <f t="shared" si="70"/>
        <v/>
      </c>
      <c r="H381" s="9" t="str">
        <f t="shared" si="71"/>
        <v/>
      </c>
      <c r="I381" s="9" t="str">
        <f t="shared" si="72"/>
        <v/>
      </c>
      <c r="J381" s="9" t="str">
        <f t="shared" si="73"/>
        <v/>
      </c>
      <c r="K381" s="11" t="e">
        <f t="shared" si="74"/>
        <v>#VALUE!</v>
      </c>
      <c r="L381" s="11" t="e">
        <f t="shared" si="75"/>
        <v>#VALUE!</v>
      </c>
      <c r="M381" s="11" t="e">
        <f t="shared" si="76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77"/>
        <v>#VALUE!</v>
      </c>
      <c r="S381" s="11" t="e">
        <f t="shared" si="78"/>
        <v>#VALUE!</v>
      </c>
      <c r="T381" s="11" t="e">
        <f t="shared" si="79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67"/>
        <v>#VALUE!</v>
      </c>
      <c r="E382" s="9" t="e">
        <f t="shared" si="68"/>
        <v>#VALUE!</v>
      </c>
      <c r="F382" s="9" t="e">
        <f t="shared" si="69"/>
        <v>#VALUE!</v>
      </c>
      <c r="G382" s="9" t="str">
        <f t="shared" si="70"/>
        <v/>
      </c>
      <c r="H382" s="9" t="str">
        <f t="shared" si="71"/>
        <v/>
      </c>
      <c r="I382" s="9" t="str">
        <f t="shared" si="72"/>
        <v/>
      </c>
      <c r="J382" s="9" t="str">
        <f t="shared" si="73"/>
        <v/>
      </c>
      <c r="K382" s="11" t="e">
        <f t="shared" si="74"/>
        <v>#VALUE!</v>
      </c>
      <c r="L382" s="11" t="e">
        <f t="shared" si="75"/>
        <v>#VALUE!</v>
      </c>
      <c r="M382" s="11" t="e">
        <f t="shared" si="76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77"/>
        <v>#VALUE!</v>
      </c>
      <c r="S382" s="11" t="e">
        <f t="shared" si="78"/>
        <v>#VALUE!</v>
      </c>
      <c r="T382" s="11" t="e">
        <f t="shared" si="79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67"/>
        <v>#VALUE!</v>
      </c>
      <c r="E383" s="9" t="e">
        <f t="shared" si="68"/>
        <v>#VALUE!</v>
      </c>
      <c r="F383" s="9" t="e">
        <f t="shared" si="69"/>
        <v>#VALUE!</v>
      </c>
      <c r="G383" s="9" t="str">
        <f t="shared" si="70"/>
        <v/>
      </c>
      <c r="H383" s="9" t="str">
        <f t="shared" si="71"/>
        <v/>
      </c>
      <c r="I383" s="9" t="str">
        <f t="shared" si="72"/>
        <v/>
      </c>
      <c r="J383" s="9" t="str">
        <f t="shared" si="73"/>
        <v/>
      </c>
      <c r="K383" s="11" t="e">
        <f t="shared" si="74"/>
        <v>#VALUE!</v>
      </c>
      <c r="L383" s="11" t="e">
        <f t="shared" si="75"/>
        <v>#VALUE!</v>
      </c>
      <c r="M383" s="11" t="e">
        <f t="shared" si="76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77"/>
        <v>#VALUE!</v>
      </c>
      <c r="S383" s="11" t="e">
        <f t="shared" si="78"/>
        <v>#VALUE!</v>
      </c>
      <c r="T383" s="11" t="e">
        <f t="shared" si="79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67"/>
        <v>#VALUE!</v>
      </c>
      <c r="E384" s="9" t="e">
        <f t="shared" si="68"/>
        <v>#VALUE!</v>
      </c>
      <c r="F384" s="9" t="e">
        <f t="shared" si="69"/>
        <v>#VALUE!</v>
      </c>
      <c r="G384" s="9" t="str">
        <f t="shared" si="70"/>
        <v/>
      </c>
      <c r="H384" s="9" t="str">
        <f t="shared" si="71"/>
        <v/>
      </c>
      <c r="I384" s="9" t="str">
        <f t="shared" si="72"/>
        <v/>
      </c>
      <c r="J384" s="9" t="str">
        <f t="shared" si="73"/>
        <v/>
      </c>
      <c r="K384" s="11" t="e">
        <f t="shared" si="74"/>
        <v>#VALUE!</v>
      </c>
      <c r="L384" s="11" t="e">
        <f t="shared" si="75"/>
        <v>#VALUE!</v>
      </c>
      <c r="M384" s="11" t="e">
        <f t="shared" si="76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77"/>
        <v>#VALUE!</v>
      </c>
      <c r="S384" s="11" t="e">
        <f t="shared" si="78"/>
        <v>#VALUE!</v>
      </c>
      <c r="T384" s="11" t="e">
        <f t="shared" si="79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67"/>
        <v>#VALUE!</v>
      </c>
      <c r="E385" s="9" t="e">
        <f t="shared" si="68"/>
        <v>#VALUE!</v>
      </c>
      <c r="F385" s="9" t="e">
        <f t="shared" si="69"/>
        <v>#VALUE!</v>
      </c>
      <c r="G385" s="9" t="str">
        <f t="shared" si="70"/>
        <v/>
      </c>
      <c r="H385" s="9" t="str">
        <f t="shared" si="71"/>
        <v/>
      </c>
      <c r="I385" s="9" t="str">
        <f t="shared" si="72"/>
        <v/>
      </c>
      <c r="J385" s="9" t="str">
        <f t="shared" si="73"/>
        <v/>
      </c>
      <c r="K385" s="11" t="e">
        <f t="shared" si="74"/>
        <v>#VALUE!</v>
      </c>
      <c r="L385" s="11" t="e">
        <f t="shared" si="75"/>
        <v>#VALUE!</v>
      </c>
      <c r="M385" s="11" t="e">
        <f t="shared" si="76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77"/>
        <v>#VALUE!</v>
      </c>
      <c r="S385" s="11" t="e">
        <f t="shared" si="78"/>
        <v>#VALUE!</v>
      </c>
      <c r="T385" s="11" t="e">
        <f t="shared" si="79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67"/>
        <v>#VALUE!</v>
      </c>
      <c r="E386" s="9" t="e">
        <f t="shared" si="68"/>
        <v>#VALUE!</v>
      </c>
      <c r="F386" s="9" t="e">
        <f t="shared" si="69"/>
        <v>#VALUE!</v>
      </c>
      <c r="G386" s="9" t="str">
        <f t="shared" si="70"/>
        <v/>
      </c>
      <c r="H386" s="9" t="str">
        <f t="shared" si="71"/>
        <v/>
      </c>
      <c r="I386" s="9" t="str">
        <f t="shared" si="72"/>
        <v/>
      </c>
      <c r="J386" s="9" t="str">
        <f t="shared" si="73"/>
        <v/>
      </c>
      <c r="K386" s="11" t="e">
        <f t="shared" si="74"/>
        <v>#VALUE!</v>
      </c>
      <c r="L386" s="11" t="e">
        <f t="shared" si="75"/>
        <v>#VALUE!</v>
      </c>
      <c r="M386" s="11" t="e">
        <f t="shared" si="76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77"/>
        <v>#VALUE!</v>
      </c>
      <c r="S386" s="11" t="e">
        <f t="shared" si="78"/>
        <v>#VALUE!</v>
      </c>
      <c r="T386" s="11" t="e">
        <f t="shared" si="79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67"/>
        <v>#VALUE!</v>
      </c>
      <c r="E387" s="9" t="e">
        <f t="shared" si="68"/>
        <v>#VALUE!</v>
      </c>
      <c r="F387" s="9" t="e">
        <f t="shared" si="69"/>
        <v>#VALUE!</v>
      </c>
      <c r="G387" s="9" t="str">
        <f t="shared" si="70"/>
        <v/>
      </c>
      <c r="H387" s="9" t="str">
        <f t="shared" si="71"/>
        <v/>
      </c>
      <c r="I387" s="9" t="str">
        <f t="shared" si="72"/>
        <v/>
      </c>
      <c r="J387" s="9" t="str">
        <f t="shared" si="73"/>
        <v/>
      </c>
      <c r="K387" s="11" t="e">
        <f t="shared" si="74"/>
        <v>#VALUE!</v>
      </c>
      <c r="L387" s="11" t="e">
        <f t="shared" si="75"/>
        <v>#VALUE!</v>
      </c>
      <c r="M387" s="11" t="e">
        <f t="shared" si="76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77"/>
        <v>#VALUE!</v>
      </c>
      <c r="S387" s="11" t="e">
        <f t="shared" si="78"/>
        <v>#VALUE!</v>
      </c>
      <c r="T387" s="11" t="e">
        <f t="shared" si="79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80">(K388/(AR388+K388-(AR388*K388)))</f>
        <v>#VALUE!</v>
      </c>
      <c r="E388" s="9" t="e">
        <f t="shared" ref="E388:E451" si="81">(L388/(AR388+L388-(AR388*L388)))</f>
        <v>#VALUE!</v>
      </c>
      <c r="F388" s="9" t="e">
        <f t="shared" ref="F388:F451" si="82">(M388/(AR388+M388-(AR388*M388)))</f>
        <v>#VALUE!</v>
      </c>
      <c r="G388" s="9" t="str">
        <f t="shared" ref="G388:G451" si="83">AR388</f>
        <v/>
      </c>
      <c r="H388" s="9" t="str">
        <f t="shared" ref="H388:H451" si="84">IF(A388="","",1/D388)</f>
        <v/>
      </c>
      <c r="I388" s="9" t="str">
        <f t="shared" ref="I388:I451" si="85">IF(B388="","",1/E388)</f>
        <v/>
      </c>
      <c r="J388" s="9" t="str">
        <f t="shared" ref="J388:J451" si="86">IF(C388="","",1/F388)</f>
        <v/>
      </c>
      <c r="K388" s="11" t="e">
        <f t="shared" ref="K388:K451" si="87">1/A388</f>
        <v>#VALUE!</v>
      </c>
      <c r="L388" s="11" t="e">
        <f t="shared" ref="L388:L451" si="88">1/B388</f>
        <v>#VALUE!</v>
      </c>
      <c r="M388" s="11" t="e">
        <f t="shared" ref="M388:M451" si="89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90">O388/N388</f>
        <v>#VALUE!</v>
      </c>
      <c r="S388" s="11" t="e">
        <f t="shared" ref="S388:S451" si="91">P388/N388</f>
        <v>#VALUE!</v>
      </c>
      <c r="T388" s="11" t="e">
        <f t="shared" ref="T388:T451" si="92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80"/>
        <v>#VALUE!</v>
      </c>
      <c r="E389" s="9" t="e">
        <f t="shared" si="81"/>
        <v>#VALUE!</v>
      </c>
      <c r="F389" s="9" t="e">
        <f t="shared" si="82"/>
        <v>#VALUE!</v>
      </c>
      <c r="G389" s="9" t="str">
        <f t="shared" si="83"/>
        <v/>
      </c>
      <c r="H389" s="9" t="str">
        <f t="shared" si="84"/>
        <v/>
      </c>
      <c r="I389" s="9" t="str">
        <f t="shared" si="85"/>
        <v/>
      </c>
      <c r="J389" s="9" t="str">
        <f t="shared" si="86"/>
        <v/>
      </c>
      <c r="K389" s="11" t="e">
        <f t="shared" si="87"/>
        <v>#VALUE!</v>
      </c>
      <c r="L389" s="11" t="e">
        <f t="shared" si="88"/>
        <v>#VALUE!</v>
      </c>
      <c r="M389" s="11" t="e">
        <f t="shared" si="89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90"/>
        <v>#VALUE!</v>
      </c>
      <c r="S389" s="11" t="e">
        <f t="shared" si="91"/>
        <v>#VALUE!</v>
      </c>
      <c r="T389" s="11" t="e">
        <f t="shared" si="92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80"/>
        <v>#VALUE!</v>
      </c>
      <c r="E390" s="9" t="e">
        <f t="shared" si="81"/>
        <v>#VALUE!</v>
      </c>
      <c r="F390" s="9" t="e">
        <f t="shared" si="82"/>
        <v>#VALUE!</v>
      </c>
      <c r="G390" s="9" t="str">
        <f t="shared" si="83"/>
        <v/>
      </c>
      <c r="H390" s="9" t="str">
        <f t="shared" si="84"/>
        <v/>
      </c>
      <c r="I390" s="9" t="str">
        <f t="shared" si="85"/>
        <v/>
      </c>
      <c r="J390" s="9" t="str">
        <f t="shared" si="86"/>
        <v/>
      </c>
      <c r="K390" s="11" t="e">
        <f t="shared" si="87"/>
        <v>#VALUE!</v>
      </c>
      <c r="L390" s="11" t="e">
        <f t="shared" si="88"/>
        <v>#VALUE!</v>
      </c>
      <c r="M390" s="11" t="e">
        <f t="shared" si="89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90"/>
        <v>#VALUE!</v>
      </c>
      <c r="S390" s="11" t="e">
        <f t="shared" si="91"/>
        <v>#VALUE!</v>
      </c>
      <c r="T390" s="11" t="e">
        <f t="shared" si="92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80"/>
        <v>#VALUE!</v>
      </c>
      <c r="E391" s="9" t="e">
        <f t="shared" si="81"/>
        <v>#VALUE!</v>
      </c>
      <c r="F391" s="9" t="e">
        <f t="shared" si="82"/>
        <v>#VALUE!</v>
      </c>
      <c r="G391" s="9" t="str">
        <f t="shared" si="83"/>
        <v/>
      </c>
      <c r="H391" s="9" t="str">
        <f t="shared" si="84"/>
        <v/>
      </c>
      <c r="I391" s="9" t="str">
        <f t="shared" si="85"/>
        <v/>
      </c>
      <c r="J391" s="9" t="str">
        <f t="shared" si="86"/>
        <v/>
      </c>
      <c r="K391" s="11" t="e">
        <f t="shared" si="87"/>
        <v>#VALUE!</v>
      </c>
      <c r="L391" s="11" t="e">
        <f t="shared" si="88"/>
        <v>#VALUE!</v>
      </c>
      <c r="M391" s="11" t="e">
        <f t="shared" si="89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90"/>
        <v>#VALUE!</v>
      </c>
      <c r="S391" s="11" t="e">
        <f t="shared" si="91"/>
        <v>#VALUE!</v>
      </c>
      <c r="T391" s="11" t="e">
        <f t="shared" si="92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80"/>
        <v>#VALUE!</v>
      </c>
      <c r="E392" s="9" t="e">
        <f t="shared" si="81"/>
        <v>#VALUE!</v>
      </c>
      <c r="F392" s="9" t="e">
        <f t="shared" si="82"/>
        <v>#VALUE!</v>
      </c>
      <c r="G392" s="9" t="str">
        <f t="shared" si="83"/>
        <v/>
      </c>
      <c r="H392" s="9" t="str">
        <f t="shared" si="84"/>
        <v/>
      </c>
      <c r="I392" s="9" t="str">
        <f t="shared" si="85"/>
        <v/>
      </c>
      <c r="J392" s="9" t="str">
        <f t="shared" si="86"/>
        <v/>
      </c>
      <c r="K392" s="11" t="e">
        <f t="shared" si="87"/>
        <v>#VALUE!</v>
      </c>
      <c r="L392" s="11" t="e">
        <f t="shared" si="88"/>
        <v>#VALUE!</v>
      </c>
      <c r="M392" s="11" t="e">
        <f t="shared" si="89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90"/>
        <v>#VALUE!</v>
      </c>
      <c r="S392" s="11" t="e">
        <f t="shared" si="91"/>
        <v>#VALUE!</v>
      </c>
      <c r="T392" s="11" t="e">
        <f t="shared" si="92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80"/>
        <v>#VALUE!</v>
      </c>
      <c r="E393" s="9" t="e">
        <f t="shared" si="81"/>
        <v>#VALUE!</v>
      </c>
      <c r="F393" s="9" t="e">
        <f t="shared" si="82"/>
        <v>#VALUE!</v>
      </c>
      <c r="G393" s="9" t="str">
        <f t="shared" si="83"/>
        <v/>
      </c>
      <c r="H393" s="9" t="str">
        <f t="shared" si="84"/>
        <v/>
      </c>
      <c r="I393" s="9" t="str">
        <f t="shared" si="85"/>
        <v/>
      </c>
      <c r="J393" s="9" t="str">
        <f t="shared" si="86"/>
        <v/>
      </c>
      <c r="K393" s="11" t="e">
        <f t="shared" si="87"/>
        <v>#VALUE!</v>
      </c>
      <c r="L393" s="11" t="e">
        <f t="shared" si="88"/>
        <v>#VALUE!</v>
      </c>
      <c r="M393" s="11" t="e">
        <f t="shared" si="89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90"/>
        <v>#VALUE!</v>
      </c>
      <c r="S393" s="11" t="e">
        <f t="shared" si="91"/>
        <v>#VALUE!</v>
      </c>
      <c r="T393" s="11" t="e">
        <f t="shared" si="92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80"/>
        <v>#VALUE!</v>
      </c>
      <c r="E394" s="9" t="e">
        <f t="shared" si="81"/>
        <v>#VALUE!</v>
      </c>
      <c r="F394" s="9" t="e">
        <f t="shared" si="82"/>
        <v>#VALUE!</v>
      </c>
      <c r="G394" s="9" t="str">
        <f t="shared" si="83"/>
        <v/>
      </c>
      <c r="H394" s="9" t="str">
        <f t="shared" si="84"/>
        <v/>
      </c>
      <c r="I394" s="9" t="str">
        <f t="shared" si="85"/>
        <v/>
      </c>
      <c r="J394" s="9" t="str">
        <f t="shared" si="86"/>
        <v/>
      </c>
      <c r="K394" s="11" t="e">
        <f t="shared" si="87"/>
        <v>#VALUE!</v>
      </c>
      <c r="L394" s="11" t="e">
        <f t="shared" si="88"/>
        <v>#VALUE!</v>
      </c>
      <c r="M394" s="11" t="e">
        <f t="shared" si="89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90"/>
        <v>#VALUE!</v>
      </c>
      <c r="S394" s="11" t="e">
        <f t="shared" si="91"/>
        <v>#VALUE!</v>
      </c>
      <c r="T394" s="11" t="e">
        <f t="shared" si="92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80"/>
        <v>#VALUE!</v>
      </c>
      <c r="E395" s="9" t="e">
        <f t="shared" si="81"/>
        <v>#VALUE!</v>
      </c>
      <c r="F395" s="9" t="e">
        <f t="shared" si="82"/>
        <v>#VALUE!</v>
      </c>
      <c r="G395" s="9" t="str">
        <f t="shared" si="83"/>
        <v/>
      </c>
      <c r="H395" s="9" t="str">
        <f t="shared" si="84"/>
        <v/>
      </c>
      <c r="I395" s="9" t="str">
        <f t="shared" si="85"/>
        <v/>
      </c>
      <c r="J395" s="9" t="str">
        <f t="shared" si="86"/>
        <v/>
      </c>
      <c r="K395" s="11" t="e">
        <f t="shared" si="87"/>
        <v>#VALUE!</v>
      </c>
      <c r="L395" s="11" t="e">
        <f t="shared" si="88"/>
        <v>#VALUE!</v>
      </c>
      <c r="M395" s="11" t="e">
        <f t="shared" si="89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90"/>
        <v>#VALUE!</v>
      </c>
      <c r="S395" s="11" t="e">
        <f t="shared" si="91"/>
        <v>#VALUE!</v>
      </c>
      <c r="T395" s="11" t="e">
        <f t="shared" si="92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80"/>
        <v>#VALUE!</v>
      </c>
      <c r="E396" s="9" t="e">
        <f t="shared" si="81"/>
        <v>#VALUE!</v>
      </c>
      <c r="F396" s="9" t="e">
        <f t="shared" si="82"/>
        <v>#VALUE!</v>
      </c>
      <c r="G396" s="9" t="str">
        <f t="shared" si="83"/>
        <v/>
      </c>
      <c r="H396" s="9" t="str">
        <f t="shared" si="84"/>
        <v/>
      </c>
      <c r="I396" s="9" t="str">
        <f t="shared" si="85"/>
        <v/>
      </c>
      <c r="J396" s="9" t="str">
        <f t="shared" si="86"/>
        <v/>
      </c>
      <c r="K396" s="11" t="e">
        <f t="shared" si="87"/>
        <v>#VALUE!</v>
      </c>
      <c r="L396" s="11" t="e">
        <f t="shared" si="88"/>
        <v>#VALUE!</v>
      </c>
      <c r="M396" s="11" t="e">
        <f t="shared" si="89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90"/>
        <v>#VALUE!</v>
      </c>
      <c r="S396" s="11" t="e">
        <f t="shared" si="91"/>
        <v>#VALUE!</v>
      </c>
      <c r="T396" s="11" t="e">
        <f t="shared" si="92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80"/>
        <v>#VALUE!</v>
      </c>
      <c r="E397" s="9" t="e">
        <f t="shared" si="81"/>
        <v>#VALUE!</v>
      </c>
      <c r="F397" s="9" t="e">
        <f t="shared" si="82"/>
        <v>#VALUE!</v>
      </c>
      <c r="G397" s="9" t="str">
        <f t="shared" si="83"/>
        <v/>
      </c>
      <c r="H397" s="9" t="str">
        <f t="shared" si="84"/>
        <v/>
      </c>
      <c r="I397" s="9" t="str">
        <f t="shared" si="85"/>
        <v/>
      </c>
      <c r="J397" s="9" t="str">
        <f t="shared" si="86"/>
        <v/>
      </c>
      <c r="K397" s="11" t="e">
        <f t="shared" si="87"/>
        <v>#VALUE!</v>
      </c>
      <c r="L397" s="11" t="e">
        <f t="shared" si="88"/>
        <v>#VALUE!</v>
      </c>
      <c r="M397" s="11" t="e">
        <f t="shared" si="89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90"/>
        <v>#VALUE!</v>
      </c>
      <c r="S397" s="11" t="e">
        <f t="shared" si="91"/>
        <v>#VALUE!</v>
      </c>
      <c r="T397" s="11" t="e">
        <f t="shared" si="92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80"/>
        <v>#VALUE!</v>
      </c>
      <c r="E398" s="9" t="e">
        <f t="shared" si="81"/>
        <v>#VALUE!</v>
      </c>
      <c r="F398" s="9" t="e">
        <f t="shared" si="82"/>
        <v>#VALUE!</v>
      </c>
      <c r="G398" s="9" t="str">
        <f t="shared" si="83"/>
        <v/>
      </c>
      <c r="H398" s="9" t="str">
        <f t="shared" si="84"/>
        <v/>
      </c>
      <c r="I398" s="9" t="str">
        <f t="shared" si="85"/>
        <v/>
      </c>
      <c r="J398" s="9" t="str">
        <f t="shared" si="86"/>
        <v/>
      </c>
      <c r="K398" s="11" t="e">
        <f t="shared" si="87"/>
        <v>#VALUE!</v>
      </c>
      <c r="L398" s="11" t="e">
        <f t="shared" si="88"/>
        <v>#VALUE!</v>
      </c>
      <c r="M398" s="11" t="e">
        <f t="shared" si="89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90"/>
        <v>#VALUE!</v>
      </c>
      <c r="S398" s="11" t="e">
        <f t="shared" si="91"/>
        <v>#VALUE!</v>
      </c>
      <c r="T398" s="11" t="e">
        <f t="shared" si="92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80"/>
        <v>#VALUE!</v>
      </c>
      <c r="E399" s="9" t="e">
        <f t="shared" si="81"/>
        <v>#VALUE!</v>
      </c>
      <c r="F399" s="9" t="e">
        <f t="shared" si="82"/>
        <v>#VALUE!</v>
      </c>
      <c r="G399" s="9" t="str">
        <f t="shared" si="83"/>
        <v/>
      </c>
      <c r="H399" s="9" t="str">
        <f t="shared" si="84"/>
        <v/>
      </c>
      <c r="I399" s="9" t="str">
        <f t="shared" si="85"/>
        <v/>
      </c>
      <c r="J399" s="9" t="str">
        <f t="shared" si="86"/>
        <v/>
      </c>
      <c r="K399" s="11" t="e">
        <f t="shared" si="87"/>
        <v>#VALUE!</v>
      </c>
      <c r="L399" s="11" t="e">
        <f t="shared" si="88"/>
        <v>#VALUE!</v>
      </c>
      <c r="M399" s="11" t="e">
        <f t="shared" si="89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90"/>
        <v>#VALUE!</v>
      </c>
      <c r="S399" s="11" t="e">
        <f t="shared" si="91"/>
        <v>#VALUE!</v>
      </c>
      <c r="T399" s="11" t="e">
        <f t="shared" si="92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80"/>
        <v>#VALUE!</v>
      </c>
      <c r="E400" s="9" t="e">
        <f t="shared" si="81"/>
        <v>#VALUE!</v>
      </c>
      <c r="F400" s="9" t="e">
        <f t="shared" si="82"/>
        <v>#VALUE!</v>
      </c>
      <c r="G400" s="9" t="str">
        <f t="shared" si="83"/>
        <v/>
      </c>
      <c r="H400" s="9" t="str">
        <f t="shared" si="84"/>
        <v/>
      </c>
      <c r="I400" s="9" t="str">
        <f t="shared" si="85"/>
        <v/>
      </c>
      <c r="J400" s="9" t="str">
        <f t="shared" si="86"/>
        <v/>
      </c>
      <c r="K400" s="11" t="e">
        <f t="shared" si="87"/>
        <v>#VALUE!</v>
      </c>
      <c r="L400" s="11" t="e">
        <f t="shared" si="88"/>
        <v>#VALUE!</v>
      </c>
      <c r="M400" s="11" t="e">
        <f t="shared" si="89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90"/>
        <v>#VALUE!</v>
      </c>
      <c r="S400" s="11" t="e">
        <f t="shared" si="91"/>
        <v>#VALUE!</v>
      </c>
      <c r="T400" s="11" t="e">
        <f t="shared" si="92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80"/>
        <v>#VALUE!</v>
      </c>
      <c r="E401" s="9" t="e">
        <f t="shared" si="81"/>
        <v>#VALUE!</v>
      </c>
      <c r="F401" s="9" t="e">
        <f t="shared" si="82"/>
        <v>#VALUE!</v>
      </c>
      <c r="G401" s="9" t="str">
        <f t="shared" si="83"/>
        <v/>
      </c>
      <c r="H401" s="9" t="str">
        <f t="shared" si="84"/>
        <v/>
      </c>
      <c r="I401" s="9" t="str">
        <f t="shared" si="85"/>
        <v/>
      </c>
      <c r="J401" s="9" t="str">
        <f t="shared" si="86"/>
        <v/>
      </c>
      <c r="K401" s="11" t="e">
        <f t="shared" si="87"/>
        <v>#VALUE!</v>
      </c>
      <c r="L401" s="11" t="e">
        <f t="shared" si="88"/>
        <v>#VALUE!</v>
      </c>
      <c r="M401" s="11" t="e">
        <f t="shared" si="89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90"/>
        <v>#VALUE!</v>
      </c>
      <c r="S401" s="11" t="e">
        <f t="shared" si="91"/>
        <v>#VALUE!</v>
      </c>
      <c r="T401" s="11" t="e">
        <f t="shared" si="92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80"/>
        <v>#VALUE!</v>
      </c>
      <c r="E402" s="9" t="e">
        <f t="shared" si="81"/>
        <v>#VALUE!</v>
      </c>
      <c r="F402" s="9" t="e">
        <f t="shared" si="82"/>
        <v>#VALUE!</v>
      </c>
      <c r="G402" s="9" t="str">
        <f t="shared" si="83"/>
        <v/>
      </c>
      <c r="H402" s="9" t="str">
        <f t="shared" si="84"/>
        <v/>
      </c>
      <c r="I402" s="9" t="str">
        <f t="shared" si="85"/>
        <v/>
      </c>
      <c r="J402" s="9" t="str">
        <f t="shared" si="86"/>
        <v/>
      </c>
      <c r="K402" s="11" t="e">
        <f t="shared" si="87"/>
        <v>#VALUE!</v>
      </c>
      <c r="L402" s="11" t="e">
        <f t="shared" si="88"/>
        <v>#VALUE!</v>
      </c>
      <c r="M402" s="11" t="e">
        <f t="shared" si="89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90"/>
        <v>#VALUE!</v>
      </c>
      <c r="S402" s="11" t="e">
        <f t="shared" si="91"/>
        <v>#VALUE!</v>
      </c>
      <c r="T402" s="11" t="e">
        <f t="shared" si="92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80"/>
        <v>#VALUE!</v>
      </c>
      <c r="E403" s="9" t="e">
        <f t="shared" si="81"/>
        <v>#VALUE!</v>
      </c>
      <c r="F403" s="9" t="e">
        <f t="shared" si="82"/>
        <v>#VALUE!</v>
      </c>
      <c r="G403" s="9" t="str">
        <f t="shared" si="83"/>
        <v/>
      </c>
      <c r="H403" s="9" t="str">
        <f t="shared" si="84"/>
        <v/>
      </c>
      <c r="I403" s="9" t="str">
        <f t="shared" si="85"/>
        <v/>
      </c>
      <c r="J403" s="9" t="str">
        <f t="shared" si="86"/>
        <v/>
      </c>
      <c r="K403" s="11" t="e">
        <f t="shared" si="87"/>
        <v>#VALUE!</v>
      </c>
      <c r="L403" s="11" t="e">
        <f t="shared" si="88"/>
        <v>#VALUE!</v>
      </c>
      <c r="M403" s="11" t="e">
        <f t="shared" si="89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90"/>
        <v>#VALUE!</v>
      </c>
      <c r="S403" s="11" t="e">
        <f t="shared" si="91"/>
        <v>#VALUE!</v>
      </c>
      <c r="T403" s="11" t="e">
        <f t="shared" si="92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80"/>
        <v>#VALUE!</v>
      </c>
      <c r="E404" s="9" t="e">
        <f t="shared" si="81"/>
        <v>#VALUE!</v>
      </c>
      <c r="F404" s="9" t="e">
        <f t="shared" si="82"/>
        <v>#VALUE!</v>
      </c>
      <c r="G404" s="9" t="str">
        <f t="shared" si="83"/>
        <v/>
      </c>
      <c r="H404" s="9" t="str">
        <f t="shared" si="84"/>
        <v/>
      </c>
      <c r="I404" s="9" t="str">
        <f t="shared" si="85"/>
        <v/>
      </c>
      <c r="J404" s="9" t="str">
        <f t="shared" si="86"/>
        <v/>
      </c>
      <c r="K404" s="11" t="e">
        <f t="shared" si="87"/>
        <v>#VALUE!</v>
      </c>
      <c r="L404" s="11" t="e">
        <f t="shared" si="88"/>
        <v>#VALUE!</v>
      </c>
      <c r="M404" s="11" t="e">
        <f t="shared" si="89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90"/>
        <v>#VALUE!</v>
      </c>
      <c r="S404" s="11" t="e">
        <f t="shared" si="91"/>
        <v>#VALUE!</v>
      </c>
      <c r="T404" s="11" t="e">
        <f t="shared" si="92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80"/>
        <v>#VALUE!</v>
      </c>
      <c r="E405" s="9" t="e">
        <f t="shared" si="81"/>
        <v>#VALUE!</v>
      </c>
      <c r="F405" s="9" t="e">
        <f t="shared" si="82"/>
        <v>#VALUE!</v>
      </c>
      <c r="G405" s="9" t="str">
        <f t="shared" si="83"/>
        <v/>
      </c>
      <c r="H405" s="9" t="str">
        <f t="shared" si="84"/>
        <v/>
      </c>
      <c r="I405" s="9" t="str">
        <f t="shared" si="85"/>
        <v/>
      </c>
      <c r="J405" s="9" t="str">
        <f t="shared" si="86"/>
        <v/>
      </c>
      <c r="K405" s="11" t="e">
        <f t="shared" si="87"/>
        <v>#VALUE!</v>
      </c>
      <c r="L405" s="11" t="e">
        <f t="shared" si="88"/>
        <v>#VALUE!</v>
      </c>
      <c r="M405" s="11" t="e">
        <f t="shared" si="89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90"/>
        <v>#VALUE!</v>
      </c>
      <c r="S405" s="11" t="e">
        <f t="shared" si="91"/>
        <v>#VALUE!</v>
      </c>
      <c r="T405" s="11" t="e">
        <f t="shared" si="92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80"/>
        <v>#VALUE!</v>
      </c>
      <c r="E406" s="9" t="e">
        <f t="shared" si="81"/>
        <v>#VALUE!</v>
      </c>
      <c r="F406" s="9" t="e">
        <f t="shared" si="82"/>
        <v>#VALUE!</v>
      </c>
      <c r="G406" s="9" t="str">
        <f t="shared" si="83"/>
        <v/>
      </c>
      <c r="H406" s="9" t="str">
        <f t="shared" si="84"/>
        <v/>
      </c>
      <c r="I406" s="9" t="str">
        <f t="shared" si="85"/>
        <v/>
      </c>
      <c r="J406" s="9" t="str">
        <f t="shared" si="86"/>
        <v/>
      </c>
      <c r="K406" s="11" t="e">
        <f t="shared" si="87"/>
        <v>#VALUE!</v>
      </c>
      <c r="L406" s="11" t="e">
        <f t="shared" si="88"/>
        <v>#VALUE!</v>
      </c>
      <c r="M406" s="11" t="e">
        <f t="shared" si="89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90"/>
        <v>#VALUE!</v>
      </c>
      <c r="S406" s="11" t="e">
        <f t="shared" si="91"/>
        <v>#VALUE!</v>
      </c>
      <c r="T406" s="11" t="e">
        <f t="shared" si="92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80"/>
        <v>#VALUE!</v>
      </c>
      <c r="E407" s="9" t="e">
        <f t="shared" si="81"/>
        <v>#VALUE!</v>
      </c>
      <c r="F407" s="9" t="e">
        <f t="shared" si="82"/>
        <v>#VALUE!</v>
      </c>
      <c r="G407" s="9" t="str">
        <f t="shared" si="83"/>
        <v/>
      </c>
      <c r="H407" s="9" t="str">
        <f t="shared" si="84"/>
        <v/>
      </c>
      <c r="I407" s="9" t="str">
        <f t="shared" si="85"/>
        <v/>
      </c>
      <c r="J407" s="9" t="str">
        <f t="shared" si="86"/>
        <v/>
      </c>
      <c r="K407" s="11" t="e">
        <f t="shared" si="87"/>
        <v>#VALUE!</v>
      </c>
      <c r="L407" s="11" t="e">
        <f t="shared" si="88"/>
        <v>#VALUE!</v>
      </c>
      <c r="M407" s="11" t="e">
        <f t="shared" si="89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90"/>
        <v>#VALUE!</v>
      </c>
      <c r="S407" s="11" t="e">
        <f t="shared" si="91"/>
        <v>#VALUE!</v>
      </c>
      <c r="T407" s="11" t="e">
        <f t="shared" si="92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80"/>
        <v>#VALUE!</v>
      </c>
      <c r="E410" s="9" t="e">
        <f t="shared" si="81"/>
        <v>#VALUE!</v>
      </c>
      <c r="F410" s="9" t="e">
        <f t="shared" si="82"/>
        <v>#VALUE!</v>
      </c>
      <c r="G410" s="9" t="str">
        <f t="shared" si="83"/>
        <v/>
      </c>
      <c r="H410" s="9" t="str">
        <f t="shared" si="84"/>
        <v/>
      </c>
      <c r="I410" s="9" t="str">
        <f t="shared" si="85"/>
        <v/>
      </c>
      <c r="J410" s="9" t="str">
        <f t="shared" si="86"/>
        <v/>
      </c>
      <c r="K410" s="11" t="e">
        <f t="shared" si="87"/>
        <v>#VALUE!</v>
      </c>
      <c r="L410" s="11" t="e">
        <f t="shared" si="88"/>
        <v>#VALUE!</v>
      </c>
      <c r="M410" s="11" t="e">
        <f t="shared" si="89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90"/>
        <v>#VALUE!</v>
      </c>
      <c r="S410" s="11" t="e">
        <f t="shared" si="91"/>
        <v>#VALUE!</v>
      </c>
      <c r="T410" s="11" t="e">
        <f t="shared" si="92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80"/>
        <v>#VALUE!</v>
      </c>
      <c r="E411" s="9" t="e">
        <f t="shared" si="81"/>
        <v>#VALUE!</v>
      </c>
      <c r="F411" s="9" t="e">
        <f t="shared" si="82"/>
        <v>#VALUE!</v>
      </c>
      <c r="G411" s="9" t="str">
        <f t="shared" si="83"/>
        <v/>
      </c>
      <c r="H411" s="9" t="str">
        <f t="shared" si="84"/>
        <v/>
      </c>
      <c r="I411" s="9" t="str">
        <f t="shared" si="85"/>
        <v/>
      </c>
      <c r="J411" s="9" t="str">
        <f t="shared" si="86"/>
        <v/>
      </c>
      <c r="K411" s="11" t="e">
        <f t="shared" si="87"/>
        <v>#VALUE!</v>
      </c>
      <c r="L411" s="11" t="e">
        <f t="shared" si="88"/>
        <v>#VALUE!</v>
      </c>
      <c r="M411" s="11" t="e">
        <f t="shared" si="89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90"/>
        <v>#VALUE!</v>
      </c>
      <c r="S411" s="11" t="e">
        <f t="shared" si="91"/>
        <v>#VALUE!</v>
      </c>
      <c r="T411" s="11" t="e">
        <f t="shared" si="92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80"/>
        <v>#VALUE!</v>
      </c>
      <c r="E412" s="9" t="e">
        <f t="shared" si="81"/>
        <v>#VALUE!</v>
      </c>
      <c r="F412" s="9" t="e">
        <f t="shared" si="82"/>
        <v>#VALUE!</v>
      </c>
      <c r="G412" s="9" t="str">
        <f t="shared" si="83"/>
        <v/>
      </c>
      <c r="H412" s="9" t="str">
        <f t="shared" si="84"/>
        <v/>
      </c>
      <c r="I412" s="9" t="str">
        <f t="shared" si="85"/>
        <v/>
      </c>
      <c r="J412" s="9" t="str">
        <f t="shared" si="86"/>
        <v/>
      </c>
      <c r="K412" s="11" t="e">
        <f t="shared" si="87"/>
        <v>#VALUE!</v>
      </c>
      <c r="L412" s="11" t="e">
        <f t="shared" si="88"/>
        <v>#VALUE!</v>
      </c>
      <c r="M412" s="11" t="e">
        <f t="shared" si="89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90"/>
        <v>#VALUE!</v>
      </c>
      <c r="S412" s="11" t="e">
        <f t="shared" si="91"/>
        <v>#VALUE!</v>
      </c>
      <c r="T412" s="11" t="e">
        <f t="shared" si="92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80"/>
        <v>#VALUE!</v>
      </c>
      <c r="E413" s="9" t="e">
        <f t="shared" si="81"/>
        <v>#VALUE!</v>
      </c>
      <c r="F413" s="9" t="e">
        <f t="shared" si="82"/>
        <v>#VALUE!</v>
      </c>
      <c r="G413" s="9" t="str">
        <f t="shared" si="83"/>
        <v/>
      </c>
      <c r="H413" s="9" t="str">
        <f t="shared" si="84"/>
        <v/>
      </c>
      <c r="I413" s="9" t="str">
        <f t="shared" si="85"/>
        <v/>
      </c>
      <c r="J413" s="9" t="str">
        <f t="shared" si="86"/>
        <v/>
      </c>
      <c r="K413" s="11" t="e">
        <f t="shared" si="87"/>
        <v>#VALUE!</v>
      </c>
      <c r="L413" s="11" t="e">
        <f t="shared" si="88"/>
        <v>#VALUE!</v>
      </c>
      <c r="M413" s="11" t="e">
        <f t="shared" si="89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90"/>
        <v>#VALUE!</v>
      </c>
      <c r="S413" s="11" t="e">
        <f t="shared" si="91"/>
        <v>#VALUE!</v>
      </c>
      <c r="T413" s="11" t="e">
        <f t="shared" si="92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80"/>
        <v>#VALUE!</v>
      </c>
      <c r="E414" s="9" t="e">
        <f t="shared" si="81"/>
        <v>#VALUE!</v>
      </c>
      <c r="F414" s="9" t="e">
        <f t="shared" si="82"/>
        <v>#VALUE!</v>
      </c>
      <c r="G414" s="9" t="str">
        <f t="shared" si="83"/>
        <v/>
      </c>
      <c r="H414" s="9" t="str">
        <f t="shared" si="84"/>
        <v/>
      </c>
      <c r="I414" s="9" t="str">
        <f t="shared" si="85"/>
        <v/>
      </c>
      <c r="J414" s="9" t="str">
        <f t="shared" si="86"/>
        <v/>
      </c>
      <c r="K414" s="11" t="e">
        <f t="shared" si="87"/>
        <v>#VALUE!</v>
      </c>
      <c r="L414" s="11" t="e">
        <f t="shared" si="88"/>
        <v>#VALUE!</v>
      </c>
      <c r="M414" s="11" t="e">
        <f t="shared" si="89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90"/>
        <v>#VALUE!</v>
      </c>
      <c r="S414" s="11" t="e">
        <f t="shared" si="91"/>
        <v>#VALUE!</v>
      </c>
      <c r="T414" s="11" t="e">
        <f t="shared" si="92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80"/>
        <v>#VALUE!</v>
      </c>
      <c r="E415" s="9" t="e">
        <f t="shared" si="81"/>
        <v>#VALUE!</v>
      </c>
      <c r="F415" s="9" t="e">
        <f t="shared" si="82"/>
        <v>#VALUE!</v>
      </c>
      <c r="G415" s="9" t="str">
        <f t="shared" si="83"/>
        <v/>
      </c>
      <c r="H415" s="9" t="str">
        <f t="shared" si="84"/>
        <v/>
      </c>
      <c r="I415" s="9" t="str">
        <f t="shared" si="85"/>
        <v/>
      </c>
      <c r="J415" s="9" t="str">
        <f t="shared" si="86"/>
        <v/>
      </c>
      <c r="K415" s="11" t="e">
        <f t="shared" si="87"/>
        <v>#VALUE!</v>
      </c>
      <c r="L415" s="11" t="e">
        <f t="shared" si="88"/>
        <v>#VALUE!</v>
      </c>
      <c r="M415" s="11" t="e">
        <f t="shared" si="89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90"/>
        <v>#VALUE!</v>
      </c>
      <c r="S415" s="11" t="e">
        <f t="shared" si="91"/>
        <v>#VALUE!</v>
      </c>
      <c r="T415" s="11" t="e">
        <f t="shared" si="92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80"/>
        <v>#VALUE!</v>
      </c>
      <c r="E416" s="9" t="e">
        <f t="shared" si="81"/>
        <v>#VALUE!</v>
      </c>
      <c r="F416" s="9" t="e">
        <f t="shared" si="82"/>
        <v>#VALUE!</v>
      </c>
      <c r="G416" s="9" t="str">
        <f t="shared" si="83"/>
        <v/>
      </c>
      <c r="H416" s="9" t="str">
        <f t="shared" si="84"/>
        <v/>
      </c>
      <c r="I416" s="9" t="str">
        <f t="shared" si="85"/>
        <v/>
      </c>
      <c r="J416" s="9" t="str">
        <f t="shared" si="86"/>
        <v/>
      </c>
      <c r="K416" s="11" t="e">
        <f t="shared" si="87"/>
        <v>#VALUE!</v>
      </c>
      <c r="L416" s="11" t="e">
        <f t="shared" si="88"/>
        <v>#VALUE!</v>
      </c>
      <c r="M416" s="11" t="e">
        <f t="shared" si="89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90"/>
        <v>#VALUE!</v>
      </c>
      <c r="S416" s="11" t="e">
        <f t="shared" si="91"/>
        <v>#VALUE!</v>
      </c>
      <c r="T416" s="11" t="e">
        <f t="shared" si="92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80"/>
        <v>#VALUE!</v>
      </c>
      <c r="E417" s="9" t="e">
        <f t="shared" si="81"/>
        <v>#VALUE!</v>
      </c>
      <c r="F417" s="9" t="e">
        <f t="shared" si="82"/>
        <v>#VALUE!</v>
      </c>
      <c r="G417" s="9" t="str">
        <f t="shared" si="83"/>
        <v/>
      </c>
      <c r="H417" s="9" t="str">
        <f t="shared" si="84"/>
        <v/>
      </c>
      <c r="I417" s="9" t="str">
        <f t="shared" si="85"/>
        <v/>
      </c>
      <c r="J417" s="9" t="str">
        <f t="shared" si="86"/>
        <v/>
      </c>
      <c r="K417" s="11" t="e">
        <f t="shared" si="87"/>
        <v>#VALUE!</v>
      </c>
      <c r="L417" s="11" t="e">
        <f t="shared" si="88"/>
        <v>#VALUE!</v>
      </c>
      <c r="M417" s="11" t="e">
        <f t="shared" si="89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90"/>
        <v>#VALUE!</v>
      </c>
      <c r="S417" s="11" t="e">
        <f t="shared" si="91"/>
        <v>#VALUE!</v>
      </c>
      <c r="T417" s="11" t="e">
        <f t="shared" si="92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80"/>
        <v>#VALUE!</v>
      </c>
      <c r="E418" s="9" t="e">
        <f t="shared" si="81"/>
        <v>#VALUE!</v>
      </c>
      <c r="F418" s="9" t="e">
        <f t="shared" si="82"/>
        <v>#VALUE!</v>
      </c>
      <c r="G418" s="9" t="str">
        <f t="shared" si="83"/>
        <v/>
      </c>
      <c r="H418" s="9" t="str">
        <f t="shared" si="84"/>
        <v/>
      </c>
      <c r="I418" s="9" t="str">
        <f t="shared" si="85"/>
        <v/>
      </c>
      <c r="J418" s="9" t="str">
        <f t="shared" si="86"/>
        <v/>
      </c>
      <c r="K418" s="11" t="e">
        <f t="shared" si="87"/>
        <v>#VALUE!</v>
      </c>
      <c r="L418" s="11" t="e">
        <f t="shared" si="88"/>
        <v>#VALUE!</v>
      </c>
      <c r="M418" s="11" t="e">
        <f t="shared" si="89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90"/>
        <v>#VALUE!</v>
      </c>
      <c r="S418" s="11" t="e">
        <f t="shared" si="91"/>
        <v>#VALUE!</v>
      </c>
      <c r="T418" s="11" t="e">
        <f t="shared" si="92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80"/>
        <v>#VALUE!</v>
      </c>
      <c r="E419" s="9" t="e">
        <f t="shared" si="81"/>
        <v>#VALUE!</v>
      </c>
      <c r="F419" s="9" t="e">
        <f t="shared" si="82"/>
        <v>#VALUE!</v>
      </c>
      <c r="G419" s="9" t="str">
        <f t="shared" si="83"/>
        <v/>
      </c>
      <c r="H419" s="9" t="str">
        <f t="shared" si="84"/>
        <v/>
      </c>
      <c r="I419" s="9" t="str">
        <f t="shared" si="85"/>
        <v/>
      </c>
      <c r="J419" s="9" t="str">
        <f t="shared" si="86"/>
        <v/>
      </c>
      <c r="K419" s="11" t="e">
        <f t="shared" si="87"/>
        <v>#VALUE!</v>
      </c>
      <c r="L419" s="11" t="e">
        <f t="shared" si="88"/>
        <v>#VALUE!</v>
      </c>
      <c r="M419" s="11" t="e">
        <f t="shared" si="89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90"/>
        <v>#VALUE!</v>
      </c>
      <c r="S419" s="11" t="e">
        <f t="shared" si="91"/>
        <v>#VALUE!</v>
      </c>
      <c r="T419" s="11" t="e">
        <f t="shared" si="92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80"/>
        <v>#VALUE!</v>
      </c>
      <c r="E420" s="9" t="e">
        <f t="shared" si="81"/>
        <v>#VALUE!</v>
      </c>
      <c r="F420" s="9" t="e">
        <f t="shared" si="82"/>
        <v>#VALUE!</v>
      </c>
      <c r="G420" s="9" t="str">
        <f t="shared" si="83"/>
        <v/>
      </c>
      <c r="H420" s="9" t="str">
        <f t="shared" si="84"/>
        <v/>
      </c>
      <c r="I420" s="9" t="str">
        <f t="shared" si="85"/>
        <v/>
      </c>
      <c r="J420" s="9" t="str">
        <f t="shared" si="86"/>
        <v/>
      </c>
      <c r="K420" s="11" t="e">
        <f t="shared" si="87"/>
        <v>#VALUE!</v>
      </c>
      <c r="L420" s="11" t="e">
        <f t="shared" si="88"/>
        <v>#VALUE!</v>
      </c>
      <c r="M420" s="11" t="e">
        <f t="shared" si="89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90"/>
        <v>#VALUE!</v>
      </c>
      <c r="S420" s="11" t="e">
        <f t="shared" si="91"/>
        <v>#VALUE!</v>
      </c>
      <c r="T420" s="11" t="e">
        <f t="shared" si="92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80"/>
        <v>#VALUE!</v>
      </c>
      <c r="E421" s="9" t="e">
        <f t="shared" si="81"/>
        <v>#VALUE!</v>
      </c>
      <c r="F421" s="9" t="e">
        <f t="shared" si="82"/>
        <v>#VALUE!</v>
      </c>
      <c r="G421" s="9" t="str">
        <f t="shared" si="83"/>
        <v/>
      </c>
      <c r="H421" s="9" t="str">
        <f t="shared" si="84"/>
        <v/>
      </c>
      <c r="I421" s="9" t="str">
        <f t="shared" si="85"/>
        <v/>
      </c>
      <c r="J421" s="9" t="str">
        <f t="shared" si="86"/>
        <v/>
      </c>
      <c r="K421" s="11" t="e">
        <f t="shared" si="87"/>
        <v>#VALUE!</v>
      </c>
      <c r="L421" s="11" t="e">
        <f t="shared" si="88"/>
        <v>#VALUE!</v>
      </c>
      <c r="M421" s="11" t="e">
        <f t="shared" si="89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90"/>
        <v>#VALUE!</v>
      </c>
      <c r="S421" s="11" t="e">
        <f t="shared" si="91"/>
        <v>#VALUE!</v>
      </c>
      <c r="T421" s="11" t="e">
        <f t="shared" si="92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80"/>
        <v>#VALUE!</v>
      </c>
      <c r="E422" s="9" t="e">
        <f t="shared" si="81"/>
        <v>#VALUE!</v>
      </c>
      <c r="F422" s="9" t="e">
        <f t="shared" si="82"/>
        <v>#VALUE!</v>
      </c>
      <c r="G422" s="9" t="str">
        <f t="shared" si="83"/>
        <v/>
      </c>
      <c r="H422" s="9" t="str">
        <f t="shared" si="84"/>
        <v/>
      </c>
      <c r="I422" s="9" t="str">
        <f t="shared" si="85"/>
        <v/>
      </c>
      <c r="J422" s="9" t="str">
        <f t="shared" si="86"/>
        <v/>
      </c>
      <c r="K422" s="11" t="e">
        <f t="shared" si="87"/>
        <v>#VALUE!</v>
      </c>
      <c r="L422" s="11" t="e">
        <f t="shared" si="88"/>
        <v>#VALUE!</v>
      </c>
      <c r="M422" s="11" t="e">
        <f t="shared" si="89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90"/>
        <v>#VALUE!</v>
      </c>
      <c r="S422" s="11" t="e">
        <f t="shared" si="91"/>
        <v>#VALUE!</v>
      </c>
      <c r="T422" s="11" t="e">
        <f t="shared" si="92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80"/>
        <v>#VALUE!</v>
      </c>
      <c r="E423" s="9" t="e">
        <f t="shared" si="81"/>
        <v>#VALUE!</v>
      </c>
      <c r="F423" s="9" t="e">
        <f t="shared" si="82"/>
        <v>#VALUE!</v>
      </c>
      <c r="G423" s="9" t="str">
        <f t="shared" si="83"/>
        <v/>
      </c>
      <c r="H423" s="9" t="str">
        <f t="shared" si="84"/>
        <v/>
      </c>
      <c r="I423" s="9" t="str">
        <f t="shared" si="85"/>
        <v/>
      </c>
      <c r="J423" s="9" t="str">
        <f t="shared" si="86"/>
        <v/>
      </c>
      <c r="K423" s="11" t="e">
        <f t="shared" si="87"/>
        <v>#VALUE!</v>
      </c>
      <c r="L423" s="11" t="e">
        <f t="shared" si="88"/>
        <v>#VALUE!</v>
      </c>
      <c r="M423" s="11" t="e">
        <f t="shared" si="89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90"/>
        <v>#VALUE!</v>
      </c>
      <c r="S423" s="11" t="e">
        <f t="shared" si="91"/>
        <v>#VALUE!</v>
      </c>
      <c r="T423" s="11" t="e">
        <f t="shared" si="92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80"/>
        <v>#VALUE!</v>
      </c>
      <c r="E424" s="9" t="e">
        <f t="shared" si="81"/>
        <v>#VALUE!</v>
      </c>
      <c r="F424" s="9" t="e">
        <f t="shared" si="82"/>
        <v>#VALUE!</v>
      </c>
      <c r="G424" s="9" t="str">
        <f t="shared" si="83"/>
        <v/>
      </c>
      <c r="H424" s="9" t="str">
        <f t="shared" si="84"/>
        <v/>
      </c>
      <c r="I424" s="9" t="str">
        <f t="shared" si="85"/>
        <v/>
      </c>
      <c r="J424" s="9" t="str">
        <f t="shared" si="86"/>
        <v/>
      </c>
      <c r="K424" s="11" t="e">
        <f t="shared" si="87"/>
        <v>#VALUE!</v>
      </c>
      <c r="L424" s="11" t="e">
        <f t="shared" si="88"/>
        <v>#VALUE!</v>
      </c>
      <c r="M424" s="11" t="e">
        <f t="shared" si="89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90"/>
        <v>#VALUE!</v>
      </c>
      <c r="S424" s="11" t="e">
        <f t="shared" si="91"/>
        <v>#VALUE!</v>
      </c>
      <c r="T424" s="11" t="e">
        <f t="shared" si="92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80"/>
        <v>#VALUE!</v>
      </c>
      <c r="E425" s="9" t="e">
        <f t="shared" si="81"/>
        <v>#VALUE!</v>
      </c>
      <c r="F425" s="9" t="e">
        <f t="shared" si="82"/>
        <v>#VALUE!</v>
      </c>
      <c r="G425" s="9" t="str">
        <f t="shared" si="83"/>
        <v/>
      </c>
      <c r="H425" s="9" t="str">
        <f t="shared" si="84"/>
        <v/>
      </c>
      <c r="I425" s="9" t="str">
        <f t="shared" si="85"/>
        <v/>
      </c>
      <c r="J425" s="9" t="str">
        <f t="shared" si="86"/>
        <v/>
      </c>
      <c r="K425" s="11" t="e">
        <f t="shared" si="87"/>
        <v>#VALUE!</v>
      </c>
      <c r="L425" s="11" t="e">
        <f t="shared" si="88"/>
        <v>#VALUE!</v>
      </c>
      <c r="M425" s="11" t="e">
        <f t="shared" si="89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90"/>
        <v>#VALUE!</v>
      </c>
      <c r="S425" s="11" t="e">
        <f t="shared" si="91"/>
        <v>#VALUE!</v>
      </c>
      <c r="T425" s="11" t="e">
        <f t="shared" si="92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80"/>
        <v>#VALUE!</v>
      </c>
      <c r="E426" s="9" t="e">
        <f t="shared" si="81"/>
        <v>#VALUE!</v>
      </c>
      <c r="F426" s="9" t="e">
        <f t="shared" si="82"/>
        <v>#VALUE!</v>
      </c>
      <c r="G426" s="9" t="str">
        <f t="shared" si="83"/>
        <v/>
      </c>
      <c r="H426" s="9" t="str">
        <f t="shared" si="84"/>
        <v/>
      </c>
      <c r="I426" s="9" t="str">
        <f t="shared" si="85"/>
        <v/>
      </c>
      <c r="J426" s="9" t="str">
        <f t="shared" si="86"/>
        <v/>
      </c>
      <c r="K426" s="11" t="e">
        <f t="shared" si="87"/>
        <v>#VALUE!</v>
      </c>
      <c r="L426" s="11" t="e">
        <f t="shared" si="88"/>
        <v>#VALUE!</v>
      </c>
      <c r="M426" s="11" t="e">
        <f t="shared" si="89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90"/>
        <v>#VALUE!</v>
      </c>
      <c r="S426" s="11" t="e">
        <f t="shared" si="91"/>
        <v>#VALUE!</v>
      </c>
      <c r="T426" s="11" t="e">
        <f t="shared" si="92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80"/>
        <v>#VALUE!</v>
      </c>
      <c r="E427" s="9" t="e">
        <f t="shared" si="81"/>
        <v>#VALUE!</v>
      </c>
      <c r="F427" s="9" t="e">
        <f t="shared" si="82"/>
        <v>#VALUE!</v>
      </c>
      <c r="G427" s="9" t="str">
        <f t="shared" si="83"/>
        <v/>
      </c>
      <c r="H427" s="9" t="str">
        <f t="shared" si="84"/>
        <v/>
      </c>
      <c r="I427" s="9" t="str">
        <f t="shared" si="85"/>
        <v/>
      </c>
      <c r="J427" s="9" t="str">
        <f t="shared" si="86"/>
        <v/>
      </c>
      <c r="K427" s="11" t="e">
        <f t="shared" si="87"/>
        <v>#VALUE!</v>
      </c>
      <c r="L427" s="11" t="e">
        <f t="shared" si="88"/>
        <v>#VALUE!</v>
      </c>
      <c r="M427" s="11" t="e">
        <f t="shared" si="89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90"/>
        <v>#VALUE!</v>
      </c>
      <c r="S427" s="11" t="e">
        <f t="shared" si="91"/>
        <v>#VALUE!</v>
      </c>
      <c r="T427" s="11" t="e">
        <f t="shared" si="92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80"/>
        <v>#VALUE!</v>
      </c>
      <c r="E428" s="9" t="e">
        <f t="shared" si="81"/>
        <v>#VALUE!</v>
      </c>
      <c r="F428" s="9" t="e">
        <f t="shared" si="82"/>
        <v>#VALUE!</v>
      </c>
      <c r="G428" s="9" t="str">
        <f t="shared" si="83"/>
        <v/>
      </c>
      <c r="H428" s="9" t="str">
        <f t="shared" si="84"/>
        <v/>
      </c>
      <c r="I428" s="9" t="str">
        <f t="shared" si="85"/>
        <v/>
      </c>
      <c r="J428" s="9" t="str">
        <f t="shared" si="86"/>
        <v/>
      </c>
      <c r="K428" s="11" t="e">
        <f t="shared" si="87"/>
        <v>#VALUE!</v>
      </c>
      <c r="L428" s="11" t="e">
        <f t="shared" si="88"/>
        <v>#VALUE!</v>
      </c>
      <c r="M428" s="11" t="e">
        <f t="shared" si="89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90"/>
        <v>#VALUE!</v>
      </c>
      <c r="S428" s="11" t="e">
        <f t="shared" si="91"/>
        <v>#VALUE!</v>
      </c>
      <c r="T428" s="11" t="e">
        <f t="shared" si="92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80"/>
        <v>#VALUE!</v>
      </c>
      <c r="E429" s="9" t="e">
        <f t="shared" si="81"/>
        <v>#VALUE!</v>
      </c>
      <c r="F429" s="9" t="e">
        <f t="shared" si="82"/>
        <v>#VALUE!</v>
      </c>
      <c r="G429" s="9" t="str">
        <f t="shared" si="83"/>
        <v/>
      </c>
      <c r="H429" s="9" t="str">
        <f t="shared" si="84"/>
        <v/>
      </c>
      <c r="I429" s="9" t="str">
        <f t="shared" si="85"/>
        <v/>
      </c>
      <c r="J429" s="9" t="str">
        <f t="shared" si="86"/>
        <v/>
      </c>
      <c r="K429" s="11" t="e">
        <f t="shared" si="87"/>
        <v>#VALUE!</v>
      </c>
      <c r="L429" s="11" t="e">
        <f t="shared" si="88"/>
        <v>#VALUE!</v>
      </c>
      <c r="M429" s="11" t="e">
        <f t="shared" si="89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90"/>
        <v>#VALUE!</v>
      </c>
      <c r="S429" s="11" t="e">
        <f t="shared" si="91"/>
        <v>#VALUE!</v>
      </c>
      <c r="T429" s="11" t="e">
        <f t="shared" si="92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80"/>
        <v>#VALUE!</v>
      </c>
      <c r="E430" s="9" t="e">
        <f t="shared" si="81"/>
        <v>#VALUE!</v>
      </c>
      <c r="F430" s="9" t="e">
        <f t="shared" si="82"/>
        <v>#VALUE!</v>
      </c>
      <c r="G430" s="9" t="str">
        <f t="shared" si="83"/>
        <v/>
      </c>
      <c r="H430" s="9" t="str">
        <f t="shared" si="84"/>
        <v/>
      </c>
      <c r="I430" s="9" t="str">
        <f t="shared" si="85"/>
        <v/>
      </c>
      <c r="J430" s="9" t="str">
        <f t="shared" si="86"/>
        <v/>
      </c>
      <c r="K430" s="11" t="e">
        <f t="shared" si="87"/>
        <v>#VALUE!</v>
      </c>
      <c r="L430" s="11" t="e">
        <f t="shared" si="88"/>
        <v>#VALUE!</v>
      </c>
      <c r="M430" s="11" t="e">
        <f t="shared" si="89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90"/>
        <v>#VALUE!</v>
      </c>
      <c r="S430" s="11" t="e">
        <f t="shared" si="91"/>
        <v>#VALUE!</v>
      </c>
      <c r="T430" s="11" t="e">
        <f t="shared" si="92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80"/>
        <v>#VALUE!</v>
      </c>
      <c r="E431" s="9" t="e">
        <f t="shared" si="81"/>
        <v>#VALUE!</v>
      </c>
      <c r="F431" s="9" t="e">
        <f t="shared" si="82"/>
        <v>#VALUE!</v>
      </c>
      <c r="G431" s="9" t="str">
        <f t="shared" si="83"/>
        <v/>
      </c>
      <c r="H431" s="9" t="str">
        <f t="shared" si="84"/>
        <v/>
      </c>
      <c r="I431" s="9" t="str">
        <f t="shared" si="85"/>
        <v/>
      </c>
      <c r="J431" s="9" t="str">
        <f t="shared" si="86"/>
        <v/>
      </c>
      <c r="K431" s="11" t="e">
        <f t="shared" si="87"/>
        <v>#VALUE!</v>
      </c>
      <c r="L431" s="11" t="e">
        <f t="shared" si="88"/>
        <v>#VALUE!</v>
      </c>
      <c r="M431" s="11" t="e">
        <f t="shared" si="89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90"/>
        <v>#VALUE!</v>
      </c>
      <c r="S431" s="11" t="e">
        <f t="shared" si="91"/>
        <v>#VALUE!</v>
      </c>
      <c r="T431" s="11" t="e">
        <f t="shared" si="92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80"/>
        <v>#VALUE!</v>
      </c>
      <c r="E432" s="9" t="e">
        <f t="shared" si="81"/>
        <v>#VALUE!</v>
      </c>
      <c r="F432" s="9" t="e">
        <f t="shared" si="82"/>
        <v>#VALUE!</v>
      </c>
      <c r="G432" s="9" t="str">
        <f t="shared" si="83"/>
        <v/>
      </c>
      <c r="H432" s="9" t="str">
        <f t="shared" si="84"/>
        <v/>
      </c>
      <c r="I432" s="9" t="str">
        <f t="shared" si="85"/>
        <v/>
      </c>
      <c r="J432" s="9" t="str">
        <f t="shared" si="86"/>
        <v/>
      </c>
      <c r="K432" s="11" t="e">
        <f t="shared" si="87"/>
        <v>#VALUE!</v>
      </c>
      <c r="L432" s="11" t="e">
        <f t="shared" si="88"/>
        <v>#VALUE!</v>
      </c>
      <c r="M432" s="11" t="e">
        <f t="shared" si="89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90"/>
        <v>#VALUE!</v>
      </c>
      <c r="S432" s="11" t="e">
        <f t="shared" si="91"/>
        <v>#VALUE!</v>
      </c>
      <c r="T432" s="11" t="e">
        <f t="shared" si="92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4">
        <f t="shared" si="10"/>
        <v>5.3547892917051865E-2</v>
      </c>
      <c r="E168" s="4">
        <f t="shared" si="11"/>
        <v>2.8234668685737763</v>
      </c>
      <c r="F168" s="4">
        <f t="shared" si="12"/>
        <v>3.4501435788157888</v>
      </c>
      <c r="G168" s="4">
        <f t="shared" si="13"/>
        <v>2.8091270262635408</v>
      </c>
      <c r="I168" s="4">
        <f t="shared" si="14"/>
        <v>1.0535478929170519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4">
        <f t="shared" si="10"/>
        <v>5.2955637160072344E-2</v>
      </c>
      <c r="E172" s="4">
        <f t="shared" si="11"/>
        <v>1.9530901423160176</v>
      </c>
      <c r="F172" s="4">
        <f t="shared" si="12"/>
        <v>3.5041191484076082</v>
      </c>
      <c r="G172" s="4">
        <f t="shared" si="13"/>
        <v>4.9355311512114968</v>
      </c>
      <c r="I172" s="4">
        <f t="shared" si="14"/>
        <v>1.0529556371600723</v>
      </c>
    </row>
    <row r="173" spans="1: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4">
        <f t="shared" si="10"/>
        <v>5.198384624454655E-2</v>
      </c>
      <c r="E173" s="4">
        <f t="shared" si="11"/>
        <v>3.3520082999851786</v>
      </c>
      <c r="F173" s="4">
        <f t="shared" si="12"/>
        <v>3.0312742002740216</v>
      </c>
      <c r="G173" s="4">
        <f t="shared" si="13"/>
        <v>2.6897836744942047</v>
      </c>
      <c r="I173" s="4">
        <f t="shared" si="14"/>
        <v>1.0519838462445465</v>
      </c>
    </row>
    <row r="174" spans="1: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4">
        <f t="shared" si="10"/>
        <v>7.3009401182775768E-2</v>
      </c>
      <c r="E174" s="4">
        <f t="shared" si="11"/>
        <v>1.5891725120762348</v>
      </c>
      <c r="F174" s="4">
        <f t="shared" si="12"/>
        <v>4.6533708108221488</v>
      </c>
      <c r="G174" s="4">
        <f t="shared" si="13"/>
        <v>6.4166848953013496</v>
      </c>
      <c r="I174" s="4">
        <f t="shared" si="14"/>
        <v>1.0730094011827758</v>
      </c>
    </row>
    <row r="175" spans="1: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4">
        <f t="shared" si="10"/>
        <v>5.8873776200801586E-2</v>
      </c>
      <c r="E175" s="4">
        <f t="shared" si="11"/>
        <v>5.0081719958317334</v>
      </c>
      <c r="F175" s="4">
        <f t="shared" si="12"/>
        <v>3.8736690281253976</v>
      </c>
      <c r="G175" s="4">
        <f t="shared" si="13"/>
        <v>1.844429183162317</v>
      </c>
      <c r="I175" s="4">
        <f t="shared" si="14"/>
        <v>1.0588737762008016</v>
      </c>
    </row>
    <row r="176" spans="1: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4">
        <f t="shared" si="10"/>
        <v>5.5500857523978819E-2</v>
      </c>
      <c r="E176" s="4">
        <f t="shared" si="11"/>
        <v>2.163242871865338</v>
      </c>
      <c r="F176" s="4">
        <f t="shared" si="12"/>
        <v>3.7423188922564918</v>
      </c>
      <c r="G176" s="4">
        <f t="shared" si="13"/>
        <v>3.6966245964191362</v>
      </c>
      <c r="I176" s="4">
        <f t="shared" si="14"/>
        <v>1.0555008575239788</v>
      </c>
    </row>
    <row r="177" spans="1: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4">
        <f t="shared" si="10"/>
        <v>5.595682787345857E-2</v>
      </c>
      <c r="E177" s="4">
        <f t="shared" si="11"/>
        <v>2.1639543617439823</v>
      </c>
      <c r="F177" s="4">
        <f t="shared" si="12"/>
        <v>3.8361601623181047</v>
      </c>
      <c r="G177" s="4">
        <f t="shared" si="13"/>
        <v>3.6074292698923767</v>
      </c>
      <c r="I177" s="4">
        <f t="shared" si="14"/>
        <v>1.0559568278734586</v>
      </c>
    </row>
    <row r="178" spans="1: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4">
        <f t="shared" si="10"/>
        <v>5.554120382330141E-2</v>
      </c>
      <c r="E178" s="4">
        <f t="shared" si="11"/>
        <v>2.9141781681304892</v>
      </c>
      <c r="F178" s="4">
        <f t="shared" si="12"/>
        <v>3.7425072510473734</v>
      </c>
      <c r="G178" s="4">
        <f t="shared" si="13"/>
        <v>2.5664088397790055</v>
      </c>
      <c r="I178" s="4">
        <f t="shared" si="14"/>
        <v>1.0555412038233014</v>
      </c>
    </row>
    <row r="179" spans="1: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4">
        <f t="shared" si="10"/>
        <v>5.9221072056499624E-2</v>
      </c>
      <c r="E179" s="4">
        <f t="shared" si="11"/>
        <v>1.7269306820735424</v>
      </c>
      <c r="F179" s="4">
        <f t="shared" si="12"/>
        <v>4.2722855904044792</v>
      </c>
      <c r="G179" s="4">
        <f t="shared" si="13"/>
        <v>5.3512790145894646</v>
      </c>
      <c r="I179" s="4">
        <f t="shared" si="14"/>
        <v>1.0592210720564996</v>
      </c>
    </row>
    <row r="180" spans="1: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4">
        <f t="shared" si="10"/>
        <v>3.4490337114751135E-2</v>
      </c>
      <c r="E180" s="4">
        <f t="shared" si="11"/>
        <v>2.4469543833928591</v>
      </c>
      <c r="F180" s="4">
        <f t="shared" si="12"/>
        <v>3.5816504049448126</v>
      </c>
      <c r="G180" s="4">
        <f t="shared" si="13"/>
        <v>3.2038157042022117</v>
      </c>
      <c r="I180" s="4">
        <f t="shared" si="14"/>
        <v>1.0344903371147511</v>
      </c>
    </row>
    <row r="181" spans="1: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4">
        <f t="shared" si="10"/>
        <v>6.0811660582276161E-2</v>
      </c>
      <c r="E181" s="4">
        <f t="shared" si="11"/>
        <v>3.2055868496671995</v>
      </c>
      <c r="F181" s="4">
        <f t="shared" si="12"/>
        <v>3.5825518309012163</v>
      </c>
      <c r="G181" s="4">
        <f t="shared" si="13"/>
        <v>2.445502013138908</v>
      </c>
      <c r="I181" s="4">
        <f t="shared" si="14"/>
        <v>1.0608116605822762</v>
      </c>
    </row>
    <row r="182" spans="1: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4">
        <f t="shared" si="10"/>
        <v>6.0090342144060838E-2</v>
      </c>
      <c r="E182" s="4">
        <f t="shared" si="11"/>
        <v>2.7985462832380938</v>
      </c>
      <c r="F182" s="4">
        <f t="shared" si="12"/>
        <v>3.4534273137303306</v>
      </c>
      <c r="G182" s="4">
        <f t="shared" si="13"/>
        <v>2.8320251061108492</v>
      </c>
      <c r="I182" s="4">
        <f t="shared" si="14"/>
        <v>1.0600903421440608</v>
      </c>
    </row>
    <row r="183" spans="1: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4">
        <f t="shared" si="10"/>
        <v>3.1580788588710496E-2</v>
      </c>
      <c r="E183" s="4">
        <f t="shared" si="11"/>
        <v>6.9543902789949374</v>
      </c>
      <c r="F183" s="4">
        <f t="shared" si="12"/>
        <v>5.8042203857952233</v>
      </c>
      <c r="G183" s="4">
        <f t="shared" si="13"/>
        <v>1.4621646297864852</v>
      </c>
      <c r="I183" s="4">
        <f t="shared" si="14"/>
        <v>1.0315807885887105</v>
      </c>
    </row>
    <row r="184" spans="1: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4">
        <f t="shared" si="10"/>
        <v>2.6304422975063968E-2</v>
      </c>
      <c r="E184" s="4">
        <f t="shared" si="11"/>
        <v>2.139392846032302</v>
      </c>
      <c r="F184" s="4">
        <f t="shared" si="12"/>
        <v>3.5682528257920465</v>
      </c>
      <c r="G184" s="4">
        <f t="shared" si="13"/>
        <v>3.9630883538292547</v>
      </c>
      <c r="I184" s="4">
        <f t="shared" si="14"/>
        <v>1.026304422975064</v>
      </c>
    </row>
    <row r="185" spans="1: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4">
        <f t="shared" si="10"/>
        <v>3.0519312742632865E-2</v>
      </c>
      <c r="E185" s="4">
        <f t="shared" si="11"/>
        <v>9.1251387477470374</v>
      </c>
      <c r="F185" s="4">
        <f t="shared" si="12"/>
        <v>5.8596477658972885</v>
      </c>
      <c r="G185" s="4">
        <f t="shared" si="13"/>
        <v>1.3893637752571302</v>
      </c>
      <c r="I185" s="4">
        <f t="shared" si="14"/>
        <v>1.0305193127426329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4">
        <f t="shared" si="10"/>
        <v>2.6365534674140045E-2</v>
      </c>
      <c r="E186" s="4">
        <f t="shared" si="11"/>
        <v>2.2017971220236174</v>
      </c>
      <c r="F186" s="4">
        <f t="shared" si="12"/>
        <v>3.8778003494665665</v>
      </c>
      <c r="G186" s="4">
        <f t="shared" si="13"/>
        <v>3.4728565794328317</v>
      </c>
      <c r="I186" s="4">
        <f t="shared" si="14"/>
        <v>1.02636553467414</v>
      </c>
    </row>
    <row r="187" spans="1: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4">
        <f t="shared" si="10"/>
        <v>2.4377308699043976E-2</v>
      </c>
      <c r="E187" s="4">
        <f t="shared" si="11"/>
        <v>3.2748890706804046</v>
      </c>
      <c r="F187" s="4">
        <f t="shared" si="12"/>
        <v>3.9317229258219761</v>
      </c>
      <c r="G187" s="4">
        <f t="shared" si="13"/>
        <v>2.2711543759521557</v>
      </c>
      <c r="I187" s="4">
        <f t="shared" si="14"/>
        <v>1.024377308699044</v>
      </c>
    </row>
    <row r="188" spans="1: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4">
        <f t="shared" si="10"/>
        <v>2.9311567531281391E-2</v>
      </c>
      <c r="E188" s="4">
        <f t="shared" si="11"/>
        <v>1.7390554312060902</v>
      </c>
      <c r="F188" s="4">
        <f t="shared" si="12"/>
        <v>4.2819495970477917</v>
      </c>
      <c r="G188" s="4">
        <f t="shared" si="13"/>
        <v>5.2236582147654946</v>
      </c>
      <c r="I188" s="4">
        <f t="shared" si="14"/>
        <v>1.0293115675312814</v>
      </c>
    </row>
    <row r="189" spans="1: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4">
        <f t="shared" si="10"/>
        <v>3.011705477326232E-2</v>
      </c>
      <c r="E189" s="4">
        <f t="shared" si="11"/>
        <v>1.409670879255029</v>
      </c>
      <c r="F189" s="4">
        <f t="shared" si="12"/>
        <v>5.7878295733766372</v>
      </c>
      <c r="G189" s="4">
        <f t="shared" si="13"/>
        <v>8.4862110395606791</v>
      </c>
      <c r="I189" s="4">
        <f t="shared" si="14"/>
        <v>1.0301170547732623</v>
      </c>
    </row>
    <row r="190" spans="1: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4">
        <f t="shared" si="10"/>
        <v>3.4188838225239326E-2</v>
      </c>
      <c r="E190" s="4">
        <f t="shared" si="11"/>
        <v>2.39355690892164</v>
      </c>
      <c r="F190" s="4">
        <f t="shared" si="12"/>
        <v>3.6345573026069249</v>
      </c>
      <c r="G190" s="4">
        <f t="shared" si="13"/>
        <v>3.2565328032681382</v>
      </c>
      <c r="I190" s="4">
        <f t="shared" si="14"/>
        <v>1.0341888382252393</v>
      </c>
    </row>
    <row r="191" spans="1: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4">
        <f t="shared" si="10"/>
        <v>3.252283491858643E-2</v>
      </c>
      <c r="E191" s="4">
        <f t="shared" si="11"/>
        <v>6.2347275773469368</v>
      </c>
      <c r="F191" s="4">
        <f t="shared" si="12"/>
        <v>4.7750162241106908</v>
      </c>
      <c r="G191" s="4">
        <f t="shared" si="13"/>
        <v>1.5868363771186353</v>
      </c>
      <c r="I191" s="4">
        <f t="shared" si="14"/>
        <v>1.0325228349185864</v>
      </c>
    </row>
    <row r="192" spans="1: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4">
        <f t="shared" si="10"/>
        <v>3.6111633937720988E-2</v>
      </c>
      <c r="E192" s="4">
        <f t="shared" si="11"/>
        <v>6.9811784458530548</v>
      </c>
      <c r="F192" s="4">
        <f t="shared" si="12"/>
        <v>4.5569656443082014</v>
      </c>
      <c r="G192" s="4">
        <f t="shared" si="13"/>
        <v>1.5690866382457418</v>
      </c>
      <c r="I192" s="4">
        <f t="shared" si="14"/>
        <v>1.036111633937721</v>
      </c>
    </row>
    <row r="193" spans="1: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4">
        <f t="shared" si="10"/>
        <v>3.0530612964716486E-2</v>
      </c>
      <c r="E193" s="4">
        <f t="shared" si="11"/>
        <v>3.3290927879509473</v>
      </c>
      <c r="F193" s="4">
        <f t="shared" si="12"/>
        <v>3.3718670835334659</v>
      </c>
      <c r="G193" s="4">
        <f t="shared" si="13"/>
        <v>2.4811047158968229</v>
      </c>
      <c r="I193" s="4">
        <f t="shared" si="14"/>
        <v>1.0305306129647165</v>
      </c>
    </row>
    <row r="194" spans="1: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4">
        <f t="shared" si="10"/>
        <v>3.9772491385394515E-2</v>
      </c>
      <c r="E194" s="4">
        <f t="shared" si="11"/>
        <v>1.8965146186551889</v>
      </c>
      <c r="F194" s="4">
        <f t="shared" si="12"/>
        <v>3.9129799101099256</v>
      </c>
      <c r="G194" s="4">
        <f t="shared" si="13"/>
        <v>4.6049579403517704</v>
      </c>
      <c r="I194" s="4">
        <f t="shared" si="14"/>
        <v>1.0397724913853945</v>
      </c>
    </row>
    <row r="195" spans="1: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4">
        <f t="shared" ref="D195:D258" si="15">IF(A195="","",((1/A195)+(1/B195)+(1/C195))-1)</f>
        <v>3.9583937502938982E-2</v>
      </c>
      <c r="E195" s="4">
        <f t="shared" ref="E195:E258" si="16">IF(A195="","",(3*A195)/(3-($D195*A195)))</f>
        <v>1.8962885840935151</v>
      </c>
      <c r="F195" s="4">
        <f t="shared" ref="F195:F258" si="17">IF(B195="","",(3*B195)/(3-($D195*B195)))</f>
        <v>3.923078337056729</v>
      </c>
      <c r="G195" s="4">
        <f t="shared" ref="G195:G258" si="18">IF(C195="","",(3*C195)/(3-($D195*C195)))</f>
        <v>4.5923753372715952</v>
      </c>
      <c r="I195" s="4">
        <f t="shared" ref="I195:I258" si="19">IF(A195="","",D195+1)</f>
        <v>1.039583937502939</v>
      </c>
    </row>
    <row r="196" spans="1: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4">
        <f t="shared" si="15"/>
        <v>3.7623356561786725E-2</v>
      </c>
      <c r="E196" s="4">
        <f t="shared" si="16"/>
        <v>1.9883767501510647</v>
      </c>
      <c r="F196" s="4">
        <f t="shared" si="17"/>
        <v>3.880042263378185</v>
      </c>
      <c r="G196" s="4">
        <f t="shared" si="18"/>
        <v>4.1780160747849919</v>
      </c>
      <c r="I196" s="4">
        <f t="shared" si="19"/>
        <v>1.0376233565617867</v>
      </c>
    </row>
    <row r="197" spans="1: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4">
        <f t="shared" si="15"/>
        <v>3.9489724834552486E-2</v>
      </c>
      <c r="E197" s="4">
        <f t="shared" si="16"/>
        <v>2.7350454491326954</v>
      </c>
      <c r="F197" s="4">
        <f t="shared" si="17"/>
        <v>3.3298216788285897</v>
      </c>
      <c r="G197" s="4">
        <f t="shared" si="18"/>
        <v>2.9934833608480327</v>
      </c>
      <c r="I197" s="4">
        <f t="shared" si="19"/>
        <v>1.0394897248345525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4">
        <f t="shared" si="15"/>
        <v>3.9941041834720359E-2</v>
      </c>
      <c r="E198" s="4">
        <f t="shared" si="16"/>
        <v>2.7469145903359609</v>
      </c>
      <c r="F198" s="4">
        <f t="shared" si="17"/>
        <v>3.5173447850307755</v>
      </c>
      <c r="G198" s="4">
        <f t="shared" si="18"/>
        <v>2.8437381010476517</v>
      </c>
      <c r="I198" s="4">
        <f t="shared" si="19"/>
        <v>1.0399410418347204</v>
      </c>
    </row>
    <row r="199" spans="1: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4">
        <f t="shared" si="15"/>
        <v>4.002807397124708E-2</v>
      </c>
      <c r="E199" s="4">
        <f t="shared" si="16"/>
        <v>4.9235004925461903</v>
      </c>
      <c r="F199" s="4">
        <f t="shared" si="17"/>
        <v>4.0251586359783085</v>
      </c>
      <c r="G199" s="4">
        <f t="shared" si="18"/>
        <v>1.8233034394685999</v>
      </c>
      <c r="I199" s="4">
        <f t="shared" si="19"/>
        <v>1.0400280739712471</v>
      </c>
    </row>
    <row r="200" spans="1: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4">
        <f t="shared" si="15"/>
        <v>3.9210615265520721E-2</v>
      </c>
      <c r="E200" s="4">
        <f t="shared" si="16"/>
        <v>1.9799450967638665</v>
      </c>
      <c r="F200" s="4">
        <f t="shared" si="17"/>
        <v>3.744731540994656</v>
      </c>
      <c r="G200" s="4">
        <f t="shared" si="18"/>
        <v>4.3880116823702773</v>
      </c>
      <c r="I200" s="4">
        <f t="shared" si="19"/>
        <v>1.0392106152655207</v>
      </c>
    </row>
    <row r="201" spans="1: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4">
        <f t="shared" si="15"/>
        <v>5.7623839020350509E-2</v>
      </c>
      <c r="E201" s="4">
        <f t="shared" si="16"/>
        <v>4.5567316662169137</v>
      </c>
      <c r="F201" s="4">
        <f t="shared" si="17"/>
        <v>3.9020713187137397</v>
      </c>
      <c r="G201" s="4">
        <f t="shared" si="18"/>
        <v>1.9074129743499522</v>
      </c>
      <c r="I201" s="4">
        <f t="shared" si="19"/>
        <v>1.0576238390203505</v>
      </c>
    </row>
    <row r="202" spans="1: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4">
        <f t="shared" si="15"/>
        <v>5.9740901314263795E-2</v>
      </c>
      <c r="E202" s="4">
        <f t="shared" si="16"/>
        <v>1.8454130041236221</v>
      </c>
      <c r="F202" s="4">
        <f t="shared" si="17"/>
        <v>3.6124261079177611</v>
      </c>
      <c r="G202" s="4">
        <f t="shared" si="18"/>
        <v>5.5159142217619008</v>
      </c>
      <c r="I202" s="4">
        <f t="shared" si="19"/>
        <v>1.0597409013142638</v>
      </c>
    </row>
    <row r="203" spans="1: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4">
        <f t="shared" si="15"/>
        <v>5.7623948318348717E-2</v>
      </c>
      <c r="E203" s="4">
        <f t="shared" si="16"/>
        <v>3.7867580192806094</v>
      </c>
      <c r="F203" s="4">
        <f t="shared" si="17"/>
        <v>3.7407654269969393</v>
      </c>
      <c r="G203" s="4">
        <f t="shared" si="18"/>
        <v>2.1340303576083506</v>
      </c>
      <c r="I203" s="4">
        <f t="shared" si="19"/>
        <v>1.0576239483183487</v>
      </c>
    </row>
    <row r="204" spans="1: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4">
        <f t="shared" si="15"/>
        <v>5.9762731028800697E-2</v>
      </c>
      <c r="E204" s="4">
        <f t="shared" si="16"/>
        <v>5.5284568259692666</v>
      </c>
      <c r="F204" s="4">
        <f t="shared" si="17"/>
        <v>3.5665959618217862</v>
      </c>
      <c r="G204" s="4">
        <f t="shared" si="18"/>
        <v>1.8561887766568186</v>
      </c>
      <c r="I204" s="4">
        <f t="shared" si="19"/>
        <v>1.0597627310288007</v>
      </c>
    </row>
    <row r="205" spans="1: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4">
        <f t="shared" si="15"/>
        <v>6.4120808993743061E-2</v>
      </c>
      <c r="E205" s="4">
        <f t="shared" si="16"/>
        <v>1.2210570833103964</v>
      </c>
      <c r="F205" s="4">
        <f t="shared" si="17"/>
        <v>7.7110634415350976</v>
      </c>
      <c r="G205" s="4">
        <f t="shared" si="18"/>
        <v>19.472805064762689</v>
      </c>
      <c r="I205" s="4">
        <f t="shared" si="19"/>
        <v>1.0641208089937431</v>
      </c>
    </row>
    <row r="206" spans="1: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4">
        <f t="shared" si="15"/>
        <v>5.8330073936316396E-2</v>
      </c>
      <c r="E206" s="4">
        <f t="shared" si="16"/>
        <v>1.9190278386919983</v>
      </c>
      <c r="F206" s="4">
        <f t="shared" si="17"/>
        <v>3.6750947040424968</v>
      </c>
      <c r="G206" s="4">
        <f t="shared" si="18"/>
        <v>4.8355668885567136</v>
      </c>
      <c r="I206" s="4">
        <f t="shared" si="19"/>
        <v>1.0583300739363164</v>
      </c>
    </row>
    <row r="207" spans="1: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4">
        <f t="shared" si="15"/>
        <v>5.6259069633648906E-2</v>
      </c>
      <c r="E207" s="4">
        <f t="shared" si="16"/>
        <v>2.0563544689102033</v>
      </c>
      <c r="F207" s="4">
        <f t="shared" si="17"/>
        <v>3.7229624695914394</v>
      </c>
      <c r="G207" s="4">
        <f t="shared" si="18"/>
        <v>4.0799803520630338</v>
      </c>
      <c r="I207" s="4">
        <f t="shared" si="19"/>
        <v>1.0562590696336489</v>
      </c>
    </row>
    <row r="208" spans="1: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4">
        <f t="shared" si="15"/>
        <v>4.0531878993225856E-2</v>
      </c>
      <c r="E208" s="4">
        <f t="shared" si="16"/>
        <v>5.270330920824895</v>
      </c>
      <c r="F208" s="4">
        <f t="shared" si="17"/>
        <v>3.8172095998893387</v>
      </c>
      <c r="G208" s="4">
        <f t="shared" si="18"/>
        <v>1.8238618995558027</v>
      </c>
      <c r="I208" s="4">
        <f t="shared" si="19"/>
        <v>1.0405318789932259</v>
      </c>
    </row>
    <row r="209" spans="1: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4">
        <f t="shared" si="15"/>
        <v>3.7735073226364602E-2</v>
      </c>
      <c r="E209" s="4">
        <f t="shared" si="16"/>
        <v>1.8940750542010121</v>
      </c>
      <c r="F209" s="4">
        <f t="shared" si="17"/>
        <v>3.7488109072209612</v>
      </c>
      <c r="G209" s="4">
        <f t="shared" si="18"/>
        <v>4.8712393580342122</v>
      </c>
      <c r="I209" s="4">
        <f t="shared" si="19"/>
        <v>1.0377350732263646</v>
      </c>
    </row>
    <row r="210" spans="1: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4">
        <f t="shared" si="15"/>
        <v>3.9905637731557198E-2</v>
      </c>
      <c r="E210" s="4">
        <f t="shared" si="16"/>
        <v>3.1681111699290279</v>
      </c>
      <c r="F210" s="4">
        <f t="shared" si="17"/>
        <v>3.6269275342188849</v>
      </c>
      <c r="G210" s="4">
        <f t="shared" si="18"/>
        <v>2.4471474333719629</v>
      </c>
      <c r="I210" s="4">
        <f t="shared" si="19"/>
        <v>1.0399056377315572</v>
      </c>
    </row>
    <row r="211" spans="1: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4">
        <f t="shared" si="15"/>
        <v>4.2428556234608727E-2</v>
      </c>
      <c r="E211" s="4">
        <f t="shared" si="16"/>
        <v>1.3762770517276326</v>
      </c>
      <c r="F211" s="4">
        <f t="shared" si="17"/>
        <v>5.4152317098384373</v>
      </c>
      <c r="G211" s="4">
        <f t="shared" si="18"/>
        <v>11.2691539383509</v>
      </c>
      <c r="I211" s="4">
        <f t="shared" si="19"/>
        <v>1.0424285562346087</v>
      </c>
    </row>
    <row r="212" spans="1: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4">
        <f t="shared" si="15"/>
        <v>4.1147476566742558E-2</v>
      </c>
      <c r="E212" s="4">
        <f t="shared" si="16"/>
        <v>1.427409336369051</v>
      </c>
      <c r="F212" s="4">
        <f t="shared" si="17"/>
        <v>5.0352873052471745</v>
      </c>
      <c r="G212" s="4">
        <f t="shared" si="18"/>
        <v>9.9175148679286949</v>
      </c>
      <c r="I212" s="4">
        <f t="shared" si="19"/>
        <v>1.0411474765667426</v>
      </c>
    </row>
    <row r="213" spans="1: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4">
        <f t="shared" si="15"/>
        <v>2.6450439408792992E-2</v>
      </c>
      <c r="E213" s="4">
        <f t="shared" si="16"/>
        <v>1.9013483682139338</v>
      </c>
      <c r="F213" s="4">
        <f t="shared" si="17"/>
        <v>3.8889225157413616</v>
      </c>
      <c r="G213" s="4">
        <f t="shared" si="18"/>
        <v>4.6100620255360258</v>
      </c>
      <c r="I213" s="4">
        <f t="shared" si="19"/>
        <v>1.026450439408793</v>
      </c>
    </row>
    <row r="214" spans="1: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4">
        <f t="shared" si="15"/>
        <v>2.3941056128427673E-2</v>
      </c>
      <c r="E214" s="4">
        <f t="shared" si="16"/>
        <v>3.5265303306004787</v>
      </c>
      <c r="F214" s="4">
        <f t="shared" si="17"/>
        <v>3.0525951358071661</v>
      </c>
      <c r="G214" s="4">
        <f t="shared" si="18"/>
        <v>2.5717185120852539</v>
      </c>
      <c r="I214" s="4">
        <f t="shared" si="19"/>
        <v>1.0239410561284277</v>
      </c>
    </row>
    <row r="215" spans="1: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4">
        <f t="shared" si="15"/>
        <v>2.8432667269156608E-2</v>
      </c>
      <c r="E215" s="4">
        <f t="shared" si="16"/>
        <v>1.7795145343831</v>
      </c>
      <c r="F215" s="4">
        <f t="shared" si="17"/>
        <v>4.3632696192965392</v>
      </c>
      <c r="G215" s="4">
        <f t="shared" si="18"/>
        <v>4.7878261530748256</v>
      </c>
      <c r="I215" s="4">
        <f t="shared" si="19"/>
        <v>1.0284326672691566</v>
      </c>
    </row>
    <row r="216" spans="1: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4">
        <f t="shared" si="15"/>
        <v>3.3673705429430711E-2</v>
      </c>
      <c r="E216" s="4">
        <f t="shared" si="16"/>
        <v>2.1506953163867242</v>
      </c>
      <c r="F216" s="4">
        <f t="shared" si="17"/>
        <v>3.4269374504548713</v>
      </c>
      <c r="G216" s="4">
        <f t="shared" si="18"/>
        <v>4.1113627100221919</v>
      </c>
      <c r="I216" s="4">
        <f t="shared" si="19"/>
        <v>1.0336737054294307</v>
      </c>
    </row>
    <row r="217" spans="1: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4">
        <f t="shared" si="15"/>
        <v>3.3485359741169285E-2</v>
      </c>
      <c r="E217" s="4">
        <f t="shared" si="16"/>
        <v>2.7201551282589529</v>
      </c>
      <c r="F217" s="4">
        <f t="shared" si="17"/>
        <v>3.5233168722321726</v>
      </c>
      <c r="G217" s="4">
        <f t="shared" si="18"/>
        <v>2.869025182036316</v>
      </c>
      <c r="I217" s="4">
        <f t="shared" si="19"/>
        <v>1.0334853597411693</v>
      </c>
    </row>
    <row r="218" spans="1: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4">
        <f t="shared" si="15"/>
        <v>3.3057851239669311E-2</v>
      </c>
      <c r="E218" s="4">
        <f t="shared" si="16"/>
        <v>2.3703358208955221</v>
      </c>
      <c r="F218" s="4">
        <f t="shared" si="17"/>
        <v>3.1882057716436636</v>
      </c>
      <c r="G218" s="4">
        <f t="shared" si="18"/>
        <v>3.7812499999999996</v>
      </c>
      <c r="I218" s="4">
        <f t="shared" si="19"/>
        <v>1.0330578512396693</v>
      </c>
    </row>
    <row r="219" spans="1: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4">
        <f t="shared" si="15"/>
        <v>3.6626000688519511E-2</v>
      </c>
      <c r="E219" s="4">
        <f t="shared" si="16"/>
        <v>11.338776157530956</v>
      </c>
      <c r="F219" s="4">
        <f t="shared" si="17"/>
        <v>6.7194398518883789</v>
      </c>
      <c r="G219" s="4">
        <f t="shared" si="18"/>
        <v>1.3106415297556298</v>
      </c>
      <c r="I219" s="4">
        <f t="shared" si="19"/>
        <v>1.0366260006885195</v>
      </c>
    </row>
    <row r="220" spans="1: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4">
        <f t="shared" si="15"/>
        <v>3.4350675348940429E-2</v>
      </c>
      <c r="E220" s="4">
        <f t="shared" si="16"/>
        <v>3.9837944582156646</v>
      </c>
      <c r="F220" s="4">
        <f t="shared" si="17"/>
        <v>3.0531290955882748</v>
      </c>
      <c r="G220" s="4">
        <f t="shared" si="18"/>
        <v>2.3727595372600518</v>
      </c>
      <c r="I220" s="4">
        <f t="shared" si="19"/>
        <v>1.0343506753489404</v>
      </c>
    </row>
    <row r="221" spans="1: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4">
        <f t="shared" si="15"/>
        <v>3.7603860530937228E-2</v>
      </c>
      <c r="E221" s="4">
        <f t="shared" si="16"/>
        <v>1.2595775240508216</v>
      </c>
      <c r="F221" s="4">
        <f t="shared" si="17"/>
        <v>7.171488608649212</v>
      </c>
      <c r="G221" s="4">
        <f t="shared" si="18"/>
        <v>15.005564762638478</v>
      </c>
      <c r="I221" s="4">
        <f t="shared" si="19"/>
        <v>1.0376038605309372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4">
        <f t="shared" si="15"/>
        <v>3.3613478764502824E-2</v>
      </c>
      <c r="E222" s="4">
        <f t="shared" si="16"/>
        <v>1.7537987318194219</v>
      </c>
      <c r="F222" s="4">
        <f t="shared" si="17"/>
        <v>4.08914361238027</v>
      </c>
      <c r="G222" s="4">
        <f t="shared" si="18"/>
        <v>5.3978437177923251</v>
      </c>
      <c r="I222" s="4">
        <f t="shared" si="19"/>
        <v>1.0336134787645028</v>
      </c>
    </row>
    <row r="223" spans="1: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4">
        <f t="shared" si="15"/>
        <v>4.0283994443586879E-2</v>
      </c>
      <c r="E223" s="4">
        <f t="shared" si="16"/>
        <v>2.2669699090272917</v>
      </c>
      <c r="F223" s="4">
        <f t="shared" si="17"/>
        <v>3.2346480279580629</v>
      </c>
      <c r="G223" s="4">
        <f t="shared" si="18"/>
        <v>4.004326328800988</v>
      </c>
      <c r="I223" s="4">
        <f t="shared" si="19"/>
        <v>1.0402839944435869</v>
      </c>
    </row>
    <row r="224" spans="1: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4">
        <f t="shared" si="15"/>
        <v>3.9767674183825541E-2</v>
      </c>
      <c r="E224" s="4">
        <f t="shared" si="16"/>
        <v>2.7894678136185651</v>
      </c>
      <c r="F224" s="4">
        <f t="shared" si="17"/>
        <v>2.8971479367461015</v>
      </c>
      <c r="G224" s="4">
        <f t="shared" si="18"/>
        <v>3.3744836789919561</v>
      </c>
      <c r="I224" s="4">
        <f t="shared" si="19"/>
        <v>1.0397676741838255</v>
      </c>
    </row>
    <row r="225" spans="1: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4">
        <f t="shared" si="15"/>
        <v>4.0393703532176861E-2</v>
      </c>
      <c r="E225" s="4">
        <f t="shared" si="16"/>
        <v>2.9637302385760704</v>
      </c>
      <c r="F225" s="4">
        <f t="shared" si="17"/>
        <v>3.2568171005968338</v>
      </c>
      <c r="G225" s="4">
        <f t="shared" si="18"/>
        <v>2.8126299964750667</v>
      </c>
      <c r="I225" s="4">
        <f t="shared" si="19"/>
        <v>1.0403937035321769</v>
      </c>
    </row>
    <row r="226" spans="1: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4">
        <f t="shared" si="15"/>
        <v>3.9480293880155504E-2</v>
      </c>
      <c r="E226" s="4">
        <f t="shared" si="16"/>
        <v>2.4037048703363855</v>
      </c>
      <c r="F226" s="4">
        <f t="shared" si="17"/>
        <v>3.1016371908177507</v>
      </c>
      <c r="G226" s="4">
        <f t="shared" si="18"/>
        <v>3.8231388916789393</v>
      </c>
      <c r="I226" s="4">
        <f t="shared" si="19"/>
        <v>1.0394802938801555</v>
      </c>
    </row>
    <row r="227" spans="1: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4">
        <f t="shared" si="15"/>
        <v>3.9168620822497724E-2</v>
      </c>
      <c r="E227" s="4">
        <f t="shared" si="16"/>
        <v>2.3924688383468431</v>
      </c>
      <c r="F227" s="4">
        <f t="shared" si="17"/>
        <v>3.1439657684157356</v>
      </c>
      <c r="G227" s="4">
        <f t="shared" si="18"/>
        <v>3.7885661355436233</v>
      </c>
      <c r="I227" s="4">
        <f t="shared" si="19"/>
        <v>1.0391686208224977</v>
      </c>
    </row>
    <row r="228" spans="1: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4">
        <f t="shared" si="15"/>
        <v>4.0277009445366385E-2</v>
      </c>
      <c r="E228" s="4">
        <f t="shared" si="16"/>
        <v>3.3327339521375143</v>
      </c>
      <c r="F228" s="4">
        <f t="shared" si="17"/>
        <v>3.1910984609081119</v>
      </c>
      <c r="G228" s="4">
        <f t="shared" si="18"/>
        <v>2.5868246334974012</v>
      </c>
      <c r="I228" s="4">
        <f t="shared" si="19"/>
        <v>1.0402770094453664</v>
      </c>
    </row>
    <row r="229" spans="1: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4">
        <f t="shared" si="15"/>
        <v>4.082198264855541E-2</v>
      </c>
      <c r="E229" s="4">
        <f t="shared" si="16"/>
        <v>1.8346877017507441</v>
      </c>
      <c r="F229" s="4">
        <f t="shared" si="17"/>
        <v>3.619939052571854</v>
      </c>
      <c r="G229" s="4">
        <f t="shared" si="18"/>
        <v>5.5959594786124214</v>
      </c>
      <c r="I229" s="4">
        <f t="shared" si="19"/>
        <v>1.0408219826485554</v>
      </c>
    </row>
    <row r="230" spans="1: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4">
        <f t="shared" si="15"/>
        <v>4.0425959865125982E-2</v>
      </c>
      <c r="E230" s="4">
        <f t="shared" si="16"/>
        <v>2.9638246848699303</v>
      </c>
      <c r="F230" s="4">
        <f t="shared" si="17"/>
        <v>2.8989908745311412</v>
      </c>
      <c r="G230" s="4">
        <f t="shared" si="18"/>
        <v>3.1481139656865382</v>
      </c>
      <c r="I230" s="4">
        <f t="shared" si="19"/>
        <v>1.040425959865126</v>
      </c>
    </row>
    <row r="231" spans="1: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4">
        <f t="shared" si="15"/>
        <v>4.0192678199382215E-2</v>
      </c>
      <c r="E231" s="4">
        <f t="shared" si="16"/>
        <v>2.4690597039688913</v>
      </c>
      <c r="F231" s="4">
        <f t="shared" si="17"/>
        <v>3.1908122351492452</v>
      </c>
      <c r="G231" s="4">
        <f t="shared" si="18"/>
        <v>3.5512915896626982</v>
      </c>
      <c r="I231" s="4">
        <f t="shared" si="19"/>
        <v>1.0401926781993822</v>
      </c>
    </row>
    <row r="232" spans="1: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4">
        <f t="shared" si="15"/>
        <v>3.9963443004320309E-2</v>
      </c>
      <c r="E232" s="4">
        <f t="shared" si="16"/>
        <v>3.0706692745981803</v>
      </c>
      <c r="F232" s="4">
        <f t="shared" si="17"/>
        <v>3.1248810038944175</v>
      </c>
      <c r="G232" s="4">
        <f t="shared" si="18"/>
        <v>2.822260434578709</v>
      </c>
      <c r="I232" s="4">
        <f t="shared" si="19"/>
        <v>1.0399634430043203</v>
      </c>
    </row>
    <row r="233" spans="1: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4">
        <f t="shared" si="15"/>
        <v>3.9340521004049167E-2</v>
      </c>
      <c r="E233" s="4">
        <f t="shared" si="16"/>
        <v>2.6810594582188441</v>
      </c>
      <c r="F233" s="4">
        <f t="shared" si="17"/>
        <v>3.0254521790466349</v>
      </c>
      <c r="G233" s="4">
        <f t="shared" si="18"/>
        <v>3.3728631066004886</v>
      </c>
      <c r="I233" s="4">
        <f t="shared" si="19"/>
        <v>1.0393405210040492</v>
      </c>
    </row>
    <row r="234" spans="1: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4">
        <f t="shared" si="15"/>
        <v>4.1723202170963258E-2</v>
      </c>
      <c r="E234" s="4">
        <f t="shared" si="16"/>
        <v>1.3654469661880502</v>
      </c>
      <c r="F234" s="4">
        <f t="shared" si="17"/>
        <v>5.9555555555555539</v>
      </c>
      <c r="G234" s="4">
        <f t="shared" si="18"/>
        <v>10.027210884353739</v>
      </c>
      <c r="I234" s="4">
        <f t="shared" si="19"/>
        <v>1.0417232021709633</v>
      </c>
    </row>
    <row r="235" spans="1: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4">
        <f t="shared" si="15"/>
        <v>4.0546811407879524E-2</v>
      </c>
      <c r="E235" s="4">
        <f t="shared" si="16"/>
        <v>3.6737870770606644</v>
      </c>
      <c r="F235" s="4">
        <f t="shared" si="17"/>
        <v>3.7399497368296264</v>
      </c>
      <c r="G235" s="4">
        <f t="shared" si="18"/>
        <v>2.1719391970039101</v>
      </c>
      <c r="I235" s="4">
        <f t="shared" si="19"/>
        <v>1.0405468114078795</v>
      </c>
    </row>
    <row r="236" spans="1: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4">
        <f t="shared" si="15"/>
        <v>3.7306775560763672E-2</v>
      </c>
      <c r="E236" s="4">
        <f t="shared" si="16"/>
        <v>1.9145213453045034</v>
      </c>
      <c r="F236" s="4">
        <f t="shared" si="17"/>
        <v>4.0325657946025606</v>
      </c>
      <c r="G236" s="4">
        <f t="shared" si="18"/>
        <v>4.3535963293019524</v>
      </c>
      <c r="I236" s="4">
        <f t="shared" si="19"/>
        <v>1.0373067755607637</v>
      </c>
    </row>
    <row r="237" spans="1: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4">
        <f t="shared" si="15"/>
        <v>4.0262756714639414E-2</v>
      </c>
      <c r="E237" s="4">
        <f t="shared" si="16"/>
        <v>1.541234012816167</v>
      </c>
      <c r="F237" s="4">
        <f t="shared" si="17"/>
        <v>4.65355269566468</v>
      </c>
      <c r="G237" s="4">
        <f t="shared" si="18"/>
        <v>7.3378511070176904</v>
      </c>
      <c r="I237" s="4">
        <f t="shared" si="19"/>
        <v>1.0402627567146394</v>
      </c>
    </row>
    <row r="238" spans="1: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4">
        <f t="shared" si="15"/>
        <v>3.9132480226068633E-2</v>
      </c>
      <c r="E238" s="4">
        <f t="shared" si="16"/>
        <v>2.3711378539743495</v>
      </c>
      <c r="F238" s="4">
        <f t="shared" si="17"/>
        <v>3.8434946853222973</v>
      </c>
      <c r="G238" s="4">
        <f t="shared" si="18"/>
        <v>3.1438466954338073</v>
      </c>
      <c r="I238" s="4">
        <f t="shared" si="19"/>
        <v>1.0391324802260686</v>
      </c>
    </row>
    <row r="239" spans="1: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4">
        <f t="shared" si="15"/>
        <v>3.9727761949984064E-2</v>
      </c>
      <c r="E239" s="4">
        <f t="shared" si="16"/>
        <v>2.5107961319380054</v>
      </c>
      <c r="F239" s="4">
        <f t="shared" si="17"/>
        <v>3.3961655617272881</v>
      </c>
      <c r="G239" s="4">
        <f t="shared" si="18"/>
        <v>3.2544642857142851</v>
      </c>
      <c r="I239" s="4">
        <f t="shared" si="19"/>
        <v>1.0397277619499841</v>
      </c>
    </row>
    <row r="240" spans="1: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4">
        <f t="shared" si="15"/>
        <v>3.7885112303717161E-2</v>
      </c>
      <c r="E240" s="4">
        <f t="shared" si="16"/>
        <v>1.9992317270246642</v>
      </c>
      <c r="F240" s="4">
        <f t="shared" si="17"/>
        <v>3.9364143758802368</v>
      </c>
      <c r="G240" s="4">
        <f t="shared" si="18"/>
        <v>4.0688521054618008</v>
      </c>
      <c r="I240" s="4">
        <f t="shared" si="19"/>
        <v>1.0378851123037172</v>
      </c>
    </row>
    <row r="241" spans="1: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4">
        <f t="shared" si="15"/>
        <v>4.1061651479039174E-2</v>
      </c>
      <c r="E241" s="4">
        <f t="shared" si="16"/>
        <v>5.7029222452931458</v>
      </c>
      <c r="F241" s="4">
        <f t="shared" si="17"/>
        <v>4.5237699185488776</v>
      </c>
      <c r="G241" s="4">
        <f t="shared" si="18"/>
        <v>1.6567352746786175</v>
      </c>
      <c r="I241" s="4">
        <f t="shared" si="19"/>
        <v>1.0410616514790392</v>
      </c>
    </row>
    <row r="242" spans="1: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4">
        <f t="shared" si="15"/>
        <v>4.2125081958338084E-2</v>
      </c>
      <c r="E242" s="4">
        <f t="shared" si="16"/>
        <v>1.5740373113837278</v>
      </c>
      <c r="F242" s="4">
        <f t="shared" si="17"/>
        <v>4.5197245004304678</v>
      </c>
      <c r="G242" s="4">
        <f t="shared" si="18"/>
        <v>6.9716230761703715</v>
      </c>
      <c r="I242" s="4">
        <f t="shared" si="19"/>
        <v>1.0421250819583381</v>
      </c>
    </row>
    <row r="243" spans="1:9" x14ac:dyDescent="0.2">
      <c r="A243" s="4">
        <f>IF('True_Odds_Calculator_3-way'!A244="","",'True_Odds_Calculator_3-way'!A244)</f>
        <v>2.2000000000000002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3.35</v>
      </c>
      <c r="D243" s="4">
        <f t="shared" si="15"/>
        <v>3.2382526170569026E-2</v>
      </c>
      <c r="E243" s="4">
        <f t="shared" si="16"/>
        <v>2.2535146307715959</v>
      </c>
      <c r="F243" s="4">
        <f t="shared" si="17"/>
        <v>3.7239033478236316</v>
      </c>
      <c r="G243" s="4">
        <f t="shared" si="18"/>
        <v>3.47568236905891</v>
      </c>
      <c r="I243" s="4">
        <f t="shared" si="19"/>
        <v>1.032382526170569</v>
      </c>
    </row>
    <row r="244" spans="1:9" x14ac:dyDescent="0.2">
      <c r="A244" s="4">
        <f>IF('True_Odds_Calculator_3-way'!A245="","",'True_Odds_Calculator_3-way'!A245)</f>
        <v>2.68</v>
      </c>
      <c r="B244" s="4">
        <f>IF('True_Odds_Calculator_3-way'!B245="","",'True_Odds_Calculator_3-way'!B245)</f>
        <v>3.67</v>
      </c>
      <c r="C244" s="4">
        <f>IF('True_Odds_Calculator_3-way'!C245="","",'True_Odds_Calculator_3-way'!C245)</f>
        <v>2.58</v>
      </c>
      <c r="D244" s="4">
        <f t="shared" si="15"/>
        <v>3.321079161571272E-2</v>
      </c>
      <c r="E244" s="4">
        <f t="shared" si="16"/>
        <v>2.7619421480527122</v>
      </c>
      <c r="F244" s="4">
        <f t="shared" si="17"/>
        <v>3.8254186036414861</v>
      </c>
      <c r="G244" s="4">
        <f t="shared" si="18"/>
        <v>2.6558546092303503</v>
      </c>
      <c r="I244" s="4">
        <f t="shared" si="19"/>
        <v>1.0332107916157127</v>
      </c>
    </row>
    <row r="245" spans="1:9" x14ac:dyDescent="0.2">
      <c r="A245" s="4">
        <f>IF('True_Odds_Calculator_3-way'!A246="","",'True_Odds_Calculator_3-way'!A246)</f>
        <v>1.69</v>
      </c>
      <c r="B245" s="4">
        <f>IF('True_Odds_Calculator_3-way'!B246="","",'True_Odds_Calculator_3-way'!B246)</f>
        <v>4.0599999999999996</v>
      </c>
      <c r="C245" s="4">
        <f>IF('True_Odds_Calculator_3-way'!C246="","",'True_Odds_Calculator_3-way'!C246)</f>
        <v>5.0599999999999996</v>
      </c>
      <c r="D245" s="4">
        <f t="shared" si="15"/>
        <v>3.5649853548596511E-2</v>
      </c>
      <c r="E245" s="4">
        <f t="shared" si="16"/>
        <v>1.7246354234865702</v>
      </c>
      <c r="F245" s="4">
        <f t="shared" si="17"/>
        <v>4.2658087872111317</v>
      </c>
      <c r="G245" s="4">
        <f t="shared" si="18"/>
        <v>5.3837199565564475</v>
      </c>
      <c r="I245" s="4">
        <f t="shared" si="19"/>
        <v>1.0356498535485965</v>
      </c>
    </row>
    <row r="246" spans="1:9" x14ac:dyDescent="0.2">
      <c r="A246" s="4">
        <f>IF('True_Odds_Calculator_3-way'!A247="","",'True_Odds_Calculator_3-way'!A247)</f>
        <v>12.92</v>
      </c>
      <c r="B246" s="4">
        <f>IF('True_Odds_Calculator_3-way'!B247="","",'True_Odds_Calculator_3-way'!B247)</f>
        <v>7.21</v>
      </c>
      <c r="C246" s="4">
        <f>IF('True_Odds_Calculator_3-way'!C247="","",'True_Odds_Calculator_3-way'!C247)</f>
        <v>1.2</v>
      </c>
      <c r="D246" s="4">
        <f t="shared" si="15"/>
        <v>4.9428969339396556E-2</v>
      </c>
      <c r="E246" s="4">
        <f t="shared" si="16"/>
        <v>16.414146595505581</v>
      </c>
      <c r="F246" s="4">
        <f t="shared" si="17"/>
        <v>8.1819714911981105</v>
      </c>
      <c r="G246" s="4">
        <f t="shared" si="18"/>
        <v>1.224204466006148</v>
      </c>
      <c r="I246" s="4">
        <f t="shared" si="19"/>
        <v>1.0494289693393966</v>
      </c>
    </row>
    <row r="247" spans="1:9" x14ac:dyDescent="0.2">
      <c r="A247" s="4">
        <f>IF('True_Odds_Calculator_3-way'!A248="","",'True_Odds_Calculator_3-way'!A248)</f>
        <v>1.72</v>
      </c>
      <c r="B247" s="4">
        <f>IF('True_Odds_Calculator_3-way'!B248="","",'True_Odds_Calculator_3-way'!B248)</f>
        <v>4.22</v>
      </c>
      <c r="C247" s="4">
        <f>IF('True_Odds_Calculator_3-way'!C248="","",'True_Odds_Calculator_3-way'!C248)</f>
        <v>4.5999999999999996</v>
      </c>
      <c r="D247" s="4">
        <f t="shared" si="15"/>
        <v>3.5753477829585156E-2</v>
      </c>
      <c r="E247" s="4">
        <f t="shared" si="16"/>
        <v>1.7559955569767245</v>
      </c>
      <c r="F247" s="4">
        <f t="shared" si="17"/>
        <v>4.4434767795924452</v>
      </c>
      <c r="G247" s="4">
        <f t="shared" si="18"/>
        <v>4.866808153365362</v>
      </c>
      <c r="I247" s="4">
        <f t="shared" si="19"/>
        <v>1.0357534778295852</v>
      </c>
    </row>
    <row r="248" spans="1:9" x14ac:dyDescent="0.2">
      <c r="A248" s="4">
        <f>IF('True_Odds_Calculator_3-way'!A249="","",'True_Odds_Calculator_3-way'!A249)</f>
        <v>2.74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2.4700000000000002</v>
      </c>
      <c r="D248" s="4">
        <f t="shared" si="15"/>
        <v>3.4372067795041428E-2</v>
      </c>
      <c r="E248" s="4">
        <f t="shared" si="16"/>
        <v>2.8288051182573821</v>
      </c>
      <c r="F248" s="4">
        <f t="shared" si="17"/>
        <v>3.9511182097441515</v>
      </c>
      <c r="G248" s="4">
        <f t="shared" si="18"/>
        <v>2.5419359462834947</v>
      </c>
      <c r="I248" s="4">
        <f t="shared" si="19"/>
        <v>1.0343720677950414</v>
      </c>
    </row>
    <row r="249" spans="1:9" x14ac:dyDescent="0.2">
      <c r="A249" s="4">
        <f>IF('True_Odds_Calculator_3-way'!A250="","",'True_Odds_Calculator_3-way'!A250)</f>
        <v>1.25</v>
      </c>
      <c r="B249" s="4">
        <f>IF('True_Odds_Calculator_3-way'!B250="","",'True_Odds_Calculator_3-way'!B250)</f>
        <v>6.07</v>
      </c>
      <c r="C249" s="4">
        <f>IF('True_Odds_Calculator_3-way'!C250="","",'True_Odds_Calculator_3-way'!C250)</f>
        <v>11.35</v>
      </c>
      <c r="D249" s="4">
        <f t="shared" si="15"/>
        <v>5.2850372671258139E-2</v>
      </c>
      <c r="E249" s="4">
        <f t="shared" si="16"/>
        <v>1.2781460393789459</v>
      </c>
      <c r="F249" s="4">
        <f t="shared" si="17"/>
        <v>6.7968094866963282</v>
      </c>
      <c r="G249" s="4">
        <f t="shared" si="18"/>
        <v>14.186623561147368</v>
      </c>
      <c r="I249" s="4">
        <f t="shared" si="19"/>
        <v>1.0528503726712581</v>
      </c>
    </row>
    <row r="250" spans="1:9" x14ac:dyDescent="0.2">
      <c r="A250" s="4">
        <f>IF('True_Odds_Calculator_3-way'!A251="","",'True_Odds_Calculator_3-way'!A251)</f>
        <v>1.48</v>
      </c>
      <c r="B250" s="4">
        <f>IF('True_Odds_Calculator_3-way'!B251="","",'True_Odds_Calculator_3-way'!B251)</f>
        <v>4.74</v>
      </c>
      <c r="C250" s="4">
        <f>IF('True_Odds_Calculator_3-way'!C251="","",'True_Odds_Calculator_3-way'!C251)</f>
        <v>6.67</v>
      </c>
      <c r="D250" s="4">
        <f t="shared" si="15"/>
        <v>3.6571177291956136E-2</v>
      </c>
      <c r="E250" s="4">
        <f t="shared" si="16"/>
        <v>1.5071924355414861</v>
      </c>
      <c r="F250" s="4">
        <f t="shared" si="17"/>
        <v>5.0306853771902569</v>
      </c>
      <c r="G250" s="4">
        <f t="shared" si="18"/>
        <v>7.2603374382137025</v>
      </c>
      <c r="I250" s="4">
        <f t="shared" si="19"/>
        <v>1.0365711772919561</v>
      </c>
    </row>
    <row r="251" spans="1:9" x14ac:dyDescent="0.2">
      <c r="A251" s="4">
        <f>IF('True_Odds_Calculator_3-way'!A252="","",'True_Odds_Calculator_3-way'!A252)</f>
        <v>1.22</v>
      </c>
      <c r="B251" s="4">
        <f>IF('True_Odds_Calculator_3-way'!B252="","",'True_Odds_Calculator_3-way'!B252)</f>
        <v>6.4</v>
      </c>
      <c r="C251" s="4">
        <f>IF('True_Odds_Calculator_3-way'!C252="","",'True_Odds_Calculator_3-way'!C252)</f>
        <v>13.87</v>
      </c>
      <c r="D251" s="4">
        <f t="shared" si="15"/>
        <v>4.8020184500100482E-2</v>
      </c>
      <c r="E251" s="4">
        <f t="shared" si="16"/>
        <v>1.2442989287468926</v>
      </c>
      <c r="F251" s="4">
        <f t="shared" si="17"/>
        <v>7.1304668447028972</v>
      </c>
      <c r="G251" s="4">
        <f t="shared" si="18"/>
        <v>17.828068719833009</v>
      </c>
      <c r="I251" s="4">
        <f t="shared" si="19"/>
        <v>1.0480201845001005</v>
      </c>
    </row>
    <row r="252" spans="1:9" x14ac:dyDescent="0.2">
      <c r="A252" s="4">
        <f>IF('True_Odds_Calculator_3-way'!A253="","",'True_Odds_Calculator_3-way'!A253)</f>
        <v>1.45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8.34</v>
      </c>
      <c r="D252" s="4">
        <f t="shared" si="15"/>
        <v>4.4853366799461059E-2</v>
      </c>
      <c r="E252" s="4">
        <f t="shared" si="16"/>
        <v>1.4821313133983307</v>
      </c>
      <c r="F252" s="4">
        <f t="shared" si="17"/>
        <v>4.5383788954707684</v>
      </c>
      <c r="G252" s="4">
        <f t="shared" si="18"/>
        <v>9.5280786046439783</v>
      </c>
      <c r="I252" s="4">
        <f t="shared" si="19"/>
        <v>1.0448533667994611</v>
      </c>
    </row>
    <row r="253" spans="1:9" x14ac:dyDescent="0.2">
      <c r="A253" s="4">
        <f>IF('True_Odds_Calculator_3-way'!A254="","",'True_Odds_Calculator_3-way'!A254)</f>
        <v>3.16</v>
      </c>
      <c r="B253" s="4">
        <f>IF('True_Odds_Calculator_3-way'!B254="","",'True_Odds_Calculator_3-way'!B254)</f>
        <v>3.73</v>
      </c>
      <c r="C253" s="4">
        <f>IF('True_Odds_Calculator_3-way'!C254="","",'True_Odds_Calculator_3-way'!C254)</f>
        <v>2.2000000000000002</v>
      </c>
      <c r="D253" s="4">
        <f t="shared" si="15"/>
        <v>3.9097665493294409E-2</v>
      </c>
      <c r="E253" s="4">
        <f t="shared" si="16"/>
        <v>3.2957275327738835</v>
      </c>
      <c r="F253" s="4">
        <f t="shared" si="17"/>
        <v>3.9205852588629457</v>
      </c>
      <c r="G253" s="4">
        <f t="shared" si="18"/>
        <v>2.2649394873897126</v>
      </c>
      <c r="I253" s="4">
        <f t="shared" si="19"/>
        <v>1.0390976654932944</v>
      </c>
    </row>
    <row r="254" spans="1:9" x14ac:dyDescent="0.2">
      <c r="A254" s="4">
        <f>IF('True_Odds_Calculator_3-way'!A255="","",'True_Odds_Calculator_3-way'!A255)</f>
        <v>1.43</v>
      </c>
      <c r="B254" s="4">
        <f>IF('True_Odds_Calculator_3-way'!B255="","",'True_Odds_Calculator_3-way'!B255)</f>
        <v>4.7300000000000004</v>
      </c>
      <c r="C254" s="4">
        <f>IF('True_Odds_Calculator_3-way'!C255="","",'True_Odds_Calculator_3-way'!C255)</f>
        <v>7.53</v>
      </c>
      <c r="D254" s="4">
        <f t="shared" si="15"/>
        <v>4.3519314620954486E-2</v>
      </c>
      <c r="E254" s="4">
        <f t="shared" si="16"/>
        <v>1.4602926116858177</v>
      </c>
      <c r="F254" s="4">
        <f t="shared" si="17"/>
        <v>5.0784608933104272</v>
      </c>
      <c r="G254" s="4">
        <f t="shared" si="18"/>
        <v>8.453393597967862</v>
      </c>
      <c r="I254" s="4">
        <f t="shared" si="19"/>
        <v>1.0435193146209545</v>
      </c>
    </row>
    <row r="255" spans="1:9" x14ac:dyDescent="0.2">
      <c r="A255" s="4">
        <f>IF('True_Odds_Calculator_3-way'!A256="","",'True_Odds_Calculator_3-way'!A256)</f>
        <v>3.12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2.34</v>
      </c>
      <c r="D255" s="4">
        <f t="shared" si="15"/>
        <v>3.8560922281852594E-2</v>
      </c>
      <c r="E255" s="4">
        <f t="shared" si="16"/>
        <v>3.250349951545171</v>
      </c>
      <c r="F255" s="4">
        <f t="shared" si="17"/>
        <v>3.5991415285560993</v>
      </c>
      <c r="G255" s="4">
        <f t="shared" si="18"/>
        <v>2.4125639386189257</v>
      </c>
      <c r="I255" s="4">
        <f t="shared" si="19"/>
        <v>1.0385609222818526</v>
      </c>
    </row>
    <row r="256" spans="1:9" x14ac:dyDescent="0.2">
      <c r="A256" s="4">
        <f>IF('True_Odds_Calculator_3-way'!A257="","",'True_Odds_Calculator_3-way'!A257)</f>
        <v>2.88</v>
      </c>
      <c r="B256" s="4">
        <f>IF('True_Odds_Calculator_3-way'!B257="","",'True_Odds_Calculator_3-way'!B257)</f>
        <v>3.28</v>
      </c>
      <c r="C256" s="4">
        <f>IF('True_Odds_Calculator_3-way'!C257="","",'True_Odds_Calculator_3-way'!C257)</f>
        <v>2.57</v>
      </c>
      <c r="D256" s="4">
        <f t="shared" si="15"/>
        <v>4.1205329368468657E-2</v>
      </c>
      <c r="E256" s="4">
        <f t="shared" si="16"/>
        <v>2.998616626307288</v>
      </c>
      <c r="F256" s="4">
        <f t="shared" si="17"/>
        <v>3.4347389755206073</v>
      </c>
      <c r="G256" s="4">
        <f t="shared" si="18"/>
        <v>2.6640385139856653</v>
      </c>
      <c r="I256" s="4">
        <f t="shared" si="19"/>
        <v>1.0412053293684687</v>
      </c>
    </row>
    <row r="257" spans="1:9" x14ac:dyDescent="0.2">
      <c r="A257" s="4">
        <f>IF('True_Odds_Calculator_3-way'!A258="","",'True_Odds_Calculator_3-way'!A258)</f>
        <v>1.99</v>
      </c>
      <c r="B257" s="4">
        <f>IF('True_Odds_Calculator_3-way'!B258="","",'True_Odds_Calculator_3-way'!B258)</f>
        <v>3.55</v>
      </c>
      <c r="C257" s="4">
        <f>IF('True_Odds_Calculator_3-way'!C258="","",'True_Odds_Calculator_3-way'!C258)</f>
        <v>3.94</v>
      </c>
      <c r="D257" s="4">
        <f t="shared" si="15"/>
        <v>3.8009810258125665E-2</v>
      </c>
      <c r="E257" s="4">
        <f t="shared" si="16"/>
        <v>2.0414719887499775</v>
      </c>
      <c r="F257" s="4">
        <f t="shared" si="17"/>
        <v>3.7171929274749673</v>
      </c>
      <c r="G257" s="4">
        <f t="shared" si="18"/>
        <v>4.1470172376888019</v>
      </c>
      <c r="I257" s="4">
        <f t="shared" si="19"/>
        <v>1.0380098102581257</v>
      </c>
    </row>
    <row r="258" spans="1:9" x14ac:dyDescent="0.2">
      <c r="A258" s="4">
        <f>IF('True_Odds_Calculator_3-way'!A259="","",'True_Odds_Calculator_3-way'!A259)</f>
        <v>2.73</v>
      </c>
      <c r="B258" s="4">
        <f>IF('True_Odds_Calculator_3-way'!B259="","",'True_Odds_Calculator_3-way'!B259)</f>
        <v>3.27</v>
      </c>
      <c r="C258" s="4">
        <f>IF('True_Odds_Calculator_3-way'!C259="","",'True_Odds_Calculator_3-way'!C259)</f>
        <v>2.72</v>
      </c>
      <c r="D258" s="4">
        <f t="shared" si="15"/>
        <v>3.9757822677412458E-2</v>
      </c>
      <c r="E258" s="4">
        <f t="shared" si="16"/>
        <v>2.8324779728539888</v>
      </c>
      <c r="F258" s="4">
        <f t="shared" si="17"/>
        <v>3.4181280902457329</v>
      </c>
      <c r="G258" s="4">
        <f t="shared" si="18"/>
        <v>2.8217146076419848</v>
      </c>
      <c r="I258" s="4">
        <f t="shared" si="19"/>
        <v>1.0397578226774125</v>
      </c>
    </row>
    <row r="259" spans="1:9" x14ac:dyDescent="0.2">
      <c r="A259" s="4">
        <f>IF('True_Odds_Calculator_3-way'!A260="","",'True_Odds_Calculator_3-way'!A260)</f>
        <v>1.54</v>
      </c>
      <c r="B259" s="4">
        <f>IF('True_Odds_Calculator_3-way'!B260="","",'True_Odds_Calculator_3-way'!B260)</f>
        <v>4.21</v>
      </c>
      <c r="C259" s="4">
        <f>IF('True_Odds_Calculator_3-way'!C260="","",'True_Odds_Calculator_3-way'!C260)</f>
        <v>6.39</v>
      </c>
      <c r="D259" s="4">
        <f t="shared" ref="D259:D322" si="20">IF(A259="","",((1/A259)+(1/B259)+(1/C259))-1)</f>
        <v>4.3374863253756502E-2</v>
      </c>
      <c r="E259" s="4">
        <f t="shared" ref="E259:E322" si="21">IF(A259="","",(3*A259)/(3-($D259*A259)))</f>
        <v>1.5750701386308024</v>
      </c>
      <c r="F259" s="4">
        <f t="shared" ref="F259:F322" si="22">IF(B259="","",(3*B259)/(3-($D259*B259)))</f>
        <v>4.4828695408223656</v>
      </c>
      <c r="G259" s="4">
        <f t="shared" ref="G259:G322" si="23">IF(C259="","",(3*C259)/(3-($D259*C259)))</f>
        <v>7.0404569680351887</v>
      </c>
      <c r="I259" s="4">
        <f t="shared" ref="I259:I322" si="24">IF(A259="","",D259+1)</f>
        <v>1.0433748632537565</v>
      </c>
    </row>
    <row r="260" spans="1:9" x14ac:dyDescent="0.2">
      <c r="A260" s="4">
        <f>IF('True_Odds_Calculator_3-way'!A261="","",'True_Odds_Calculator_3-way'!A261)</f>
        <v>1.76</v>
      </c>
      <c r="B260" s="4">
        <f>IF('True_Odds_Calculator_3-way'!B261="","",'True_Odds_Calculator_3-way'!B261)</f>
        <v>3.91</v>
      </c>
      <c r="C260" s="4">
        <f>IF('True_Odds_Calculator_3-way'!C261="","",'True_Odds_Calculator_3-way'!C261)</f>
        <v>4.63</v>
      </c>
      <c r="D260" s="4">
        <f t="shared" si="20"/>
        <v>3.9919015267432467E-2</v>
      </c>
      <c r="E260" s="4">
        <f t="shared" si="21"/>
        <v>1.8022061462036811</v>
      </c>
      <c r="F260" s="4">
        <f t="shared" si="22"/>
        <v>4.1245934541522962</v>
      </c>
      <c r="G260" s="4">
        <f t="shared" si="23"/>
        <v>4.9339739805712188</v>
      </c>
      <c r="I260" s="4">
        <f t="shared" si="24"/>
        <v>1.0399190152674325</v>
      </c>
    </row>
    <row r="261" spans="1:9" x14ac:dyDescent="0.2">
      <c r="A261" s="4">
        <f>IF('True_Odds_Calculator_3-way'!A262="","",'True_Odds_Calculator_3-way'!A262)</f>
        <v>1.79</v>
      </c>
      <c r="B261" s="4">
        <f>IF('True_Odds_Calculator_3-way'!B262="","",'True_Odds_Calculator_3-way'!B262)</f>
        <v>3.6</v>
      </c>
      <c r="C261" s="4">
        <f>IF('True_Odds_Calculator_3-way'!C262="","",'True_Odds_Calculator_3-way'!C262)</f>
        <v>4.95</v>
      </c>
      <c r="D261" s="4">
        <f t="shared" si="20"/>
        <v>3.8457197675074717E-2</v>
      </c>
      <c r="E261" s="4">
        <f t="shared" si="21"/>
        <v>1.8320381825387253</v>
      </c>
      <c r="F261" s="4">
        <f t="shared" si="22"/>
        <v>3.7741729376686073</v>
      </c>
      <c r="G261" s="4">
        <f t="shared" si="23"/>
        <v>5.2853805239349798</v>
      </c>
      <c r="I261" s="4">
        <f t="shared" si="24"/>
        <v>1.0384571976750747</v>
      </c>
    </row>
    <row r="262" spans="1:9" x14ac:dyDescent="0.2">
      <c r="A262" s="4">
        <f>IF('True_Odds_Calculator_3-way'!A263="","",'True_Odds_Calculator_3-way'!A263)</f>
        <v>3.48</v>
      </c>
      <c r="B262" s="4">
        <f>IF('True_Odds_Calculator_3-way'!B263="","",'True_Odds_Calculator_3-way'!B263)</f>
        <v>3.37</v>
      </c>
      <c r="C262" s="4">
        <f>IF('True_Odds_Calculator_3-way'!C263="","",'True_Odds_Calculator_3-way'!C263)</f>
        <v>2.2799999999999998</v>
      </c>
      <c r="D262" s="4">
        <f t="shared" si="20"/>
        <v>2.2688718111661066E-2</v>
      </c>
      <c r="E262" s="4">
        <f t="shared" si="21"/>
        <v>3.5740655194980171</v>
      </c>
      <c r="F262" s="4">
        <f t="shared" si="22"/>
        <v>3.4581375281680087</v>
      </c>
      <c r="G262" s="4">
        <f t="shared" si="23"/>
        <v>2.3200048310788302</v>
      </c>
      <c r="I262" s="4">
        <f t="shared" si="24"/>
        <v>1.0226887181116611</v>
      </c>
    </row>
    <row r="263" spans="1:9" x14ac:dyDescent="0.2">
      <c r="A263" s="4">
        <f>IF('True_Odds_Calculator_3-way'!A264="","",'True_Odds_Calculator_3-way'!A264)</f>
        <v>1.37</v>
      </c>
      <c r="B263" s="4">
        <f>IF('True_Odds_Calculator_3-way'!B264="","",'True_Odds_Calculator_3-way'!B264)</f>
        <v>5.65</v>
      </c>
      <c r="C263" s="4">
        <f>IF('True_Odds_Calculator_3-way'!C264="","",'True_Odds_Calculator_3-way'!C264)</f>
        <v>8.52</v>
      </c>
      <c r="D263" s="4">
        <f t="shared" si="20"/>
        <v>2.4289049760527259E-2</v>
      </c>
      <c r="E263" s="4">
        <f t="shared" si="21"/>
        <v>1.3853664841985445</v>
      </c>
      <c r="F263" s="4">
        <f t="shared" si="22"/>
        <v>5.9208453836798416</v>
      </c>
      <c r="G263" s="4">
        <f t="shared" si="23"/>
        <v>9.1512623232742776</v>
      </c>
      <c r="I263" s="4">
        <f t="shared" si="24"/>
        <v>1.0242890497605273</v>
      </c>
    </row>
    <row r="264" spans="1:9" x14ac:dyDescent="0.2">
      <c r="A264" s="4">
        <f>IF('True_Odds_Calculator_3-way'!A265="","",'True_Odds_Calculator_3-way'!A265)</f>
        <v>1.85</v>
      </c>
      <c r="B264" s="4">
        <f>IF('True_Odds_Calculator_3-way'!B265="","",'True_Odds_Calculator_3-way'!B265)</f>
        <v>3.43</v>
      </c>
      <c r="C264" s="4">
        <f>IF('True_Odds_Calculator_3-way'!C265="","",'True_Odds_Calculator_3-way'!C265)</f>
        <v>4.42</v>
      </c>
      <c r="D264" s="4">
        <f t="shared" si="20"/>
        <v>5.8330073936316396E-2</v>
      </c>
      <c r="E264" s="4">
        <f t="shared" si="21"/>
        <v>1.9190278386919983</v>
      </c>
      <c r="F264" s="4">
        <f t="shared" si="22"/>
        <v>3.6750947040424968</v>
      </c>
      <c r="G264" s="4">
        <f t="shared" si="23"/>
        <v>4.8355668885567136</v>
      </c>
      <c r="I264" s="4">
        <f t="shared" si="24"/>
        <v>1.0583300739363164</v>
      </c>
    </row>
    <row r="265" spans="1:9" x14ac:dyDescent="0.2">
      <c r="A265" s="4">
        <f>IF('True_Odds_Calculator_3-way'!A266="","",'True_Odds_Calculator_3-way'!A266)</f>
        <v>1.98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3.79</v>
      </c>
      <c r="D265" s="4">
        <f t="shared" si="20"/>
        <v>5.6259069633648906E-2</v>
      </c>
      <c r="E265" s="4">
        <f t="shared" si="21"/>
        <v>2.0563544689102033</v>
      </c>
      <c r="F265" s="4">
        <f t="shared" si="22"/>
        <v>3.7229624695914394</v>
      </c>
      <c r="G265" s="4">
        <f t="shared" si="23"/>
        <v>4.0799803520630338</v>
      </c>
      <c r="I265" s="4">
        <f t="shared" si="24"/>
        <v>1.0562590696336489</v>
      </c>
    </row>
    <row r="266" spans="1:9" x14ac:dyDescent="0.2">
      <c r="A266" s="4">
        <f>IF('True_Odds_Calculator_3-way'!A267="","",'True_Odds_Calculator_3-way'!A267)</f>
        <v>2.54</v>
      </c>
      <c r="B266" s="4">
        <f>IF('True_Odds_Calculator_3-way'!B267="","",'True_Odds_Calculator_3-way'!B267)</f>
        <v>3.01</v>
      </c>
      <c r="C266" s="4">
        <f>IF('True_Odds_Calculator_3-way'!C267="","",'True_Odds_Calculator_3-way'!C267)</f>
        <v>3.18</v>
      </c>
      <c r="D266" s="4">
        <f t="shared" si="20"/>
        <v>4.0392109827868561E-2</v>
      </c>
      <c r="E266" s="4">
        <f t="shared" si="21"/>
        <v>2.6299404197946066</v>
      </c>
      <c r="F266" s="4">
        <f t="shared" si="22"/>
        <v>3.1371380083900031</v>
      </c>
      <c r="G266" s="4">
        <f t="shared" si="23"/>
        <v>3.3222439908004726</v>
      </c>
      <c r="I266" s="4">
        <f t="shared" si="24"/>
        <v>1.0403921098278686</v>
      </c>
    </row>
    <row r="267" spans="1:9" x14ac:dyDescent="0.2">
      <c r="A267" s="4">
        <f>IF('True_Odds_Calculator_3-way'!A268="","",'True_Odds_Calculator_3-way'!A268)</f>
        <v>2.52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3.31</v>
      </c>
      <c r="D267" s="4">
        <f t="shared" si="20"/>
        <v>3.9076254872543181E-2</v>
      </c>
      <c r="E267" s="4">
        <f t="shared" si="21"/>
        <v>2.6055238559894329</v>
      </c>
      <c r="F267" s="4">
        <f t="shared" si="22"/>
        <v>3.0570696563952922</v>
      </c>
      <c r="G267" s="4">
        <f t="shared" si="23"/>
        <v>3.4591377294701253</v>
      </c>
      <c r="I267" s="4">
        <f t="shared" si="24"/>
        <v>1.0390762548725432</v>
      </c>
    </row>
    <row r="268" spans="1:9" x14ac:dyDescent="0.2">
      <c r="A268" s="4">
        <f>IF('True_Odds_Calculator_3-way'!A269="","",'True_Odds_Calculator_3-way'!A269)</f>
        <v>2.4300000000000002</v>
      </c>
      <c r="B268" s="4">
        <f>IF('True_Odds_Calculator_3-way'!B269="","",'True_Odds_Calculator_3-way'!B269)</f>
        <v>3.23</v>
      </c>
      <c r="C268" s="4">
        <f>IF('True_Odds_Calculator_3-way'!C269="","",'True_Odds_Calculator_3-way'!C269)</f>
        <v>3.14</v>
      </c>
      <c r="D268" s="4">
        <f t="shared" si="20"/>
        <v>3.9591494544287897E-2</v>
      </c>
      <c r="E268" s="4">
        <f t="shared" si="21"/>
        <v>2.5105098169336122</v>
      </c>
      <c r="F268" s="4">
        <f t="shared" si="22"/>
        <v>3.3738150840758809</v>
      </c>
      <c r="G268" s="4">
        <f t="shared" si="23"/>
        <v>3.2757438700176764</v>
      </c>
      <c r="I268" s="4">
        <f t="shared" si="24"/>
        <v>1.0395914945442879</v>
      </c>
    </row>
    <row r="269" spans="1:9" x14ac:dyDescent="0.2">
      <c r="A269" s="4">
        <f>IF('True_Odds_Calculator_3-way'!A270="","",'True_Odds_Calculator_3-way'!A270)</f>
        <v>15.14</v>
      </c>
      <c r="B269" s="4">
        <f>IF('True_Odds_Calculator_3-way'!B270="","",'True_Odds_Calculator_3-way'!B270)</f>
        <v>7</v>
      </c>
      <c r="C269" s="4">
        <f>IF('True_Odds_Calculator_3-way'!C270="","",'True_Odds_Calculator_3-way'!C270)</f>
        <v>1.2</v>
      </c>
      <c r="D269" s="4">
        <f t="shared" si="20"/>
        <v>4.2240674341070594E-2</v>
      </c>
      <c r="E269" s="4">
        <f t="shared" si="21"/>
        <v>19.241880169457328</v>
      </c>
      <c r="F269" s="4">
        <f t="shared" si="22"/>
        <v>7.7653667670764461</v>
      </c>
      <c r="G269" s="4">
        <f t="shared" si="23"/>
        <v>1.220623992219293</v>
      </c>
      <c r="I269" s="4">
        <f t="shared" si="24"/>
        <v>1.0422406743410706</v>
      </c>
    </row>
    <row r="270" spans="1:9" x14ac:dyDescent="0.2">
      <c r="A270" s="4">
        <f>IF('True_Odds_Calculator_3-way'!A271="","",'True_Odds_Calculator_3-way'!A271)</f>
        <v>2.33</v>
      </c>
      <c r="B270" s="4">
        <f>IF('True_Odds_Calculator_3-way'!B271="","",'True_Odds_Calculator_3-way'!B271)</f>
        <v>3.14</v>
      </c>
      <c r="C270" s="4">
        <f>IF('True_Odds_Calculator_3-way'!C271="","",'True_Odds_Calculator_3-way'!C271)</f>
        <v>3.43</v>
      </c>
      <c r="D270" s="4">
        <f t="shared" si="20"/>
        <v>3.9201076440213978E-2</v>
      </c>
      <c r="E270" s="4">
        <f t="shared" si="21"/>
        <v>2.4031672367098578</v>
      </c>
      <c r="F270" s="4">
        <f t="shared" si="22"/>
        <v>3.2743480048639593</v>
      </c>
      <c r="G270" s="4">
        <f t="shared" si="23"/>
        <v>3.5909458233599008</v>
      </c>
      <c r="I270" s="4">
        <f t="shared" si="24"/>
        <v>1.039201076440214</v>
      </c>
    </row>
    <row r="271" spans="1:9" x14ac:dyDescent="0.2">
      <c r="A271" s="4">
        <f>IF('True_Odds_Calculator_3-way'!A272="","",'True_Odds_Calculator_3-way'!A272)</f>
        <v>6.05</v>
      </c>
      <c r="B271" s="4">
        <f>IF('True_Odds_Calculator_3-way'!B272="","",'True_Odds_Calculator_3-way'!B272)</f>
        <v>3.72</v>
      </c>
      <c r="C271" s="4">
        <f>IF('True_Odds_Calculator_3-way'!C272="","",'True_Odds_Calculator_3-way'!C272)</f>
        <v>1.65</v>
      </c>
      <c r="D271" s="4">
        <f t="shared" si="20"/>
        <v>4.0167066560028442E-2</v>
      </c>
      <c r="E271" s="4">
        <f t="shared" si="21"/>
        <v>6.5832683307332296</v>
      </c>
      <c r="F271" s="4">
        <f t="shared" si="22"/>
        <v>3.9149947813985855</v>
      </c>
      <c r="G271" s="4">
        <f t="shared" si="23"/>
        <v>1.6872750899640143</v>
      </c>
      <c r="I271" s="4">
        <f t="shared" si="24"/>
        <v>1.0401670665600284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3.07</v>
      </c>
      <c r="C272" s="4">
        <f>IF('True_Odds_Calculator_3-way'!C273="","",'True_Odds_Calculator_3-way'!C273)</f>
        <v>4.25</v>
      </c>
      <c r="D272" s="4">
        <f t="shared" si="20"/>
        <v>3.9495916191391256E-2</v>
      </c>
      <c r="E272" s="4">
        <f t="shared" si="21"/>
        <v>2.1491344847266451</v>
      </c>
      <c r="F272" s="4">
        <f t="shared" si="22"/>
        <v>3.1993079909544111</v>
      </c>
      <c r="G272" s="4">
        <f t="shared" si="23"/>
        <v>4.5018923473774723</v>
      </c>
      <c r="I272" s="4">
        <f t="shared" si="24"/>
        <v>1.0394959161913913</v>
      </c>
    </row>
    <row r="273" spans="1:9" x14ac:dyDescent="0.2">
      <c r="A273" s="4">
        <f>IF('True_Odds_Calculator_3-way'!A274="","",'True_Odds_Calculator_3-way'!A274)</f>
        <v>1.42</v>
      </c>
      <c r="B273" s="4">
        <f>IF('True_Odds_Calculator_3-way'!B274="","",'True_Odds_Calculator_3-way'!B274)</f>
        <v>4.59</v>
      </c>
      <c r="C273" s="4">
        <f>IF('True_Odds_Calculator_3-way'!C274="","",'True_Odds_Calculator_3-way'!C274)</f>
        <v>8.36</v>
      </c>
      <c r="D273" s="4">
        <f t="shared" si="20"/>
        <v>4.1707500740335579E-2</v>
      </c>
      <c r="E273" s="4">
        <f t="shared" si="21"/>
        <v>1.4485975617018403</v>
      </c>
      <c r="F273" s="4">
        <f t="shared" si="22"/>
        <v>4.9028638846192054</v>
      </c>
      <c r="G273" s="4">
        <f t="shared" si="23"/>
        <v>9.4594201845191499</v>
      </c>
      <c r="I273" s="4">
        <f t="shared" si="24"/>
        <v>1.0417075007403356</v>
      </c>
    </row>
    <row r="274" spans="1:9" x14ac:dyDescent="0.2">
      <c r="A274" s="4">
        <f>IF('True_Odds_Calculator_3-way'!A275="","",'True_Odds_Calculator_3-way'!A275)</f>
        <v>1.54</v>
      </c>
      <c r="B274" s="4">
        <f>IF('True_Odds_Calculator_3-way'!B275="","",'True_Odds_Calculator_3-way'!B275)</f>
        <v>4.17</v>
      </c>
      <c r="C274" s="4">
        <f>IF('True_Odds_Calculator_3-way'!C275="","",'True_Odds_Calculator_3-way'!C275)</f>
        <v>6.54</v>
      </c>
      <c r="D274" s="4">
        <f t="shared" si="20"/>
        <v>4.2064001604626089E-2</v>
      </c>
      <c r="E274" s="4">
        <f t="shared" si="21"/>
        <v>1.573986868905372</v>
      </c>
      <c r="F274" s="4">
        <f t="shared" si="22"/>
        <v>4.4289564897175122</v>
      </c>
      <c r="G274" s="4">
        <f t="shared" si="23"/>
        <v>7.2002604525620448</v>
      </c>
      <c r="I274" s="4">
        <f t="shared" si="24"/>
        <v>1.0420640016046261</v>
      </c>
    </row>
    <row r="275" spans="1:9" x14ac:dyDescent="0.2">
      <c r="A275" s="4">
        <f>IF('True_Odds_Calculator_3-way'!A276="","",'True_Odds_Calculator_3-way'!A276)</f>
        <v>3.56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2.06</v>
      </c>
      <c r="D275" s="4">
        <f t="shared" si="20"/>
        <v>3.9559813324224979E-2</v>
      </c>
      <c r="E275" s="4">
        <f t="shared" si="21"/>
        <v>3.7353536043274347</v>
      </c>
      <c r="F275" s="4">
        <f t="shared" si="22"/>
        <v>3.8456000904724288</v>
      </c>
      <c r="G275" s="4">
        <f t="shared" si="23"/>
        <v>2.1175212038948352</v>
      </c>
      <c r="I275" s="4">
        <f t="shared" si="24"/>
        <v>1.039559813324225</v>
      </c>
    </row>
    <row r="276" spans="1:9" x14ac:dyDescent="0.2">
      <c r="A276" s="4">
        <f>IF('True_Odds_Calculator_3-way'!A277="","",'True_Odds_Calculator_3-way'!A277)</f>
        <v>5.25</v>
      </c>
      <c r="B276" s="4">
        <f>IF('True_Odds_Calculator_3-way'!B277="","",'True_Odds_Calculator_3-way'!B277)</f>
        <v>3.97</v>
      </c>
      <c r="C276" s="4">
        <f>IF('True_Odds_Calculator_3-way'!C277="","",'True_Odds_Calculator_3-way'!C277)</f>
        <v>1.69</v>
      </c>
      <c r="D276" s="4">
        <f t="shared" si="20"/>
        <v>3.4081335573294513E-2</v>
      </c>
      <c r="E276" s="4">
        <f t="shared" si="21"/>
        <v>5.5829821013687813</v>
      </c>
      <c r="F276" s="4">
        <f t="shared" si="22"/>
        <v>4.1575076154664048</v>
      </c>
      <c r="G276" s="4">
        <f t="shared" si="23"/>
        <v>1.7230817082680923</v>
      </c>
      <c r="I276" s="4">
        <f t="shared" si="24"/>
        <v>1.0340813355732945</v>
      </c>
    </row>
    <row r="277" spans="1:9" x14ac:dyDescent="0.2">
      <c r="A277" s="4">
        <f>IF('True_Odds_Calculator_3-way'!A278="","",'True_Odds_Calculator_3-way'!A278)</f>
        <v>1.94</v>
      </c>
      <c r="B277" s="4">
        <f>IF('True_Odds_Calculator_3-way'!B278="","",'True_Odds_Calculator_3-way'!B278)</f>
        <v>3.59</v>
      </c>
      <c r="C277" s="4">
        <f>IF('True_Odds_Calculator_3-way'!C278="","",'True_Odds_Calculator_3-way'!C278)</f>
        <v>4.22</v>
      </c>
      <c r="D277" s="4">
        <f t="shared" si="20"/>
        <v>3.0982274203749327E-2</v>
      </c>
      <c r="E277" s="4">
        <f t="shared" si="21"/>
        <v>1.9796629510459329</v>
      </c>
      <c r="F277" s="4">
        <f t="shared" si="22"/>
        <v>3.7282256620052632</v>
      </c>
      <c r="G277" s="4">
        <f t="shared" si="23"/>
        <v>4.4122954808266073</v>
      </c>
      <c r="I277" s="4">
        <f t="shared" si="24"/>
        <v>1.0309822742037493</v>
      </c>
    </row>
    <row r="278" spans="1:9" x14ac:dyDescent="0.2">
      <c r="A278" s="4">
        <f>IF('True_Odds_Calculator_3-way'!A279="","",'True_Odds_Calculator_3-way'!A279)</f>
        <v>2.0299999999999998</v>
      </c>
      <c r="B278" s="4">
        <f>IF('True_Odds_Calculator_3-way'!B279="","",'True_Odds_Calculator_3-way'!B279)</f>
        <v>3.18</v>
      </c>
      <c r="C278" s="4">
        <f>IF('True_Odds_Calculator_3-way'!C279="","",'True_Odds_Calculator_3-way'!C279)</f>
        <v>4.45</v>
      </c>
      <c r="D278" s="4">
        <f t="shared" si="20"/>
        <v>3.1795347367050475E-2</v>
      </c>
      <c r="E278" s="4">
        <f t="shared" si="21"/>
        <v>2.0746354746058158</v>
      </c>
      <c r="F278" s="4">
        <f t="shared" si="22"/>
        <v>3.2909138954898838</v>
      </c>
      <c r="G278" s="4">
        <f t="shared" si="23"/>
        <v>4.6702641275078127</v>
      </c>
      <c r="I278" s="4">
        <f t="shared" si="24"/>
        <v>1.0317953473670505</v>
      </c>
    </row>
    <row r="279" spans="1:9" x14ac:dyDescent="0.2">
      <c r="A279" s="4">
        <f>IF('True_Odds_Calculator_3-way'!A280="","",'True_Odds_Calculator_3-way'!A280)</f>
        <v>1.53</v>
      </c>
      <c r="B279" s="4">
        <f>IF('True_Odds_Calculator_3-way'!B280="","",'True_Odds_Calculator_3-way'!B280)</f>
        <v>4.54</v>
      </c>
      <c r="C279" s="4">
        <f>IF('True_Odds_Calculator_3-way'!C280="","",'True_Odds_Calculator_3-way'!C280)</f>
        <v>6.27</v>
      </c>
      <c r="D279" s="4">
        <f t="shared" si="20"/>
        <v>3.3348721596290654E-2</v>
      </c>
      <c r="E279" s="4">
        <f t="shared" si="21"/>
        <v>1.5564722433531282</v>
      </c>
      <c r="F279" s="4">
        <f t="shared" si="22"/>
        <v>4.7813014397475557</v>
      </c>
      <c r="G279" s="4">
        <f t="shared" si="23"/>
        <v>6.7397528774888755</v>
      </c>
      <c r="I279" s="4">
        <f t="shared" si="24"/>
        <v>1.0333487215962907</v>
      </c>
    </row>
    <row r="280" spans="1:9" x14ac:dyDescent="0.2">
      <c r="A280" s="4">
        <f>IF('True_Odds_Calculator_3-way'!A281="","",'True_Odds_Calculator_3-way'!A281)</f>
        <v>1.1499999999999999</v>
      </c>
      <c r="B280" s="4">
        <f>IF('True_Odds_Calculator_3-way'!B281="","",'True_Odds_Calculator_3-way'!B281)</f>
        <v>8.3699999999999992</v>
      </c>
      <c r="C280" s="4">
        <f>IF('True_Odds_Calculator_3-way'!C281="","",'True_Odds_Calculator_3-way'!C281)</f>
        <v>18.71</v>
      </c>
      <c r="D280" s="4">
        <f t="shared" si="20"/>
        <v>4.2486884769963984E-2</v>
      </c>
      <c r="E280" s="4">
        <f t="shared" si="21"/>
        <v>1.1690397282193399</v>
      </c>
      <c r="F280" s="4">
        <f t="shared" si="22"/>
        <v>9.4955924124095645</v>
      </c>
      <c r="G280" s="4">
        <f t="shared" si="23"/>
        <v>25.454969763115578</v>
      </c>
      <c r="I280" s="4">
        <f t="shared" si="24"/>
        <v>1.042486884769964</v>
      </c>
    </row>
    <row r="281" spans="1:9" x14ac:dyDescent="0.2">
      <c r="A281" s="4">
        <f>IF('True_Odds_Calculator_3-way'!A282="","",'True_Odds_Calculator_3-way'!A282)</f>
        <v>3.4</v>
      </c>
      <c r="B281" s="4">
        <f>IF('True_Odds_Calculator_3-way'!B282="","",'True_Odds_Calculator_3-way'!B282)</f>
        <v>3.12</v>
      </c>
      <c r="C281" s="4">
        <f>IF('True_Odds_Calculator_3-way'!C282="","",'True_Odds_Calculator_3-way'!C282)</f>
        <v>2.39</v>
      </c>
      <c r="D281" s="4">
        <f t="shared" si="20"/>
        <v>3.3040509412648245E-2</v>
      </c>
      <c r="E281" s="4">
        <f t="shared" si="21"/>
        <v>3.5322690305730071</v>
      </c>
      <c r="F281" s="4">
        <f t="shared" si="22"/>
        <v>3.2310248968578166</v>
      </c>
      <c r="G281" s="4">
        <f t="shared" si="23"/>
        <v>2.4546109379881185</v>
      </c>
      <c r="I281" s="4">
        <f t="shared" si="24"/>
        <v>1.0330405094126482</v>
      </c>
    </row>
    <row r="282" spans="1:9" x14ac:dyDescent="0.2">
      <c r="A282" s="4">
        <f>IF('True_Odds_Calculator_3-way'!A283="","",'True_Odds_Calculator_3-way'!A283)</f>
        <v>3</v>
      </c>
      <c r="B282" s="4">
        <f>IF('True_Odds_Calculator_3-way'!B283="","",'True_Odds_Calculator_3-way'!B283)</f>
        <v>2.98</v>
      </c>
      <c r="C282" s="4">
        <f>IF('True_Odds_Calculator_3-way'!C283="","",'True_Odds_Calculator_3-way'!C283)</f>
        <v>2.74</v>
      </c>
      <c r="D282" s="4">
        <f t="shared" si="20"/>
        <v>3.3867306781626194E-2</v>
      </c>
      <c r="E282" s="4">
        <f t="shared" si="21"/>
        <v>3.1051635257331194</v>
      </c>
      <c r="F282" s="4">
        <f t="shared" si="22"/>
        <v>3.0837417752114944</v>
      </c>
      <c r="G282" s="4">
        <f t="shared" si="23"/>
        <v>2.8274593696133961</v>
      </c>
      <c r="I282" s="4">
        <f t="shared" si="24"/>
        <v>1.0338673067816262</v>
      </c>
    </row>
    <row r="283" spans="1:9" x14ac:dyDescent="0.2">
      <c r="A283" s="4">
        <f>IF('True_Odds_Calculator_3-way'!A284="","",'True_Odds_Calculator_3-way'!A284)</f>
        <v>5.36</v>
      </c>
      <c r="B283" s="4">
        <f>IF('True_Odds_Calculator_3-way'!B284="","",'True_Odds_Calculator_3-way'!B284)</f>
        <v>3.19</v>
      </c>
      <c r="C283" s="4">
        <f>IF('True_Odds_Calculator_3-way'!C284="","",'True_Odds_Calculator_3-way'!C284)</f>
        <v>1.88</v>
      </c>
      <c r="D283" s="4">
        <f t="shared" si="20"/>
        <v>3.196168162057722E-2</v>
      </c>
      <c r="E283" s="4">
        <f t="shared" si="21"/>
        <v>5.6846194619820398</v>
      </c>
      <c r="F283" s="4">
        <f t="shared" si="22"/>
        <v>3.3022293058190755</v>
      </c>
      <c r="G283" s="4">
        <f t="shared" si="23"/>
        <v>1.9184247440189932</v>
      </c>
      <c r="I283" s="4">
        <f t="shared" si="24"/>
        <v>1.0319616816205772</v>
      </c>
    </row>
    <row r="284" spans="1:9" x14ac:dyDescent="0.2">
      <c r="A284" s="4">
        <f>IF('True_Odds_Calculator_3-way'!A285="","",'True_Odds_Calculator_3-way'!A285)</f>
        <v>4.3099999999999996</v>
      </c>
      <c r="B284" s="4">
        <f>IF('True_Odds_Calculator_3-way'!B285="","",'True_Odds_Calculator_3-way'!B285)</f>
        <v>3.53</v>
      </c>
      <c r="C284" s="4">
        <f>IF('True_Odds_Calculator_3-way'!C285="","",'True_Odds_Calculator_3-way'!C285)</f>
        <v>1.93</v>
      </c>
      <c r="D284" s="4">
        <f t="shared" si="20"/>
        <v>3.3439395490995505E-2</v>
      </c>
      <c r="E284" s="4">
        <f t="shared" si="21"/>
        <v>4.5275071711436192</v>
      </c>
      <c r="F284" s="4">
        <f t="shared" si="22"/>
        <v>3.6745839350345779</v>
      </c>
      <c r="G284" s="4">
        <f t="shared" si="23"/>
        <v>1.9724323004955622</v>
      </c>
      <c r="I284" s="4">
        <f t="shared" si="24"/>
        <v>1.0334393954909955</v>
      </c>
    </row>
    <row r="285" spans="1:9" x14ac:dyDescent="0.2">
      <c r="A285" s="4">
        <f>IF('True_Odds_Calculator_3-way'!A286="","",'True_Odds_Calculator_3-way'!A286)</f>
        <v>1.39</v>
      </c>
      <c r="B285" s="4">
        <f>IF('True_Odds_Calculator_3-way'!B286="","",'True_Odds_Calculator_3-way'!B286)</f>
        <v>5.29</v>
      </c>
      <c r="C285" s="4">
        <f>IF('True_Odds_Calculator_3-way'!C286="","",'True_Odds_Calculator_3-way'!C286)</f>
        <v>7.96</v>
      </c>
      <c r="D285" s="4">
        <f t="shared" si="20"/>
        <v>3.4088517959368847E-2</v>
      </c>
      <c r="E285" s="4">
        <f t="shared" si="21"/>
        <v>1.4123064577765221</v>
      </c>
      <c r="F285" s="4">
        <f t="shared" si="22"/>
        <v>5.6283147342635305</v>
      </c>
      <c r="G285" s="4">
        <f t="shared" si="23"/>
        <v>8.7515631420056419</v>
      </c>
      <c r="I285" s="4">
        <f t="shared" si="24"/>
        <v>1.0340885179593688</v>
      </c>
    </row>
    <row r="286" spans="1:9" x14ac:dyDescent="0.2">
      <c r="A286" s="4">
        <f>IF('True_Odds_Calculator_3-way'!A287="","",'True_Odds_Calculator_3-way'!A287)</f>
        <v>2.5499999999999998</v>
      </c>
      <c r="B286" s="4">
        <f>IF('True_Odds_Calculator_3-way'!B287="","",'True_Odds_Calculator_3-way'!B287)</f>
        <v>2.89</v>
      </c>
      <c r="C286" s="4">
        <f>IF('True_Odds_Calculator_3-way'!C287="","",'True_Odds_Calculator_3-way'!C287)</f>
        <v>3.32</v>
      </c>
      <c r="D286" s="4">
        <f t="shared" si="20"/>
        <v>3.9382443267881317E-2</v>
      </c>
      <c r="E286" s="4">
        <f t="shared" si="21"/>
        <v>2.6383178940679004</v>
      </c>
      <c r="F286" s="4">
        <f t="shared" si="22"/>
        <v>3.0039657139676623</v>
      </c>
      <c r="G286" s="4">
        <f t="shared" si="23"/>
        <v>3.4712900580469843</v>
      </c>
      <c r="I286" s="4">
        <f t="shared" si="24"/>
        <v>1.0393824432678813</v>
      </c>
    </row>
    <row r="287" spans="1:9" x14ac:dyDescent="0.2">
      <c r="A287" s="4">
        <f>IF('True_Odds_Calculator_3-way'!A288="","",'True_Odds_Calculator_3-way'!A288)</f>
        <v>2.5299999999999998</v>
      </c>
      <c r="B287" s="4">
        <f>IF('True_Odds_Calculator_3-way'!B288="","",'True_Odds_Calculator_3-way'!B288)</f>
        <v>2.85</v>
      </c>
      <c r="C287" s="4">
        <f>IF('True_Odds_Calculator_3-way'!C288="","",'True_Odds_Calculator_3-way'!C288)</f>
        <v>3.41</v>
      </c>
      <c r="D287" s="4">
        <f t="shared" si="20"/>
        <v>3.9389241943312836E-2</v>
      </c>
      <c r="E287" s="4">
        <f t="shared" si="21"/>
        <v>2.6169298582804377</v>
      </c>
      <c r="F287" s="4">
        <f t="shared" si="22"/>
        <v>2.960792191994631</v>
      </c>
      <c r="G287" s="4">
        <f t="shared" si="23"/>
        <v>3.569829993265742</v>
      </c>
      <c r="I287" s="4">
        <f t="shared" si="24"/>
        <v>1.0393892419433128</v>
      </c>
    </row>
    <row r="288" spans="1: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3.15</v>
      </c>
      <c r="C288" s="4">
        <f>IF('True_Odds_Calculator_3-way'!C289="","",'True_Odds_Calculator_3-way'!C289)</f>
        <v>2.04</v>
      </c>
      <c r="D288" s="4">
        <f t="shared" si="20"/>
        <v>3.8603278108779948E-2</v>
      </c>
      <c r="E288" s="4">
        <f t="shared" si="21"/>
        <v>4.5854916644143993</v>
      </c>
      <c r="F288" s="4">
        <f t="shared" si="22"/>
        <v>3.2830743018420883</v>
      </c>
      <c r="G288" s="4">
        <f t="shared" si="23"/>
        <v>2.0949940744466344</v>
      </c>
      <c r="I288" s="4">
        <f t="shared" si="24"/>
        <v>1.0386032781087799</v>
      </c>
    </row>
    <row r="289" spans="1:9" x14ac:dyDescent="0.2">
      <c r="A289" s="4">
        <f>IF('True_Odds_Calculator_3-way'!A290="","",'True_Odds_Calculator_3-way'!A290)</f>
        <v>1.68</v>
      </c>
      <c r="B289" s="4">
        <f>IF('True_Odds_Calculator_3-way'!B290="","",'True_Odds_Calculator_3-way'!B290)</f>
        <v>3.64</v>
      </c>
      <c r="C289" s="4">
        <f>IF('True_Odds_Calculator_3-way'!C290="","",'True_Odds_Calculator_3-way'!C290)</f>
        <v>5.92</v>
      </c>
      <c r="D289" s="4">
        <f t="shared" si="20"/>
        <v>3.888228888228884E-2</v>
      </c>
      <c r="E289" s="4">
        <f t="shared" si="21"/>
        <v>1.7173946924722652</v>
      </c>
      <c r="F289" s="4">
        <f t="shared" si="22"/>
        <v>3.8202275520816915</v>
      </c>
      <c r="G289" s="4">
        <f t="shared" si="23"/>
        <v>6.4119763013118902</v>
      </c>
      <c r="I289" s="4">
        <f t="shared" si="24"/>
        <v>1.0388822888822888</v>
      </c>
    </row>
    <row r="290" spans="1: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3.32</v>
      </c>
      <c r="C290" s="4">
        <f>IF('True_Odds_Calculator_3-way'!C291="","",'True_Odds_Calculator_3-way'!C291)</f>
        <v>4.8600000000000003</v>
      </c>
      <c r="D290" s="4">
        <f t="shared" si="20"/>
        <v>3.8881029766557607E-2</v>
      </c>
      <c r="E290" s="4">
        <f t="shared" si="21"/>
        <v>1.9269510197056816</v>
      </c>
      <c r="F290" s="4">
        <f t="shared" si="22"/>
        <v>3.4692772392456912</v>
      </c>
      <c r="G290" s="4">
        <f t="shared" si="23"/>
        <v>5.1866957995086569</v>
      </c>
      <c r="I290" s="4">
        <f t="shared" si="24"/>
        <v>1.0388810297665576</v>
      </c>
    </row>
    <row r="291" spans="1:9" x14ac:dyDescent="0.2">
      <c r="A291" s="4">
        <f>IF('True_Odds_Calculator_3-way'!A292="","",'True_Odds_Calculator_3-way'!A292)</f>
        <v>2.56</v>
      </c>
      <c r="B291" s="4">
        <f>IF('True_Odds_Calculator_3-way'!B292="","",'True_Odds_Calculator_3-way'!B292)</f>
        <v>2.87</v>
      </c>
      <c r="C291" s="4">
        <f>IF('True_Odds_Calculator_3-way'!C292="","",'True_Odds_Calculator_3-way'!C292)</f>
        <v>3.31</v>
      </c>
      <c r="D291" s="4">
        <f t="shared" si="20"/>
        <v>4.1171859374506514E-2</v>
      </c>
      <c r="E291" s="4">
        <f t="shared" si="21"/>
        <v>2.653216297197539</v>
      </c>
      <c r="F291" s="4">
        <f t="shared" si="22"/>
        <v>2.9876778965297119</v>
      </c>
      <c r="G291" s="4">
        <f t="shared" si="23"/>
        <v>3.4675163870988346</v>
      </c>
      <c r="I291" s="4">
        <f t="shared" si="24"/>
        <v>1.0411718593745065</v>
      </c>
    </row>
    <row r="292" spans="1:9" x14ac:dyDescent="0.2">
      <c r="A292" s="4">
        <f>IF('True_Odds_Calculator_3-way'!A293="","",'True_Odds_Calculator_3-way'!A293)</f>
        <v>2.29</v>
      </c>
      <c r="B292" s="4">
        <f>IF('True_Odds_Calculator_3-way'!B293="","",'True_Odds_Calculator_3-way'!B293)</f>
        <v>3.03</v>
      </c>
      <c r="C292" s="4">
        <f>IF('True_Odds_Calculator_3-way'!C293="","",'True_Odds_Calculator_3-way'!C293)</f>
        <v>3.67</v>
      </c>
      <c r="D292" s="4">
        <f t="shared" si="20"/>
        <v>3.9193790040451315E-2</v>
      </c>
      <c r="E292" s="4">
        <f t="shared" si="21"/>
        <v>2.3606250051564746</v>
      </c>
      <c r="F292" s="4">
        <f t="shared" si="22"/>
        <v>3.1548885602289412</v>
      </c>
      <c r="G292" s="4">
        <f t="shared" si="23"/>
        <v>3.8548276925016114</v>
      </c>
      <c r="I292" s="4">
        <f t="shared" si="24"/>
        <v>1.0391937900404513</v>
      </c>
    </row>
    <row r="293" spans="1:9" x14ac:dyDescent="0.2">
      <c r="A293" s="4">
        <f>IF('True_Odds_Calculator_3-way'!A294="","",'True_Odds_Calculator_3-way'!A294)</f>
        <v>2.09</v>
      </c>
      <c r="B293" s="4">
        <f>IF('True_Odds_Calculator_3-way'!B294="","",'True_Odds_Calculator_3-way'!B294)</f>
        <v>3.05</v>
      </c>
      <c r="C293" s="4">
        <f>IF('True_Odds_Calculator_3-way'!C294="","",'True_Odds_Calculator_3-way'!C294)</f>
        <v>4.29</v>
      </c>
      <c r="D293" s="4">
        <f t="shared" si="20"/>
        <v>3.9437985080780669E-2</v>
      </c>
      <c r="E293" s="4">
        <f t="shared" si="21"/>
        <v>2.1490452980949182</v>
      </c>
      <c r="F293" s="4">
        <f t="shared" si="22"/>
        <v>3.1773987061482454</v>
      </c>
      <c r="G293" s="4">
        <f t="shared" si="23"/>
        <v>4.5464002365197471</v>
      </c>
      <c r="I293" s="4">
        <f t="shared" si="24"/>
        <v>1.0394379850807807</v>
      </c>
    </row>
    <row r="294" spans="1:9" x14ac:dyDescent="0.2">
      <c r="A294" s="4">
        <f>IF('True_Odds_Calculator_3-way'!A295="","",'True_Odds_Calculator_3-way'!A295)</f>
        <v>1.79</v>
      </c>
      <c r="B294" s="4">
        <f>IF('True_Odds_Calculator_3-way'!B295="","",'True_Odds_Calculator_3-way'!B295)</f>
        <v>3.35</v>
      </c>
      <c r="C294" s="4">
        <f>IF('True_Odds_Calculator_3-way'!C295="","",'True_Odds_Calculator_3-way'!C295)</f>
        <v>5.46</v>
      </c>
      <c r="D294" s="4">
        <f t="shared" si="20"/>
        <v>4.031686371384513E-2</v>
      </c>
      <c r="E294" s="4">
        <f t="shared" si="21"/>
        <v>1.8341211200345675</v>
      </c>
      <c r="F294" s="4">
        <f t="shared" si="22"/>
        <v>3.5079286961981326</v>
      </c>
      <c r="G294" s="4">
        <f t="shared" si="23"/>
        <v>5.8923620338714606</v>
      </c>
      <c r="I294" s="4">
        <f t="shared" si="24"/>
        <v>1.0403168637138451</v>
      </c>
    </row>
    <row r="295" spans="1:9" x14ac:dyDescent="0.2">
      <c r="A295" s="4">
        <f>IF('True_Odds_Calculator_3-way'!A296="","",'True_Odds_Calculator_3-way'!A296)</f>
        <v>3.16</v>
      </c>
      <c r="B295" s="4">
        <f>IF('True_Odds_Calculator_3-way'!B296="","",'True_Odds_Calculator_3-way'!B296)</f>
        <v>2.89</v>
      </c>
      <c r="C295" s="4">
        <f>IF('True_Odds_Calculator_3-way'!C296="","",'True_Odds_Calculator_3-way'!C296)</f>
        <v>2.65</v>
      </c>
      <c r="D295" s="4">
        <f t="shared" si="20"/>
        <v>3.9834948014243921E-2</v>
      </c>
      <c r="E295" s="4">
        <f t="shared" si="21"/>
        <v>3.2983991066471732</v>
      </c>
      <c r="F295" s="4">
        <f t="shared" si="22"/>
        <v>3.0053274365881881</v>
      </c>
      <c r="G295" s="4">
        <f t="shared" si="23"/>
        <v>2.7466477712085871</v>
      </c>
      <c r="I295" s="4">
        <f t="shared" si="24"/>
        <v>1.0398349480142439</v>
      </c>
    </row>
    <row r="296" spans="1:9" x14ac:dyDescent="0.2">
      <c r="A296" s="4">
        <f>IF('True_Odds_Calculator_3-way'!A297="","",'True_Odds_Calculator_3-way'!A297)</f>
        <v>2.71</v>
      </c>
      <c r="B296" s="4">
        <f>IF('True_Odds_Calculator_3-way'!B297="","",'True_Odds_Calculator_3-way'!B297)</f>
        <v>2.82</v>
      </c>
      <c r="C296" s="4">
        <f>IF('True_Odds_Calculator_3-way'!C297="","",'True_Odds_Calculator_3-way'!C297)</f>
        <v>3.16</v>
      </c>
      <c r="D296" s="4">
        <f t="shared" si="20"/>
        <v>4.0069315317446064E-2</v>
      </c>
      <c r="E296" s="4">
        <f t="shared" si="21"/>
        <v>2.8117748569895644</v>
      </c>
      <c r="F296" s="4">
        <f t="shared" si="22"/>
        <v>2.9303729556813787</v>
      </c>
      <c r="G296" s="4">
        <f t="shared" si="23"/>
        <v>3.299249253789525</v>
      </c>
      <c r="I296" s="4">
        <f t="shared" si="24"/>
        <v>1.0400693153174461</v>
      </c>
    </row>
    <row r="297" spans="1:9" x14ac:dyDescent="0.2">
      <c r="A297" s="4">
        <f>IF('True_Odds_Calculator_3-way'!A298="","",'True_Odds_Calculator_3-way'!A298)</f>
        <v>1.54</v>
      </c>
      <c r="B297" s="4">
        <f>IF('True_Odds_Calculator_3-way'!B298="","",'True_Odds_Calculator_3-way'!B298)</f>
        <v>4.25</v>
      </c>
      <c r="C297" s="4">
        <f>IF('True_Odds_Calculator_3-way'!C298="","",'True_Odds_Calculator_3-way'!C298)</f>
        <v>6.35</v>
      </c>
      <c r="D297" s="4">
        <f t="shared" si="20"/>
        <v>4.2125081958338084E-2</v>
      </c>
      <c r="E297" s="4">
        <f t="shared" si="21"/>
        <v>1.5740373113837278</v>
      </c>
      <c r="F297" s="4">
        <f t="shared" si="22"/>
        <v>4.5197245004304678</v>
      </c>
      <c r="G297" s="4">
        <f t="shared" si="23"/>
        <v>6.9716230761703715</v>
      </c>
      <c r="I297" s="4">
        <f t="shared" si="24"/>
        <v>1.0421250819583381</v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207" activePane="bottomLeft" state="frozen"/>
      <selection pane="bottomLeft" activeCell="Q252" sqref="Q25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1.71093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30" si="17">(1/H99)*100</f>
        <v>29.121442164920431</v>
      </c>
      <c r="R99" s="24">
        <f t="shared" ref="R99:R130" si="18">(1/F99)*100</f>
        <v>28.640891840607217</v>
      </c>
      <c r="S99" s="24">
        <f t="shared" ref="S99:S130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6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si="17"/>
        <v>34.206733268779658</v>
      </c>
      <c r="R127" s="24">
        <f t="shared" si="18"/>
        <v>30.5968594940069</v>
      </c>
      <c r="S127" s="24">
        <f t="shared" si="19"/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6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si="17"/>
        <v>11.813586208613664</v>
      </c>
      <c r="R128" s="24">
        <f t="shared" si="18"/>
        <v>20.847479290318972</v>
      </c>
      <c r="S128" s="24">
        <f t="shared" si="19"/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6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si="17"/>
        <v>54.385467186753885</v>
      </c>
      <c r="R129" s="24">
        <f t="shared" si="18"/>
        <v>25.508611203521248</v>
      </c>
      <c r="S129" s="24">
        <f t="shared" si="19"/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6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si="17"/>
        <v>34.552490246744682</v>
      </c>
      <c r="R130" s="24">
        <f t="shared" si="18"/>
        <v>31.018935978358876</v>
      </c>
      <c r="S130" s="24">
        <f t="shared" si="19"/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6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:Q162" si="20">(1/H131)*100</f>
        <v>40.942646585341272</v>
      </c>
      <c r="R131" s="24">
        <f t="shared" ref="R131:R162" si="21">(1/F131)*100</f>
        <v>30.513568742197876</v>
      </c>
      <c r="S131" s="24">
        <f t="shared" ref="S131:S162" si="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6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si="20"/>
        <v>35.900566381407245</v>
      </c>
      <c r="R132" s="24">
        <f t="shared" si="21"/>
        <v>30.355200930937158</v>
      </c>
      <c r="S132" s="24">
        <f t="shared" si="22"/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23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si="20"/>
        <v>38.14008606901492</v>
      </c>
      <c r="R133" s="24">
        <f t="shared" si="21"/>
        <v>30.194179890642769</v>
      </c>
      <c r="S133" s="24">
        <f t="shared" si="22"/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23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si="20"/>
        <v>48.468558566007133</v>
      </c>
      <c r="R134" s="24">
        <f t="shared" si="21"/>
        <v>26.221935838865924</v>
      </c>
      <c r="S134" s="24">
        <f t="shared" si="22"/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23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si="20"/>
        <v>62.677871350265576</v>
      </c>
      <c r="R135" s="24">
        <f t="shared" si="21"/>
        <v>23.812426843542724</v>
      </c>
      <c r="S135" s="24">
        <f t="shared" si="22"/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23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si="20"/>
        <v>45.039449674911502</v>
      </c>
      <c r="R136" s="24">
        <f t="shared" si="21"/>
        <v>31.699075644979064</v>
      </c>
      <c r="S136" s="24">
        <f t="shared" si="22"/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23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si="20"/>
        <v>31.311509529331303</v>
      </c>
      <c r="R137" s="24">
        <f t="shared" si="21"/>
        <v>34.295415959252971</v>
      </c>
      <c r="S137" s="24">
        <f t="shared" si="22"/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23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si="20"/>
        <v>50.68823709182864</v>
      </c>
      <c r="R138" s="24">
        <f t="shared" si="21"/>
        <v>30.019815391630587</v>
      </c>
      <c r="S138" s="24">
        <f t="shared" si="22"/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23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si="20"/>
        <v>52.087519232509727</v>
      </c>
      <c r="R139" s="24">
        <f t="shared" si="21"/>
        <v>29.889396350143976</v>
      </c>
      <c r="S139" s="24">
        <f t="shared" si="22"/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23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si="20"/>
        <v>38.444864099853362</v>
      </c>
      <c r="R140" s="24">
        <f t="shared" si="21"/>
        <v>32.164706596151319</v>
      </c>
      <c r="S140" s="24">
        <f t="shared" si="22"/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23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si="20"/>
        <v>46.090094874554119</v>
      </c>
      <c r="R141" s="24">
        <f t="shared" si="21"/>
        <v>32.038272436834674</v>
      </c>
      <c r="S141" s="24">
        <f t="shared" si="22"/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23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si="20"/>
        <v>30.918708452418525</v>
      </c>
      <c r="R142" s="24">
        <f t="shared" si="21"/>
        <v>33.729408516968391</v>
      </c>
      <c r="S142" s="24">
        <f t="shared" si="22"/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23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si="20"/>
        <v>29.968703323966484</v>
      </c>
      <c r="R143" s="24">
        <f t="shared" si="21"/>
        <v>30.824001261801214</v>
      </c>
      <c r="S143" s="24">
        <f t="shared" si="22"/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23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si="20"/>
        <v>39.38691556849809</v>
      </c>
      <c r="R144" s="24">
        <f t="shared" si="21"/>
        <v>27.769102363900704</v>
      </c>
      <c r="S144" s="24">
        <f t="shared" si="22"/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23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si="20"/>
        <v>27.642979274155437</v>
      </c>
      <c r="R145" s="24">
        <f t="shared" si="21"/>
        <v>26.52542721690682</v>
      </c>
      <c r="S145" s="24">
        <f t="shared" si="22"/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23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si="20"/>
        <v>26.627073496573967</v>
      </c>
      <c r="R146" s="24">
        <f t="shared" si="21"/>
        <v>28.591941784197523</v>
      </c>
      <c r="S146" s="24">
        <f t="shared" si="22"/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23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si="20"/>
        <v>41.419528542979712</v>
      </c>
      <c r="R147" s="24">
        <f t="shared" si="21"/>
        <v>27.75987409128382</v>
      </c>
      <c r="S147" s="24">
        <f t="shared" si="22"/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23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si="20"/>
        <v>45.474370956805394</v>
      </c>
      <c r="R148" s="24">
        <f t="shared" si="21"/>
        <v>27.574967405475881</v>
      </c>
      <c r="S148" s="24">
        <f t="shared" si="22"/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23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si="20"/>
        <v>62.230634744863067</v>
      </c>
      <c r="R149" s="24">
        <f t="shared" si="21"/>
        <v>22.981265493558741</v>
      </c>
      <c r="S149" s="24">
        <f t="shared" si="22"/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23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si="20"/>
        <v>32.689659723354033</v>
      </c>
      <c r="R150" s="24">
        <f t="shared" si="21"/>
        <v>29.47059014057135</v>
      </c>
      <c r="S150" s="24">
        <f t="shared" si="22"/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23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si="20"/>
        <v>70.405500718503205</v>
      </c>
      <c r="R151" s="24">
        <f t="shared" si="21"/>
        <v>19.988389656649456</v>
      </c>
      <c r="S151" s="24">
        <f t="shared" si="22"/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23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si="20"/>
        <v>46.545946002467744</v>
      </c>
      <c r="R152" s="24">
        <f t="shared" si="21"/>
        <v>26.98183334947154</v>
      </c>
      <c r="S152" s="24">
        <f t="shared" si="22"/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23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si="20"/>
        <v>61.320815962793361</v>
      </c>
      <c r="R153" s="24">
        <f t="shared" si="21"/>
        <v>24.572104009293376</v>
      </c>
      <c r="S153" s="24">
        <f t="shared" si="22"/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23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si="20"/>
        <v>55.794941816447185</v>
      </c>
      <c r="R154" s="24">
        <f t="shared" si="21"/>
        <v>25.093399750933994</v>
      </c>
      <c r="S154" s="24">
        <f t="shared" si="22"/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23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si="20"/>
        <v>44.197924992974521</v>
      </c>
      <c r="R155" s="24">
        <f t="shared" si="21"/>
        <v>27.758236942557634</v>
      </c>
      <c r="S155" s="24">
        <f t="shared" si="22"/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23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si="20"/>
        <v>56.348972412640585</v>
      </c>
      <c r="R156" s="24">
        <f t="shared" si="21"/>
        <v>26.216064362649576</v>
      </c>
      <c r="S156" s="24">
        <f t="shared" si="22"/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23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si="20"/>
        <v>39.39867848533796</v>
      </c>
      <c r="R157" s="24">
        <f t="shared" si="21"/>
        <v>30.159418718143371</v>
      </c>
      <c r="S157" s="24">
        <f t="shared" si="22"/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23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si="20"/>
        <v>50.296181274442134</v>
      </c>
      <c r="R158" s="24">
        <f t="shared" si="21"/>
        <v>29.475580300487159</v>
      </c>
      <c r="S158" s="24">
        <f t="shared" si="22"/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23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si="20"/>
        <v>46.501441561321819</v>
      </c>
      <c r="R159" s="24">
        <f t="shared" si="21"/>
        <v>28.399931401131884</v>
      </c>
      <c r="S159" s="24">
        <f t="shared" si="22"/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23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si="20"/>
        <v>38.228215437735678</v>
      </c>
      <c r="R160" s="24">
        <f t="shared" si="21"/>
        <v>29.76580459072828</v>
      </c>
      <c r="S160" s="24">
        <f t="shared" si="22"/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23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si="20"/>
        <v>48.978580419766274</v>
      </c>
      <c r="R161" s="34">
        <f t="shared" si="21"/>
        <v>24.848958296005904</v>
      </c>
      <c r="S161" s="34">
        <f t="shared" si="22"/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23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si="20"/>
        <v>55.706498873135459</v>
      </c>
      <c r="R162" s="37">
        <f t="shared" si="21"/>
        <v>24.861755427723146</v>
      </c>
      <c r="S162" s="37">
        <f t="shared" si="22"/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23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:Q176" si="24">(1/H163)*100</f>
        <v>13.892392412822534</v>
      </c>
      <c r="R163" s="37">
        <f t="shared" ref="R163:R176" si="25">(1/F163)*100</f>
        <v>24.164960715190333</v>
      </c>
      <c r="S163" s="37">
        <f t="shared" ref="S163:S176" si="26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23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si="24"/>
        <v>65.980596206973786</v>
      </c>
      <c r="R164" s="37">
        <f t="shared" si="25"/>
        <v>20.888421751396802</v>
      </c>
      <c r="S164" s="37">
        <f t="shared" si="26"/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23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si="24"/>
        <v>48.584553755331747</v>
      </c>
      <c r="R165" s="34">
        <f t="shared" si="25"/>
        <v>27.890077568557341</v>
      </c>
      <c r="S165" s="34">
        <f t="shared" si="26"/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23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si="24"/>
        <v>33.495487354749912</v>
      </c>
      <c r="R166" s="37">
        <f t="shared" si="25"/>
        <v>32.906907826144128</v>
      </c>
      <c r="S166" s="37">
        <f t="shared" si="26"/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23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si="24"/>
        <v>26.873936825829475</v>
      </c>
      <c r="R167" s="37">
        <f t="shared" si="25"/>
        <v>28.527212552096103</v>
      </c>
      <c r="S167" s="37">
        <f t="shared" si="26"/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23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si="24"/>
        <v>54.260488233011102</v>
      </c>
      <c r="R168" s="37">
        <f t="shared" si="25"/>
        <v>24.841542849185931</v>
      </c>
      <c r="S168" s="37">
        <f t="shared" si="26"/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2.6880000000000002</v>
      </c>
      <c r="B169" s="14">
        <v>3.25</v>
      </c>
      <c r="C169" s="15">
        <v>2.6749999999999998</v>
      </c>
      <c r="D169" s="20">
        <f t="shared" si="23"/>
        <v>5.3547892917051865E-2</v>
      </c>
      <c r="E169" s="17">
        <f>IF(OR($A169="",$B169="",$C169=""),"",A169*'MPTO_working_3-way'!$I168)</f>
        <v>2.8319367361610355</v>
      </c>
      <c r="F169" s="21">
        <f>IF(OR($A169="",$B169="",$C169=""),"",B169*'MPTO_working_3-way'!$I168)</f>
        <v>3.4240306519804187</v>
      </c>
      <c r="G169" s="22">
        <f>IF(OR($A169="",$B169="",$C169=""),"",C169*'MPTO_working_3-way'!$I168)</f>
        <v>2.8182406135531135</v>
      </c>
      <c r="H169" s="17">
        <f>IF(OR($A169="",$B169="",$C169=""),"",'MPTO_working_3-way'!E168)</f>
        <v>2.8234668685737763</v>
      </c>
      <c r="I169" s="21">
        <f>IF(OR($A169="",$B169="",$C169=""),"",'MPTO_working_3-way'!F168)</f>
        <v>3.4501435788157888</v>
      </c>
      <c r="J169" s="22">
        <f>IF(OR($A169="",$B169="",$C169=""),"",'MPTO_working_3-way'!G168)</f>
        <v>2.8091270262635408</v>
      </c>
      <c r="K169" s="17">
        <f>IF(OR($A169="",$B169="",$C169=""),"",'OddsRatio_working_3-way'!H168)</f>
        <v>2.8279091624922579</v>
      </c>
      <c r="L169" s="21">
        <f>IF(OR($A169="",$B169="",$C169=""),"",'OddsRatio_working_3-way'!I168)</f>
        <v>3.436490293606385</v>
      </c>
      <c r="M169" s="22">
        <f>IF(OR($A169="",$B169="",$C169=""),"",'OddsRatio_working_3-way'!J168)</f>
        <v>2.8138316630180857</v>
      </c>
      <c r="N169" s="17">
        <f>IF('Log_working_3-way'!$D168="","",A169^('Log_working_3-way'!$D168))</f>
        <v>2.824359405075819</v>
      </c>
      <c r="O169" s="21">
        <f>IF('Log_working_3-way'!$D168="","",B169^('Log_working_3-way'!$D168))</f>
        <v>3.4474696778424923</v>
      </c>
      <c r="P169" s="22">
        <f>IF('Log_working_3-way'!$D168="","",C169^('Log_working_3-way'!$D168))</f>
        <v>2.8100180816022942</v>
      </c>
      <c r="Q169" s="37">
        <f t="shared" si="24"/>
        <v>35.41745118847922</v>
      </c>
      <c r="R169" s="37">
        <f t="shared" si="25"/>
        <v>29.205346027542479</v>
      </c>
      <c r="S169" s="37">
        <f t="shared" si="26"/>
        <v>35.483130687668435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23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si="24"/>
        <v>36.251965932126964</v>
      </c>
      <c r="R170" s="37">
        <f t="shared" si="25"/>
        <v>27.870573155839047</v>
      </c>
      <c r="S170" s="37">
        <f t="shared" si="26"/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23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si="24"/>
        <v>43.566877774937751</v>
      </c>
      <c r="R171" s="37">
        <f t="shared" si="25"/>
        <v>32.589705684719803</v>
      </c>
      <c r="S171" s="37">
        <f t="shared" si="26"/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23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si="24"/>
        <v>49.460605259574322</v>
      </c>
      <c r="R172" s="37">
        <f t="shared" si="25"/>
        <v>24.437830216892856</v>
      </c>
      <c r="S172" s="37">
        <f t="shared" si="26"/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A173" s="14">
        <v>1.8879999999999999</v>
      </c>
      <c r="B173" s="14">
        <v>3.3</v>
      </c>
      <c r="C173" s="15">
        <v>4.54</v>
      </c>
      <c r="D173" s="20">
        <f t="shared" si="23"/>
        <v>5.2955637160072344E-2</v>
      </c>
      <c r="E173" s="17">
        <f>IF(OR($A173="",$B173="",$C173=""),"",A173*'MPTO_working_3-way'!$I172)</f>
        <v>1.9879802429582165</v>
      </c>
      <c r="F173" s="21">
        <f>IF(OR($A173="",$B173="",$C173=""),"",B173*'MPTO_working_3-way'!$I172)</f>
        <v>3.4747536026282386</v>
      </c>
      <c r="G173" s="22">
        <f>IF(OR($A173="",$B173="",$C173=""),"",C173*'MPTO_working_3-way'!$I172)</f>
        <v>4.7804185927067282</v>
      </c>
      <c r="H173" s="17">
        <f>IF(OR($A173="",$B173="",$C173=""),"",'MPTO_working_3-way'!E172)</f>
        <v>1.9530901423160176</v>
      </c>
      <c r="I173" s="21">
        <f>IF(OR($A173="",$B173="",$C173=""),"",'MPTO_working_3-way'!F172)</f>
        <v>3.5041191484076082</v>
      </c>
      <c r="J173" s="22">
        <f>IF(OR($A173="",$B173="",$C173=""),"",'MPTO_working_3-way'!G172)</f>
        <v>4.9355311512114968</v>
      </c>
      <c r="K173" s="17">
        <f>IF(OR($A173="",$B173="",$C173=""),"",'OddsRatio_working_3-way'!H172)</f>
        <v>1.9665339887168043</v>
      </c>
      <c r="L173" s="21">
        <f>IF(OR($A173="",$B173="",$C173=""),"",'OddsRatio_working_3-way'!I172)</f>
        <v>3.5034101059106413</v>
      </c>
      <c r="M173" s="22">
        <f>IF(OR($A173="",$B173="",$C173=""),"",'OddsRatio_working_3-way'!J172)</f>
        <v>4.8530746847494228</v>
      </c>
      <c r="N173" s="17">
        <f>IF('Log_working_3-way'!$D172="","",A173^('Log_working_3-way'!$D172))</f>
        <v>1.9524957834120216</v>
      </c>
      <c r="O173" s="21">
        <f>IF('Log_working_3-way'!$D172="","",B173^('Log_working_3-way'!$D172))</f>
        <v>3.5149572681954293</v>
      </c>
      <c r="P173" s="22">
        <f>IF('Log_working_3-way'!$D172="","",C173^('Log_working_3-way'!$D172))</f>
        <v>4.9179556754965086</v>
      </c>
      <c r="Q173" s="37">
        <f t="shared" si="24"/>
        <v>51.200913789579516</v>
      </c>
      <c r="R173" s="37">
        <f t="shared" si="25"/>
        <v>28.779019014286906</v>
      </c>
      <c r="S173" s="37">
        <f t="shared" si="26"/>
        <v>20.91867020862264</v>
      </c>
      <c r="U173" s="4" t="s">
        <v>113</v>
      </c>
      <c r="V173" s="4" t="s">
        <v>291</v>
      </c>
      <c r="W173" s="4" t="s">
        <v>292</v>
      </c>
    </row>
    <row r="174" spans="1:23" x14ac:dyDescent="0.2">
      <c r="A174" s="14">
        <v>3.1680000000000001</v>
      </c>
      <c r="B174" s="14">
        <v>2.88</v>
      </c>
      <c r="C174" s="15">
        <v>2.57</v>
      </c>
      <c r="D174" s="20">
        <f t="shared" si="23"/>
        <v>5.198384624454655E-2</v>
      </c>
      <c r="E174" s="17">
        <f>IF(OR($A174="",$B174="",$C174=""),"",A174*'MPTO_working_3-way'!$I173)</f>
        <v>3.3326848249027234</v>
      </c>
      <c r="F174" s="21">
        <f>IF(OR($A174="",$B174="",$C174=""),"",B174*'MPTO_working_3-way'!$I173)</f>
        <v>3.029713477184294</v>
      </c>
      <c r="G174" s="22">
        <f>IF(OR($A174="",$B174="",$C174=""),"",C174*'MPTO_working_3-way'!$I173)</f>
        <v>2.7035984848484844</v>
      </c>
      <c r="H174" s="17">
        <f>IF(OR($A174="",$B174="",$C174=""),"",'MPTO_working_3-way'!E173)</f>
        <v>3.3520082999851786</v>
      </c>
      <c r="I174" s="21">
        <f>IF(OR($A174="",$B174="",$C174=""),"",'MPTO_working_3-way'!F173)</f>
        <v>3.0312742002740216</v>
      </c>
      <c r="J174" s="22">
        <f>IF(OR($A174="",$B174="",$C174=""),"",'MPTO_working_3-way'!G173)</f>
        <v>2.6897836744942047</v>
      </c>
      <c r="K174" s="17">
        <f>IF(OR($A174="",$B174="",$C174=""),"",'OddsRatio_working_3-way'!H173)</f>
        <v>3.3422740764582342</v>
      </c>
      <c r="L174" s="21">
        <f>IF(OR($A174="",$B174="",$C174=""),"",'OddsRatio_working_3-way'!I173)</f>
        <v>3.0311232766335237</v>
      </c>
      <c r="M174" s="22">
        <f>IF(OR($A174="",$B174="",$C174=""),"",'OddsRatio_working_3-way'!J173)</f>
        <v>2.6962040129333142</v>
      </c>
      <c r="N174" s="17">
        <f>IF('Log_working_3-way'!$D173="","",A174^('Log_working_3-way'!$D173))</f>
        <v>3.3503656423997366</v>
      </c>
      <c r="O174" s="21">
        <f>IF('Log_working_3-way'!$D173="","",B174^('Log_working_3-way'!$D173))</f>
        <v>3.0317292195566612</v>
      </c>
      <c r="P174" s="22">
        <f>IF('Log_working_3-way'!$D173="","",C174^('Log_working_3-way'!$D173))</f>
        <v>2.6904838782031417</v>
      </c>
      <c r="Q174" s="37">
        <f t="shared" si="24"/>
        <v>29.832861690838346</v>
      </c>
      <c r="R174" s="37">
        <f t="shared" si="25"/>
        <v>33.006421482778755</v>
      </c>
      <c r="S174" s="37">
        <f t="shared" si="26"/>
        <v>36.987740805604204</v>
      </c>
      <c r="U174" s="4" t="s">
        <v>170</v>
      </c>
      <c r="V174" s="4" t="s">
        <v>200</v>
      </c>
      <c r="W174" s="4" t="s">
        <v>293</v>
      </c>
    </row>
    <row r="175" spans="1:23" x14ac:dyDescent="0.2">
      <c r="A175" s="14">
        <v>1.53</v>
      </c>
      <c r="B175" s="14">
        <v>4.18</v>
      </c>
      <c r="C175" s="15">
        <v>5.55</v>
      </c>
      <c r="D175" s="20">
        <f t="shared" si="23"/>
        <v>7.3009401182775768E-2</v>
      </c>
      <c r="E175" s="17">
        <f>IF(OR($A175="",$B175="",$C175=""),"",A175*'MPTO_working_3-way'!$I174)</f>
        <v>1.641704383809647</v>
      </c>
      <c r="F175" s="21">
        <f>IF(OR($A175="",$B175="",$C175=""),"",B175*'MPTO_working_3-way'!$I174)</f>
        <v>4.4851792969440023</v>
      </c>
      <c r="G175" s="22">
        <f>IF(OR($A175="",$B175="",$C175=""),"",C175*'MPTO_working_3-way'!$I174)</f>
        <v>5.9552021765644056</v>
      </c>
      <c r="H175" s="17">
        <f>IF(OR($A175="",$B175="",$C175=""),"",'MPTO_working_3-way'!E174)</f>
        <v>1.5891725120762348</v>
      </c>
      <c r="I175" s="21">
        <f>IF(OR($A175="",$B175="",$C175=""),"",'MPTO_working_3-way'!F174)</f>
        <v>4.6533708108221488</v>
      </c>
      <c r="J175" s="22">
        <f>IF(OR($A175="",$B175="",$C175=""),"",'MPTO_working_3-way'!G174)</f>
        <v>6.4166848953013496</v>
      </c>
      <c r="K175" s="17">
        <f>IF(OR($A175="",$B175="",$C175=""),"",'OddsRatio_working_3-way'!H174)</f>
        <v>1.6055448785912738</v>
      </c>
      <c r="L175" s="21">
        <f>IF(OR($A175="",$B175="",$C175=""),"",'OddsRatio_working_3-way'!I174)</f>
        <v>4.6332692715476407</v>
      </c>
      <c r="M175" s="22">
        <f>IF(OR($A175="",$B175="",$C175=""),"",'OddsRatio_working_3-way'!J174)</f>
        <v>6.1985456558307446</v>
      </c>
      <c r="N175" s="17">
        <f>IF('Log_working_3-way'!$D174="","",A175^('Log_working_3-way'!$D174))</f>
        <v>1.584705667939911</v>
      </c>
      <c r="O175" s="21">
        <f>IF('Log_working_3-way'!$D174="","",B175^('Log_working_3-way'!$D174))</f>
        <v>4.7042571480923057</v>
      </c>
      <c r="P175" s="22">
        <f>IF('Log_working_3-way'!$D174="","",C175^('Log_working_3-way'!$D174))</f>
        <v>6.3940835446425899</v>
      </c>
      <c r="Q175" s="37">
        <f t="shared" si="24"/>
        <v>62.925830418090477</v>
      </c>
      <c r="R175" s="37">
        <f t="shared" si="25"/>
        <v>22.295652721873452</v>
      </c>
      <c r="S175" s="37">
        <f t="shared" si="26"/>
        <v>16.792041149086671</v>
      </c>
      <c r="U175" s="4" t="s">
        <v>49</v>
      </c>
      <c r="V175" s="4" t="s">
        <v>279</v>
      </c>
      <c r="W175" s="4" t="s">
        <v>194</v>
      </c>
    </row>
    <row r="176" spans="1:23" ht="14.25" customHeight="1" x14ac:dyDescent="0.2">
      <c r="A176" s="14">
        <v>4.5599999999999996</v>
      </c>
      <c r="B176" s="14">
        <v>3.6</v>
      </c>
      <c r="C176" s="15">
        <v>1.78</v>
      </c>
      <c r="D176" s="20">
        <f t="shared" si="23"/>
        <v>5.8873776200801586E-2</v>
      </c>
      <c r="E176" s="17">
        <f>IF(OR($A176="",$B176="",$C176=""),"",A176*'MPTO_working_3-way'!$I175)</f>
        <v>4.8284644194756545</v>
      </c>
      <c r="F176" s="21">
        <f>IF(OR($A176="",$B176="",$C176=""),"",B176*'MPTO_working_3-way'!$I175)</f>
        <v>3.8119455943228857</v>
      </c>
      <c r="G176" s="22">
        <f>IF(OR($A176="",$B176="",$C176=""),"",C176*'MPTO_working_3-way'!$I175)</f>
        <v>1.8847953216374269</v>
      </c>
      <c r="H176" s="17">
        <f>IF(OR($A176="",$B176="",$C176=""),"",'MPTO_working_3-way'!E175)</f>
        <v>5.0081719958317334</v>
      </c>
      <c r="I176" s="21">
        <f>IF(OR($A176="",$B176="",$C176=""),"",'MPTO_working_3-way'!F175)</f>
        <v>3.8736690281253976</v>
      </c>
      <c r="J176" s="22">
        <f>IF(OR($A176="",$B176="",$C176=""),"",'MPTO_working_3-way'!G175)</f>
        <v>1.844429183162317</v>
      </c>
      <c r="K176" s="17">
        <f>IF(OR($A176="",$B176="",$C176=""),"",'OddsRatio_working_3-way'!H175)</f>
        <v>4.9205392193019843</v>
      </c>
      <c r="L176" s="21">
        <f>IF(OR($A176="",$B176="",$C176=""),"",'OddsRatio_working_3-way'!I175)</f>
        <v>3.8633151601643712</v>
      </c>
      <c r="M176" s="22">
        <f>IF(OR($A176="",$B176="",$C176=""),"",'OddsRatio_working_3-way'!J175)</f>
        <v>1.8589945480493113</v>
      </c>
      <c r="N176" s="17">
        <f>IF('Log_working_3-way'!$D175="","",A176^('Log_working_3-way'!$D175))</f>
        <v>4.9957261692322774</v>
      </c>
      <c r="O176" s="21">
        <f>IF('Log_working_3-way'!$D175="","",B176^('Log_working_3-way'!$D175))</f>
        <v>3.8883164582438448</v>
      </c>
      <c r="P176" s="22">
        <f>IF('Log_working_3-way'!$D175="","",C176^('Log_working_3-way'!$D175))</f>
        <v>1.8428145959407116</v>
      </c>
      <c r="Q176" s="37">
        <f t="shared" si="24"/>
        <v>19.967365354710122</v>
      </c>
      <c r="R176" s="37">
        <f t="shared" si="25"/>
        <v>26.233322991002172</v>
      </c>
      <c r="S176" s="37">
        <f t="shared" si="26"/>
        <v>53.056158858206636</v>
      </c>
      <c r="U176" s="4" t="s">
        <v>49</v>
      </c>
      <c r="V176" s="4" t="s">
        <v>59</v>
      </c>
      <c r="W176" s="4" t="s">
        <v>294</v>
      </c>
    </row>
    <row r="177" spans="1:23" x14ac:dyDescent="0.2">
      <c r="A177" s="14">
        <v>2.08</v>
      </c>
      <c r="B177" s="14">
        <v>3.5</v>
      </c>
      <c r="C177" s="15">
        <v>3.46</v>
      </c>
      <c r="D177" s="20">
        <f t="shared" si="23"/>
        <v>5.5500857523978819E-2</v>
      </c>
      <c r="E177" s="17">
        <f>IF(OR($A177="",$B177="",$C177=""),"",A177*'MPTO_working_3-way'!$I176)</f>
        <v>2.1954417836498759</v>
      </c>
      <c r="F177" s="21">
        <f>IF(OR($A177="",$B177="",$C177=""),"",B177*'MPTO_working_3-way'!$I176)</f>
        <v>3.6942530013339256</v>
      </c>
      <c r="G177" s="22">
        <f>IF(OR($A177="",$B177="",$C177=""),"",C177*'MPTO_working_3-way'!$I176)</f>
        <v>3.6520329670329668</v>
      </c>
      <c r="H177" s="17">
        <f>IF(OR($A177="",$B177="",$C177=""),"",'MPTO_working_3-way'!E176)</f>
        <v>2.163242871865338</v>
      </c>
      <c r="I177" s="21">
        <f>IF(OR($A177="",$B177="",$C177=""),"",'MPTO_working_3-way'!F176)</f>
        <v>3.7423188922564918</v>
      </c>
      <c r="J177" s="22">
        <f>IF(OR($A177="",$B177="",$C177=""),"",'MPTO_working_3-way'!G176)</f>
        <v>3.6966245964191362</v>
      </c>
      <c r="K177" s="17">
        <f>IF(OR($A177="",$B177="",$C177=""),"",'OddsRatio_working_3-way'!H176)</f>
        <v>2.1760972674563237</v>
      </c>
      <c r="L177" s="21">
        <f>IF(OR($A177="",$B177="",$C177=""),"",'OddsRatio_working_3-way'!I176)</f>
        <v>3.7224473783711192</v>
      </c>
      <c r="M177" s="22">
        <f>IF(OR($A177="",$B177="",$C177=""),"",'OddsRatio_working_3-way'!J176)</f>
        <v>3.6788882203171807</v>
      </c>
      <c r="N177" s="17">
        <f>IF('Log_working_3-way'!$D176="","",A177^('Log_working_3-way'!$D176))</f>
        <v>2.1630157276247357</v>
      </c>
      <c r="O177" s="21">
        <f>IF('Log_working_3-way'!$D176="","",B177^('Log_working_3-way'!$D176))</f>
        <v>3.7423240839926937</v>
      </c>
      <c r="P177" s="22">
        <f>IF('Log_working_3-way'!$D176="","",C177^('Log_working_3-way'!$D176))</f>
        <v>3.6972830051700911</v>
      </c>
      <c r="Q177" s="37">
        <f t="shared" ref="Q177" si="27">(1/H177)*100</f>
        <v>46.226894492790457</v>
      </c>
      <c r="R177" s="37">
        <f t="shared" ref="R177" si="28">(1/F177)*100</f>
        <v>27.069071870251406</v>
      </c>
      <c r="S177" s="37">
        <f t="shared" ref="S177" si="29">(1/G177)*100</f>
        <v>27.382009117306332</v>
      </c>
      <c r="U177" s="4" t="s">
        <v>82</v>
      </c>
      <c r="V177" s="4" t="s">
        <v>94</v>
      </c>
      <c r="W177" s="4" t="s">
        <v>97</v>
      </c>
    </row>
    <row r="178" spans="1:23" x14ac:dyDescent="0.2">
      <c r="A178" s="14">
        <v>2.08</v>
      </c>
      <c r="B178" s="14">
        <v>3.58</v>
      </c>
      <c r="C178" s="15">
        <v>3.38</v>
      </c>
      <c r="D178" s="20">
        <f t="shared" si="23"/>
        <v>5.595682787345857E-2</v>
      </c>
      <c r="E178" s="17">
        <f>IF(OR($A178="",$B178="",$C178=""),"",A178*'MPTO_working_3-way'!$I177)</f>
        <v>2.196390201976794</v>
      </c>
      <c r="F178" s="21">
        <f>IF(OR($A178="",$B178="",$C178=""),"",B178*'MPTO_working_3-way'!$I177)</f>
        <v>3.7803254437869818</v>
      </c>
      <c r="G178" s="22">
        <f>IF(OR($A178="",$B178="",$C178=""),"",C178*'MPTO_working_3-way'!$I177)</f>
        <v>3.56913407821229</v>
      </c>
      <c r="H178" s="17">
        <f>IF(OR($A178="",$B178="",$C178=""),"",'MPTO_working_3-way'!E177)</f>
        <v>2.1639543617439823</v>
      </c>
      <c r="I178" s="21">
        <f>IF(OR($A178="",$B178="",$C178=""),"",'MPTO_working_3-way'!F177)</f>
        <v>3.8361601623181047</v>
      </c>
      <c r="J178" s="22">
        <f>IF(OR($A178="",$B178="",$C178=""),"",'MPTO_working_3-way'!G177)</f>
        <v>3.6074292698923767</v>
      </c>
      <c r="K178" s="17">
        <f>IF(OR($A178="",$B178="",$C178=""),"",'OddsRatio_working_3-way'!H177)</f>
        <v>2.1769203072503753</v>
      </c>
      <c r="L178" s="21">
        <f>IF(OR($A178="",$B178="",$C178=""),"",'OddsRatio_working_3-way'!I177)</f>
        <v>3.8115318450981177</v>
      </c>
      <c r="M178" s="22">
        <f>IF(OR($A178="",$B178="",$C178=""),"",'OddsRatio_working_3-way'!J177)</f>
        <v>3.5935836400517509</v>
      </c>
      <c r="N178" s="17">
        <f>IF('Log_working_3-way'!$D177="","",A178^('Log_working_3-way'!$D177))</f>
        <v>2.1637404209078239</v>
      </c>
      <c r="O178" s="21">
        <f>IF('Log_working_3-way'!$D177="","",B178^('Log_working_3-way'!$D177))</f>
        <v>3.8347248143202943</v>
      </c>
      <c r="P178" s="22">
        <f>IF('Log_working_3-way'!$D177="","",C178^('Log_working_3-way'!$D177))</f>
        <v>3.6092946100433445</v>
      </c>
      <c r="Q178" s="37">
        <f t="shared" ref="Q178" si="30">(1/H178)*100</f>
        <v>46.21169548114112</v>
      </c>
      <c r="R178" s="37">
        <f t="shared" ref="R178" si="31">(1/F178)*100</f>
        <v>26.452748972803757</v>
      </c>
      <c r="S178" s="37">
        <f t="shared" ref="S178" si="32">(1/G178)*100</f>
        <v>28.01800039131286</v>
      </c>
      <c r="U178" s="4" t="s">
        <v>82</v>
      </c>
      <c r="V178" s="4" t="s">
        <v>86</v>
      </c>
      <c r="W178" s="4" t="s">
        <v>83</v>
      </c>
    </row>
    <row r="179" spans="1:23" x14ac:dyDescent="0.2">
      <c r="A179" s="14">
        <v>2.7650000000000001</v>
      </c>
      <c r="B179" s="14">
        <v>3.5</v>
      </c>
      <c r="C179" s="15">
        <v>2.4500000000000002</v>
      </c>
      <c r="D179" s="20">
        <f t="shared" si="23"/>
        <v>5.554120382330141E-2</v>
      </c>
      <c r="E179" s="17">
        <f>IF(OR($A179="",$B179="",$C179=""),"",A179*'MPTO_working_3-way'!$I178)</f>
        <v>2.9185714285714286</v>
      </c>
      <c r="F179" s="21">
        <f>IF(OR($A179="",$B179="",$C179=""),"",B179*'MPTO_working_3-way'!$I178)</f>
        <v>3.694394213381555</v>
      </c>
      <c r="G179" s="22">
        <f>IF(OR($A179="",$B179="",$C179=""),"",C179*'MPTO_working_3-way'!$I178)</f>
        <v>2.5860759493670886</v>
      </c>
      <c r="H179" s="17">
        <f>IF(OR($A179="",$B179="",$C179=""),"",'MPTO_working_3-way'!E178)</f>
        <v>2.9141781681304892</v>
      </c>
      <c r="I179" s="21">
        <f>IF(OR($A179="",$B179="",$C179=""),"",'MPTO_working_3-way'!F178)</f>
        <v>3.7425072510473734</v>
      </c>
      <c r="J179" s="22">
        <f>IF(OR($A179="",$B179="",$C179=""),"",'MPTO_working_3-way'!G178)</f>
        <v>2.5664088397790055</v>
      </c>
      <c r="K179" s="17">
        <f>IF(OR($A179="",$B179="",$C179=""),"",'OddsRatio_working_3-way'!H178)</f>
        <v>2.9180006604128761</v>
      </c>
      <c r="L179" s="21">
        <f>IF(OR($A179="",$B179="",$C179=""),"",'OddsRatio_working_3-way'!I178)</f>
        <v>3.7167148164488331</v>
      </c>
      <c r="M179" s="22">
        <f>IF(OR($A179="",$B179="",$C179=""),"",'OddsRatio_working_3-way'!J178)</f>
        <v>2.575694593540323</v>
      </c>
      <c r="N179" s="17">
        <f>IF('Log_working_3-way'!$D178="","",A179^('Log_working_3-way'!$D178))</f>
        <v>2.9160536764438301</v>
      </c>
      <c r="O179" s="21">
        <f>IF('Log_working_3-way'!$D178="","",B179^('Log_working_3-way'!$D178))</f>
        <v>3.7369945237164988</v>
      </c>
      <c r="P179" s="22">
        <f>IF('Log_working_3-way'!$D178="","",C179^('Log_working_3-way'!$D178))</f>
        <v>2.5675518710210765</v>
      </c>
      <c r="Q179" s="37">
        <f t="shared" ref="Q179" si="33">(1/H179)*100</f>
        <v>34.314991819512613</v>
      </c>
      <c r="R179" s="37">
        <f t="shared" ref="R179" si="34">(1/F179)*100</f>
        <v>27.068037200195793</v>
      </c>
      <c r="S179" s="37">
        <f t="shared" ref="S179" si="35">(1/G179)*100</f>
        <v>38.668624571708271</v>
      </c>
      <c r="U179" s="4" t="s">
        <v>82</v>
      </c>
      <c r="V179" s="4" t="s">
        <v>89</v>
      </c>
      <c r="W179" s="4" t="s">
        <v>236</v>
      </c>
    </row>
    <row r="180" spans="1:23" x14ac:dyDescent="0.2">
      <c r="A180" s="14">
        <v>1.67</v>
      </c>
      <c r="B180" s="14">
        <v>3.94</v>
      </c>
      <c r="C180" s="15">
        <v>4.84</v>
      </c>
      <c r="D180" s="20">
        <f t="shared" si="23"/>
        <v>5.9221072056499624E-2</v>
      </c>
      <c r="E180" s="17">
        <f>IF(OR($A180="",$B180="",$C180=""),"",A180*'MPTO_working_3-way'!$I179)</f>
        <v>1.7688991903343543</v>
      </c>
      <c r="F180" s="21">
        <f>IF(OR($A180="",$B180="",$C180=""),"",B180*'MPTO_working_3-way'!$I179)</f>
        <v>4.1733310239026089</v>
      </c>
      <c r="G180" s="22">
        <f>IF(OR($A180="",$B180="",$C180=""),"",C180*'MPTO_working_3-way'!$I179)</f>
        <v>5.1266299887534581</v>
      </c>
      <c r="H180" s="17">
        <f>IF(OR($A180="",$B180="",$C180=""),"",'MPTO_working_3-way'!E179)</f>
        <v>1.7269306820735424</v>
      </c>
      <c r="I180" s="21">
        <f>IF(OR($A180="",$B180="",$C180=""),"",'MPTO_working_3-way'!F179)</f>
        <v>4.2722855904044792</v>
      </c>
      <c r="J180" s="22">
        <f>IF(OR($A180="",$B180="",$C180=""),"",'MPTO_working_3-way'!G179)</f>
        <v>5.3512790145894646</v>
      </c>
      <c r="K180" s="17">
        <f>IF(OR($A180="",$B180="",$C180=""),"",'OddsRatio_working_3-way'!H179)</f>
        <v>1.741228712863349</v>
      </c>
      <c r="L180" s="21">
        <f>IF(OR($A180="",$B180="",$C180=""),"",'OddsRatio_working_3-way'!I179)</f>
        <v>4.2525558445048457</v>
      </c>
      <c r="M180" s="22">
        <f>IF(OR($A180="",$B180="",$C180=""),"",'OddsRatio_working_3-way'!J179)</f>
        <v>5.2482362050675526</v>
      </c>
      <c r="N180" s="17">
        <f>IF('Log_working_3-way'!$D179="","",A180^('Log_working_3-way'!$D179))</f>
        <v>1.7244861969245211</v>
      </c>
      <c r="O180" s="21">
        <f>IF('Log_working_3-way'!$D179="","",B180^('Log_working_3-way'!$D179))</f>
        <v>4.293164155444579</v>
      </c>
      <c r="P180" s="22">
        <f>IF('Log_working_3-way'!$D179="","",C180^('Log_working_3-way'!$D179))</f>
        <v>5.3422028192805255</v>
      </c>
      <c r="Q180" s="37">
        <f t="shared" ref="Q180" si="36">(1/H180)*100</f>
        <v>57.90620378574144</v>
      </c>
      <c r="R180" s="37">
        <f t="shared" ref="R180" si="37">(1/F180)*100</f>
        <v>23.961674601715863</v>
      </c>
      <c r="S180" s="37">
        <f t="shared" ref="S180" si="38">(1/G180)*100</f>
        <v>19.505991308008369</v>
      </c>
      <c r="U180" s="4" t="s">
        <v>82</v>
      </c>
      <c r="V180" s="4" t="s">
        <v>96</v>
      </c>
      <c r="W180" s="4" t="s">
        <v>95</v>
      </c>
    </row>
    <row r="181" spans="1:23" x14ac:dyDescent="0.2">
      <c r="A181" s="14">
        <v>2.38</v>
      </c>
      <c r="B181" s="14">
        <v>3.44</v>
      </c>
      <c r="C181" s="15">
        <v>3.09</v>
      </c>
      <c r="D181" s="20">
        <f t="shared" si="23"/>
        <v>3.4490337114751135E-2</v>
      </c>
      <c r="E181" s="17">
        <f>IF(OR($A181="",$B181="",$C181=""),"",A181*'MPTO_working_3-way'!$I180)</f>
        <v>2.4620870023331074</v>
      </c>
      <c r="F181" s="21">
        <f>IF(OR($A181="",$B181="",$C181=""),"",B181*'MPTO_working_3-way'!$I180)</f>
        <v>3.558646759674744</v>
      </c>
      <c r="G181" s="22">
        <f>IF(OR($A181="",$B181="",$C181=""),"",C181*'MPTO_working_3-way'!$I180)</f>
        <v>3.1965751416845807</v>
      </c>
      <c r="H181" s="17">
        <f>IF(OR($A181="",$B181="",$C181=""),"",'MPTO_working_3-way'!E180)</f>
        <v>2.4469543833928591</v>
      </c>
      <c r="I181" s="21">
        <f>IF(OR($A181="",$B181="",$C181=""),"",'MPTO_working_3-way'!F180)</f>
        <v>3.5816504049448126</v>
      </c>
      <c r="J181" s="22">
        <f>IF(OR($A181="",$B181="",$C181=""),"",'MPTO_working_3-way'!G180)</f>
        <v>3.2038157042022117</v>
      </c>
      <c r="K181" s="17">
        <f>IF(OR($A181="",$B181="",$C181=""),"",'OddsRatio_working_3-way'!H180)</f>
        <v>2.4536504108868868</v>
      </c>
      <c r="L181" s="21">
        <f>IF(OR($A181="",$B181="",$C181=""),"",'OddsRatio_working_3-way'!I180)</f>
        <v>3.5702224656260895</v>
      </c>
      <c r="M181" s="22">
        <f>IF(OR($A181="",$B181="",$C181=""),"",'OddsRatio_working_3-way'!J180)</f>
        <v>3.2015430135895597</v>
      </c>
      <c r="N181" s="17">
        <f>IF('Log_working_3-way'!$D180="","",A181^('Log_working_3-way'!$D180))</f>
        <v>2.4474647650356851</v>
      </c>
      <c r="O181" s="21">
        <f>IF('Log_working_3-way'!$D180="","",B181^('Log_working_3-way'!$D180))</f>
        <v>3.5797703227031192</v>
      </c>
      <c r="P181" s="22">
        <f>IF('Log_working_3-way'!$D180="","",C181^('Log_working_3-way'!$D180))</f>
        <v>3.204446198924455</v>
      </c>
      <c r="Q181" s="37">
        <f t="shared" ref="Q181" si="39">(1/H181)*100</f>
        <v>40.867128818864039</v>
      </c>
      <c r="R181" s="37">
        <f t="shared" ref="R181" si="40">(1/F181)*100</f>
        <v>28.100569332467234</v>
      </c>
      <c r="S181" s="37">
        <f t="shared" ref="S181" si="41">(1/G181)*100</f>
        <v>31.283481716403656</v>
      </c>
      <c r="U181" s="4" t="s">
        <v>110</v>
      </c>
      <c r="V181" s="4" t="s">
        <v>295</v>
      </c>
      <c r="W181" s="4" t="s">
        <v>122</v>
      </c>
    </row>
    <row r="182" spans="1:23" x14ac:dyDescent="0.2">
      <c r="A182" s="14">
        <v>3.01</v>
      </c>
      <c r="B182" s="14">
        <v>3.34</v>
      </c>
      <c r="C182" s="15">
        <v>2.33</v>
      </c>
      <c r="D182" s="20">
        <f t="shared" si="23"/>
        <v>6.0811660582276161E-2</v>
      </c>
      <c r="E182" s="17">
        <f>IF(OR($A182="",$B182="",$C182=""),"",A182*'MPTO_working_3-way'!$I181)</f>
        <v>3.1930430983526512</v>
      </c>
      <c r="F182" s="21">
        <f>IF(OR($A182="",$B182="",$C182=""),"",B182*'MPTO_working_3-way'!$I181)</f>
        <v>3.5431109463448021</v>
      </c>
      <c r="G182" s="22">
        <f>IF(OR($A182="",$B182="",$C182=""),"",C182*'MPTO_working_3-way'!$I181)</f>
        <v>2.4716911691567036</v>
      </c>
      <c r="H182" s="17">
        <f>IF(OR($A182="",$B182="",$C182=""),"",'MPTO_working_3-way'!E181)</f>
        <v>3.2055868496671995</v>
      </c>
      <c r="I182" s="21">
        <f>IF(OR($A182="",$B182="",$C182=""),"",'MPTO_working_3-way'!F181)</f>
        <v>3.5825518309012163</v>
      </c>
      <c r="J182" s="22">
        <f>IF(OR($A182="",$B182="",$C182=""),"",'MPTO_working_3-way'!G181)</f>
        <v>2.445502013138908</v>
      </c>
      <c r="K182" s="17">
        <f>IF(OR($A182="",$B182="",$C182=""),"",'OddsRatio_working_3-way'!H181)</f>
        <v>3.2017290176242685</v>
      </c>
      <c r="L182" s="21">
        <f>IF(OR($A182="",$B182="",$C182=""),"",'OddsRatio_working_3-way'!I181)</f>
        <v>3.5632069160401931</v>
      </c>
      <c r="M182" s="22">
        <f>IF(OR($A182="",$B182="",$C182=""),"",'OddsRatio_working_3-way'!J181)</f>
        <v>2.4568654693732723</v>
      </c>
      <c r="N182" s="17">
        <f>IF('Log_working_3-way'!$D181="","",A182^('Log_working_3-way'!$D181))</f>
        <v>3.2068260708748504</v>
      </c>
      <c r="O182" s="21">
        <f>IF('Log_working_3-way'!$D181="","",B182^('Log_working_3-way'!$D181))</f>
        <v>3.5797476062276639</v>
      </c>
      <c r="P182" s="22">
        <f>IF('Log_working_3-way'!$D181="","",C182^('Log_working_3-way'!$D181))</f>
        <v>2.446088896755251</v>
      </c>
      <c r="Q182" s="37">
        <f t="shared" ref="Q182" si="42">(1/H182)*100</f>
        <v>31.195536009383705</v>
      </c>
      <c r="R182" s="37">
        <f t="shared" ref="R182" si="43">(1/F182)*100</f>
        <v>28.22378455384343</v>
      </c>
      <c r="S182" s="37">
        <f t="shared" ref="S182" si="44">(1/G182)*100</f>
        <v>40.458128931260532</v>
      </c>
      <c r="U182" s="4" t="s">
        <v>49</v>
      </c>
      <c r="V182" s="4" t="s">
        <v>194</v>
      </c>
      <c r="W182" s="4" t="s">
        <v>168</v>
      </c>
    </row>
    <row r="183" spans="1:23" x14ac:dyDescent="0.2">
      <c r="A183" s="14">
        <v>2.65</v>
      </c>
      <c r="B183" s="14">
        <v>3.23</v>
      </c>
      <c r="C183" s="15">
        <v>2.68</v>
      </c>
      <c r="D183" s="20">
        <f t="shared" si="23"/>
        <v>6.0090342144060838E-2</v>
      </c>
      <c r="E183" s="17">
        <f>IF(OR($A183="",$B183="",$C183=""),"",A183*'MPTO_working_3-way'!$I182)</f>
        <v>2.809239406681761</v>
      </c>
      <c r="F183" s="21">
        <f>IF(OR($A183="",$B183="",$C183=""),"",B183*'MPTO_working_3-way'!$I182)</f>
        <v>3.4240918051253164</v>
      </c>
      <c r="G183" s="22">
        <f>IF(OR($A183="",$B183="",$C183=""),"",C183*'MPTO_working_3-way'!$I182)</f>
        <v>2.8410421169460833</v>
      </c>
      <c r="H183" s="17">
        <f>IF(OR($A183="",$B183="",$C183=""),"",'MPTO_working_3-way'!E182)</f>
        <v>2.7985462832380938</v>
      </c>
      <c r="I183" s="21">
        <f>IF(OR($A183="",$B183="",$C183=""),"",'MPTO_working_3-way'!F182)</f>
        <v>3.4534273137303306</v>
      </c>
      <c r="J183" s="22">
        <f>IF(OR($A183="",$B183="",$C183=""),"",'MPTO_working_3-way'!G182)</f>
        <v>2.8320251061108492</v>
      </c>
      <c r="K183" s="17">
        <f>IF(OR($A183="",$B183="",$C183=""),"",'OddsRatio_working_3-way'!H182)</f>
        <v>2.8039966149380513</v>
      </c>
      <c r="L183" s="21">
        <f>IF(OR($A183="",$B183="",$C183=""),"",'OddsRatio_working_3-way'!I182)</f>
        <v>3.4381287583708202</v>
      </c>
      <c r="M183" s="22">
        <f>IF(OR($A183="",$B183="",$C183=""),"",'OddsRatio_working_3-way'!J182)</f>
        <v>2.8367965533914705</v>
      </c>
      <c r="N183" s="17">
        <f>IF('Log_working_3-way'!$D182="","",A183^('Log_working_3-way'!$D182))</f>
        <v>2.799518038322776</v>
      </c>
      <c r="O183" s="21">
        <f>IF('Log_working_3-way'!$D182="","",B183^('Log_working_3-way'!$D182))</f>
        <v>3.4504920831577119</v>
      </c>
      <c r="P183" s="22">
        <f>IF('Log_working_3-way'!$D182="","",C183^('Log_working_3-way'!$D182))</f>
        <v>2.8330062746207934</v>
      </c>
      <c r="Q183" s="37">
        <f t="shared" ref="Q183" si="45">(1/H183)*100</f>
        <v>35.732837651801745</v>
      </c>
      <c r="R183" s="37">
        <f t="shared" ref="R183" si="46">(1/F183)*100</f>
        <v>29.204824429741059</v>
      </c>
      <c r="S183" s="37">
        <f t="shared" ref="S183" si="47">(1/G183)*100</f>
        <v>35.19835183136702</v>
      </c>
      <c r="U183" s="4" t="s">
        <v>49</v>
      </c>
      <c r="V183" s="4" t="s">
        <v>296</v>
      </c>
      <c r="W183" s="4" t="s">
        <v>297</v>
      </c>
    </row>
    <row r="184" spans="1:23" ht="15" x14ac:dyDescent="0.25">
      <c r="A184">
        <v>6.48</v>
      </c>
      <c r="B184">
        <v>5.47</v>
      </c>
      <c r="C184">
        <v>1.44</v>
      </c>
      <c r="D184" s="20">
        <f t="shared" si="23"/>
        <v>3.1580788588710496E-2</v>
      </c>
      <c r="E184" s="17">
        <f>IF(OR($A184="",$B184="",$C184=""),"",A184*'MPTO_working_3-way'!$I183)</f>
        <v>6.684643510054844</v>
      </c>
      <c r="F184" s="21">
        <f>IF(OR($A184="",$B184="",$C184=""),"",B184*'MPTO_working_3-way'!$I183)</f>
        <v>5.6427469135802459</v>
      </c>
      <c r="G184" s="22">
        <f>IF(OR($A184="",$B184="",$C184=""),"",C184*'MPTO_working_3-way'!$I183)</f>
        <v>1.4854763355677432</v>
      </c>
      <c r="H184" s="17">
        <f>IF(OR($A184="",$B184="",$C184=""),"",'MPTO_working_3-way'!E183)</f>
        <v>6.9543902789949374</v>
      </c>
      <c r="I184" s="21">
        <f>IF(OR($A184="",$B184="",$C184=""),"",'MPTO_working_3-way'!F183)</f>
        <v>5.8042203857952233</v>
      </c>
      <c r="J184" s="22">
        <f>IF(OR($A184="",$B184="",$C184=""),"",'MPTO_working_3-way'!G183)</f>
        <v>1.4621646297864852</v>
      </c>
      <c r="K184" s="17">
        <f>IF(OR($A184="",$B184="",$C184=""),"",'OddsRatio_working_3-way'!H183)</f>
        <v>6.8457668967235188</v>
      </c>
      <c r="L184" s="21">
        <f>IF(OR($A184="",$B184="",$C184=""),"",'OddsRatio_working_3-way'!I183)</f>
        <v>5.7683536548091476</v>
      </c>
      <c r="M184" s="22">
        <f>IF(OR($A184="",$B184="",$C184=""),"",'OddsRatio_working_3-way'!J183)</f>
        <v>1.4693681449923994</v>
      </c>
      <c r="N184" s="17">
        <f>IF('Log_working_3-way'!$D183="","",A184^('Log_working_3-way'!$D183))</f>
        <v>6.9571154624781331</v>
      </c>
      <c r="O184" s="21">
        <f>IF('Log_working_3-way'!$D183="","",B184^('Log_working_3-way'!$D183))</f>
        <v>5.8350408141829808</v>
      </c>
      <c r="P184" s="22">
        <f>IF('Log_working_3-way'!$D183="","",C184^('Log_working_3-way'!$D183))</f>
        <v>1.4601015697969939</v>
      </c>
      <c r="Q184" s="37">
        <f t="shared" ref="Q184" si="48">(1/H184)*100</f>
        <v>14.379405812475079</v>
      </c>
      <c r="R184" s="37">
        <f t="shared" ref="R184" si="49">(1/F184)*100</f>
        <v>17.721865171612201</v>
      </c>
      <c r="S184" s="37">
        <f t="shared" ref="S184" si="50">(1/G184)*100</f>
        <v>67.318473950499111</v>
      </c>
      <c r="V184" t="s">
        <v>298</v>
      </c>
      <c r="W184" t="s">
        <v>299</v>
      </c>
    </row>
    <row r="185" spans="1:23" ht="15" x14ac:dyDescent="0.25">
      <c r="A185">
        <v>2.1</v>
      </c>
      <c r="B185">
        <v>3.46</v>
      </c>
      <c r="C185">
        <v>3.83</v>
      </c>
      <c r="D185" s="20">
        <f t="shared" si="23"/>
        <v>2.6304422975063968E-2</v>
      </c>
      <c r="E185" s="17">
        <f>IF(OR($A185="",$B185="",$C185=""),"",A185*'MPTO_working_3-way'!$I184)</f>
        <v>2.1552392882476346</v>
      </c>
      <c r="F185" s="21">
        <f>IF(OR($A185="",$B185="",$C185=""),"",B185*'MPTO_working_3-way'!$I184)</f>
        <v>3.5510133034937215</v>
      </c>
      <c r="G185" s="22">
        <f>IF(OR($A185="",$B185="",$C185=""),"",C185*'MPTO_working_3-way'!$I184)</f>
        <v>3.9307459399944951</v>
      </c>
      <c r="H185" s="17">
        <f>IF(OR($A185="",$B185="",$C185=""),"",'MPTO_working_3-way'!E184)</f>
        <v>2.139392846032302</v>
      </c>
      <c r="I185" s="21">
        <f>IF(OR($A185="",$B185="",$C185=""),"",'MPTO_working_3-way'!F184)</f>
        <v>3.5682528257920465</v>
      </c>
      <c r="J185" s="22">
        <f>IF(OR($A185="",$B185="",$C185=""),"",'MPTO_working_3-way'!G184)</f>
        <v>3.9630883538292547</v>
      </c>
      <c r="K185" s="17">
        <f>IF(OR($A185="",$B185="",$C185=""),"",'OddsRatio_working_3-way'!H184)</f>
        <v>2.1458679384779873</v>
      </c>
      <c r="L185" s="21">
        <f>IF(OR($A185="",$B185="",$C185=""),"",'OddsRatio_working_3-way'!I184)</f>
        <v>3.5625773896871338</v>
      </c>
      <c r="M185" s="22">
        <f>IF(OR($A185="",$B185="",$C185=""),"",'OddsRatio_working_3-way'!J184)</f>
        <v>3.9480056962660943</v>
      </c>
      <c r="N185" s="17">
        <f>IF('Log_working_3-way'!$D184="","",A185^('Log_working_3-way'!$D184))</f>
        <v>2.1394723638393334</v>
      </c>
      <c r="O185" s="21">
        <f>IF('Log_working_3-way'!$D184="","",B185^('Log_working_3-way'!$D184))</f>
        <v>3.5694917022717667</v>
      </c>
      <c r="P185" s="22">
        <f>IF('Log_working_3-way'!$D184="","",C185^('Log_working_3-way'!$D184))</f>
        <v>3.9612886307828621</v>
      </c>
      <c r="Q185" s="37">
        <f t="shared" ref="Q185:Q243" si="51">(1/H185)*100</f>
        <v>46.742233519878809</v>
      </c>
      <c r="R185" s="37">
        <f t="shared" ref="R185:R243" si="52">(1/F185)*100</f>
        <v>28.160975883028485</v>
      </c>
      <c r="S185" s="37">
        <f t="shared" ref="S185:S243" si="53">(1/G185)*100</f>
        <v>25.440463852553147</v>
      </c>
      <c r="V185" t="s">
        <v>287</v>
      </c>
      <c r="W185" t="s">
        <v>122</v>
      </c>
    </row>
    <row r="186" spans="1:23" ht="15" x14ac:dyDescent="0.25">
      <c r="A186">
        <v>8.35</v>
      </c>
      <c r="B186">
        <v>5.53</v>
      </c>
      <c r="C186">
        <v>1.37</v>
      </c>
      <c r="D186" s="20">
        <f t="shared" si="23"/>
        <v>3.0519312742632865E-2</v>
      </c>
      <c r="E186" s="17">
        <f>IF(OR($A186="",$B186="",$C186=""),"",A186*'MPTO_working_3-way'!$I185)</f>
        <v>8.6048362614009832</v>
      </c>
      <c r="F186" s="21">
        <f>IF(OR($A186="",$B186="",$C186=""),"",B186*'MPTO_working_3-way'!$I185)</f>
        <v>5.6987717994667602</v>
      </c>
      <c r="G186" s="22">
        <f>IF(OR($A186="",$B186="",$C186=""),"",C186*'MPTO_working_3-way'!$I185)</f>
        <v>1.4118114584574071</v>
      </c>
      <c r="H186" s="17">
        <f>IF(OR($A186="",$B186="",$C186=""),"",'MPTO_working_3-way'!E185)</f>
        <v>9.1251387477470374</v>
      </c>
      <c r="I186" s="21">
        <f>IF(OR($A186="",$B186="",$C186=""),"",'MPTO_working_3-way'!F185)</f>
        <v>5.8596477658972885</v>
      </c>
      <c r="J186" s="22">
        <f>IF(OR($A186="",$B186="",$C186=""),"",'MPTO_working_3-way'!G185)</f>
        <v>1.3893637752571302</v>
      </c>
      <c r="K186" s="17">
        <f>IF(OR($A186="",$B186="",$C186=""),"",'OddsRatio_working_3-way'!H185)</f>
        <v>8.8683565042677497</v>
      </c>
      <c r="L186" s="21">
        <f>IF(OR($A186="",$B186="",$C186=""),"",'OddsRatio_working_3-way'!I185)</f>
        <v>5.8494768658956326</v>
      </c>
      <c r="M186" s="22">
        <f>IF(OR($A186="",$B186="",$C186=""),"",'OddsRatio_working_3-way'!J185)</f>
        <v>1.396094136949533</v>
      </c>
      <c r="N186" s="17">
        <f>IF('Log_working_3-way'!$D185="","",A186^('Log_working_3-way'!$D185))</f>
        <v>9.0816046538105351</v>
      </c>
      <c r="O186" s="21">
        <f>IF('Log_working_3-way'!$D185="","",B186^('Log_working_3-way'!$D185))</f>
        <v>5.9172344897049163</v>
      </c>
      <c r="P186" s="22">
        <f>IF('Log_working_3-way'!$D185="","",C186^('Log_working_3-way'!$D185))</f>
        <v>1.387175274283371</v>
      </c>
      <c r="Q186" s="37">
        <f t="shared" si="51"/>
        <v>10.95873747943719</v>
      </c>
      <c r="R186" s="37">
        <f t="shared" si="52"/>
        <v>17.547640705556432</v>
      </c>
      <c r="S186" s="37">
        <f t="shared" si="53"/>
        <v>70.83098766549422</v>
      </c>
      <c r="V186" t="s">
        <v>300</v>
      </c>
      <c r="W186" t="s">
        <v>301</v>
      </c>
    </row>
    <row r="187" spans="1:23" ht="15" x14ac:dyDescent="0.25">
      <c r="A187">
        <v>2.16</v>
      </c>
      <c r="B187">
        <v>3.75</v>
      </c>
      <c r="C187">
        <v>3.37</v>
      </c>
      <c r="D187" s="20">
        <f t="shared" si="23"/>
        <v>2.6365534674140045E-2</v>
      </c>
      <c r="E187" s="17">
        <f>IF(OR($A187="",$B187="",$C187=""),"",A187*'MPTO_working_3-way'!$I186)</f>
        <v>2.2169495548961424</v>
      </c>
      <c r="F187" s="21">
        <f>IF(OR($A187="",$B187="",$C187=""),"",B187*'MPTO_working_3-way'!$I186)</f>
        <v>3.8488707550280252</v>
      </c>
      <c r="G187" s="22">
        <f>IF(OR($A187="",$B187="",$C187=""),"",C187*'MPTO_working_3-way'!$I186)</f>
        <v>3.4588518518518518</v>
      </c>
      <c r="H187" s="17">
        <f>IF(OR($A187="",$B187="",$C187=""),"",'MPTO_working_3-way'!E186)</f>
        <v>2.2017971220236174</v>
      </c>
      <c r="I187" s="21">
        <f>IF(OR($A187="",$B187="",$C187=""),"",'MPTO_working_3-way'!F186)</f>
        <v>3.8778003494665665</v>
      </c>
      <c r="J187" s="22">
        <f>IF(OR($A187="",$B187="",$C187=""),"",'MPTO_working_3-way'!G186)</f>
        <v>3.4728565794328317</v>
      </c>
      <c r="K187" s="17">
        <f>IF(OR($A187="",$B187="",$C187=""),"",'OddsRatio_working_3-way'!H186)</f>
        <v>2.2081058181364766</v>
      </c>
      <c r="L187" s="21">
        <f>IF(OR($A187="",$B187="",$C187=""),"",'OddsRatio_working_3-way'!I186)</f>
        <v>3.86404396540975</v>
      </c>
      <c r="M187" s="22">
        <f>IF(OR($A187="",$B187="",$C187=""),"",'OddsRatio_working_3-way'!J186)</f>
        <v>3.468285162916767</v>
      </c>
      <c r="N187" s="17">
        <f>IF('Log_working_3-way'!$D186="","",A187^('Log_working_3-way'!$D186))</f>
        <v>2.2019766517101194</v>
      </c>
      <c r="O187" s="21">
        <f>IF('Log_working_3-way'!$D186="","",B187^('Log_working_3-way'!$D186))</f>
        <v>3.8759481221428129</v>
      </c>
      <c r="P187" s="22">
        <f>IF('Log_working_3-way'!$D186="","",C187^('Log_working_3-way'!$D186))</f>
        <v>3.4738965830222552</v>
      </c>
      <c r="Q187" s="37">
        <f t="shared" si="51"/>
        <v>45.41744514049163</v>
      </c>
      <c r="R187" s="37">
        <f t="shared" si="52"/>
        <v>25.981646660741625</v>
      </c>
      <c r="S187" s="37">
        <f t="shared" si="53"/>
        <v>28.911327886581933</v>
      </c>
      <c r="V187" t="s">
        <v>295</v>
      </c>
      <c r="W187" t="s">
        <v>302</v>
      </c>
    </row>
    <row r="188" spans="1:23" ht="15" x14ac:dyDescent="0.25">
      <c r="A188">
        <v>3.19</v>
      </c>
      <c r="B188">
        <v>3.81</v>
      </c>
      <c r="C188">
        <v>2.23</v>
      </c>
      <c r="D188" s="20">
        <f t="shared" si="23"/>
        <v>2.4377308699043976E-2</v>
      </c>
      <c r="E188" s="17">
        <f>IF(OR($A188="",$B188="",$C188=""),"",A188*'MPTO_working_3-way'!$I187)</f>
        <v>3.26776361474995</v>
      </c>
      <c r="F188" s="21">
        <f>IF(OR($A188="",$B188="",$C188=""),"",B188*'MPTO_working_3-way'!$I187)</f>
        <v>3.9028775461433578</v>
      </c>
      <c r="G188" s="22">
        <f>IF(OR($A188="",$B188="",$C188=""),"",C188*'MPTO_working_3-way'!$I187)</f>
        <v>2.2843613983988682</v>
      </c>
      <c r="H188" s="17">
        <f>IF(OR($A188="",$B188="",$C188=""),"",'MPTO_working_3-way'!E187)</f>
        <v>3.2748890706804046</v>
      </c>
      <c r="I188" s="21">
        <f>IF(OR($A188="",$B188="",$C188=""),"",'MPTO_working_3-way'!F187)</f>
        <v>3.9317229258219761</v>
      </c>
      <c r="J188" s="22">
        <f>IF(OR($A188="",$B188="",$C188=""),"",'MPTO_working_3-way'!G187)</f>
        <v>2.2711543759521557</v>
      </c>
      <c r="K188" s="17">
        <f>IF(OR($A188="",$B188="",$C188=""),"",'OddsRatio_working_3-way'!H187)</f>
        <v>3.2733806163573518</v>
      </c>
      <c r="L188" s="21">
        <f>IF(OR($A188="",$B188="",$C188=""),"",'OddsRatio_working_3-way'!I187)</f>
        <v>3.9169860876548674</v>
      </c>
      <c r="M188" s="22">
        <f>IF(OR($A188="",$B188="",$C188=""),"",'OddsRatio_working_3-way'!J187)</f>
        <v>2.2768302091870058</v>
      </c>
      <c r="N188" s="17">
        <f>IF('Log_working_3-way'!$D187="","",A188^('Log_working_3-way'!$D187))</f>
        <v>3.2761699296854085</v>
      </c>
      <c r="O188" s="21">
        <f>IF('Log_working_3-way'!$D187="","",B188^('Log_working_3-way'!$D187))</f>
        <v>3.9289187550612286</v>
      </c>
      <c r="P188" s="22">
        <f>IF('Log_working_3-way'!$D187="","",C188^('Log_working_3-way'!$D187))</f>
        <v>2.2714749903971998</v>
      </c>
      <c r="Q188" s="37">
        <f t="shared" si="51"/>
        <v>30.53538542581034</v>
      </c>
      <c r="R188" s="37">
        <f t="shared" si="52"/>
        <v>25.622120811557451</v>
      </c>
      <c r="S188" s="37">
        <f t="shared" si="53"/>
        <v>43.775910444858248</v>
      </c>
      <c r="V188" t="s">
        <v>289</v>
      </c>
      <c r="W188" t="s">
        <v>303</v>
      </c>
    </row>
    <row r="189" spans="1:23" ht="15" x14ac:dyDescent="0.25">
      <c r="A189">
        <v>1.71</v>
      </c>
      <c r="B189">
        <v>4.1100000000000003</v>
      </c>
      <c r="C189">
        <v>4.97</v>
      </c>
      <c r="D189" s="20">
        <f t="shared" si="23"/>
        <v>2.9311567531281391E-2</v>
      </c>
      <c r="E189" s="17">
        <f>IF(OR($A189="",$B189="",$C189=""),"",A189*'MPTO_working_3-way'!$I188)</f>
        <v>1.7601227804784911</v>
      </c>
      <c r="F189" s="21">
        <f>IF(OR($A189="",$B189="",$C189=""),"",B189*'MPTO_working_3-way'!$I188)</f>
        <v>4.2304705425535669</v>
      </c>
      <c r="G189" s="22">
        <f>IF(OR($A189="",$B189="",$C189=""),"",C189*'MPTO_working_3-way'!$I188)</f>
        <v>5.1156784906304686</v>
      </c>
      <c r="H189" s="17">
        <f>IF(OR($A189="",$B189="",$C189=""),"",'MPTO_working_3-way'!E188)</f>
        <v>1.7390554312060902</v>
      </c>
      <c r="I189" s="21">
        <f>IF(OR($A189="",$B189="",$C189=""),"",'MPTO_working_3-way'!F188)</f>
        <v>4.2819495970477917</v>
      </c>
      <c r="J189" s="22">
        <f>IF(OR($A189="",$B189="",$C189=""),"",'MPTO_working_3-way'!G188)</f>
        <v>5.2236582147654946</v>
      </c>
      <c r="K189" s="17">
        <f>IF(OR($A189="",$B189="",$C189=""),"",'OddsRatio_working_3-way'!H188)</f>
        <v>1.7465553021170834</v>
      </c>
      <c r="L189" s="21">
        <f>IF(OR($A189="",$B189="",$C189=""),"",'OddsRatio_working_3-way'!I188)</f>
        <v>4.2701225205410269</v>
      </c>
      <c r="M189" s="22">
        <f>IF(OR($A189="",$B189="",$C189=""),"",'OddsRatio_working_3-way'!J188)</f>
        <v>5.1744007738096069</v>
      </c>
      <c r="N189" s="17">
        <f>IF('Log_working_3-way'!$D188="","",A189^('Log_working_3-way'!$D188))</f>
        <v>1.7381628447553177</v>
      </c>
      <c r="O189" s="21">
        <f>IF('Log_working_3-way'!$D188="","",B189^('Log_working_3-way'!$D188))</f>
        <v>4.2907410444578904</v>
      </c>
      <c r="P189" s="22">
        <f>IF('Log_working_3-way'!$D188="","",C189^('Log_working_3-way'!$D188))</f>
        <v>5.2186636347590181</v>
      </c>
      <c r="Q189" s="37">
        <f t="shared" si="51"/>
        <v>57.502479912699975</v>
      </c>
      <c r="R189" s="37">
        <f t="shared" si="52"/>
        <v>23.638032458592349</v>
      </c>
      <c r="S189" s="37">
        <f t="shared" si="53"/>
        <v>19.547749176019028</v>
      </c>
      <c r="V189" t="s">
        <v>159</v>
      </c>
      <c r="W189" t="s">
        <v>304</v>
      </c>
    </row>
    <row r="190" spans="1:23" ht="15" x14ac:dyDescent="0.25">
      <c r="A190">
        <v>1.39</v>
      </c>
      <c r="B190">
        <v>5.47</v>
      </c>
      <c r="C190">
        <v>7.82</v>
      </c>
      <c r="D190" s="20">
        <f t="shared" si="23"/>
        <v>3.011705477326232E-2</v>
      </c>
      <c r="E190" s="17">
        <f>IF(OR($A190="",$B190="",$C190=""),"",A190*'MPTO_working_3-way'!$I189)</f>
        <v>1.4318627061348346</v>
      </c>
      <c r="F190" s="21">
        <f>IF(OR($A190="",$B190="",$C190=""),"",B190*'MPTO_working_3-way'!$I189)</f>
        <v>5.6347402896097449</v>
      </c>
      <c r="G190" s="22">
        <f>IF(OR($A190="",$B190="",$C190=""),"",C190*'MPTO_working_3-way'!$I189)</f>
        <v>8.0555153683269118</v>
      </c>
      <c r="H190" s="17">
        <f>IF(OR($A190="",$B190="",$C190=""),"",'MPTO_working_3-way'!E189)</f>
        <v>1.409670879255029</v>
      </c>
      <c r="I190" s="21">
        <f>IF(OR($A190="",$B190="",$C190=""),"",'MPTO_working_3-way'!F189)</f>
        <v>5.7878295733766372</v>
      </c>
      <c r="J190" s="22">
        <f>IF(OR($A190="",$B190="",$C190=""),"",'MPTO_working_3-way'!G189)</f>
        <v>8.4862110395606791</v>
      </c>
      <c r="K190" s="17">
        <f>IF(OR($A190="",$B190="",$C190=""),"",'OddsRatio_working_3-way'!H189)</f>
        <v>1.4163968959951339</v>
      </c>
      <c r="L190" s="21">
        <f>IF(OR($A190="",$B190="",$C190=""),"",'OddsRatio_working_3-way'!I189)</f>
        <v>5.7725490387134535</v>
      </c>
      <c r="M190" s="22">
        <f>IF(OR($A190="",$B190="",$C190=""),"",'OddsRatio_working_3-way'!J189)</f>
        <v>8.2816072581713112</v>
      </c>
      <c r="N190" s="17">
        <f>IF('Log_working_3-way'!$D189="","",A190^('Log_working_3-way'!$D189))</f>
        <v>1.4075786631360849</v>
      </c>
      <c r="O190" s="21">
        <f>IF('Log_working_3-way'!$D189="","",B190^('Log_working_3-way'!$D189))</f>
        <v>5.8364818739714419</v>
      </c>
      <c r="P190" s="22">
        <f>IF('Log_working_3-way'!$D189="","",C190^('Log_working_3-way'!$D189))</f>
        <v>8.4585166347095466</v>
      </c>
      <c r="Q190" s="37">
        <f t="shared" si="51"/>
        <v>70.93854421739006</v>
      </c>
      <c r="R190" s="37">
        <f t="shared" si="52"/>
        <v>17.747046866453868</v>
      </c>
      <c r="S190" s="37">
        <f t="shared" si="53"/>
        <v>12.413855033184484</v>
      </c>
      <c r="V190" t="s">
        <v>305</v>
      </c>
      <c r="W190" t="s">
        <v>306</v>
      </c>
    </row>
    <row r="191" spans="1:23" ht="15" x14ac:dyDescent="0.25">
      <c r="A191">
        <v>2.33</v>
      </c>
      <c r="B191">
        <v>3.49</v>
      </c>
      <c r="C191">
        <v>3.14</v>
      </c>
      <c r="D191" s="20">
        <f t="shared" si="23"/>
        <v>3.4188838225239326E-2</v>
      </c>
      <c r="E191" s="17">
        <f>IF(OR($A191="",$B191="",$C191=""),"",A191*'MPTO_working_3-way'!$I190)</f>
        <v>2.4096599930648077</v>
      </c>
      <c r="F191" s="21">
        <f>IF(OR($A191="",$B191="",$C191=""),"",B191*'MPTO_working_3-way'!$I190)</f>
        <v>3.6093190454060853</v>
      </c>
      <c r="G191" s="22">
        <f>IF(OR($A191="",$B191="",$C191=""),"",C191*'MPTO_working_3-way'!$I190)</f>
        <v>3.2473529520272515</v>
      </c>
      <c r="H191" s="17">
        <f>IF(OR($A191="",$B191="",$C191=""),"",'MPTO_working_3-way'!E190)</f>
        <v>2.39355690892164</v>
      </c>
      <c r="I191" s="21">
        <f>IF(OR($A191="",$B191="",$C191=""),"",'MPTO_working_3-way'!F190)</f>
        <v>3.6345573026069249</v>
      </c>
      <c r="J191" s="22">
        <f>IF(OR($A191="",$B191="",$C191=""),"",'MPTO_working_3-way'!G190)</f>
        <v>3.2565328032681382</v>
      </c>
      <c r="K191" s="17">
        <f>IF(OR($A191="",$B191="",$C191=""),"",'OddsRatio_working_3-way'!H190)</f>
        <v>2.4005825161480523</v>
      </c>
      <c r="L191" s="21">
        <f>IF(OR($A191="",$B191="",$C191=""),"",'OddsRatio_working_3-way'!I190)</f>
        <v>3.6221432069237971</v>
      </c>
      <c r="M191" s="22">
        <f>IF(OR($A191="",$B191="",$C191=""),"",'OddsRatio_working_3-way'!J190)</f>
        <v>3.2535688605690467</v>
      </c>
      <c r="N191" s="17">
        <f>IF('Log_working_3-way'!$D190="","",A191^('Log_working_3-way'!$D190))</f>
        <v>2.3940129662217973</v>
      </c>
      <c r="O191" s="21">
        <f>IF('Log_working_3-way'!$D190="","",B191^('Log_working_3-way'!$D190))</f>
        <v>3.632605890962799</v>
      </c>
      <c r="P191" s="22">
        <f>IF('Log_working_3-way'!$D190="","",C191^('Log_working_3-way'!$D190))</f>
        <v>3.2572563664206777</v>
      </c>
      <c r="Q191" s="37">
        <f t="shared" si="51"/>
        <v>41.778826994781006</v>
      </c>
      <c r="R191" s="37">
        <f t="shared" si="52"/>
        <v>27.706057220760037</v>
      </c>
      <c r="S191" s="37">
        <f t="shared" si="53"/>
        <v>30.794312006513547</v>
      </c>
      <c r="V191" t="s">
        <v>219</v>
      </c>
      <c r="W191" t="s">
        <v>220</v>
      </c>
    </row>
    <row r="192" spans="1:23" ht="15" x14ac:dyDescent="0.25">
      <c r="A192">
        <v>5.84</v>
      </c>
      <c r="B192">
        <v>4.54</v>
      </c>
      <c r="C192">
        <v>1.56</v>
      </c>
      <c r="D192" s="20">
        <f t="shared" si="23"/>
        <v>3.252283491858643E-2</v>
      </c>
      <c r="E192" s="17">
        <f>IF(OR($A192="",$B192="",$C192=""),"",A192*'MPTO_working_3-way'!$I191)</f>
        <v>6.0299333559245447</v>
      </c>
      <c r="F192" s="21">
        <f>IF(OR($A192="",$B192="",$C192=""),"",B192*'MPTO_working_3-way'!$I191)</f>
        <v>4.6876536705303824</v>
      </c>
      <c r="G192" s="22">
        <f>IF(OR($A192="",$B192="",$C192=""),"",C192*'MPTO_working_3-way'!$I191)</f>
        <v>1.610735622472995</v>
      </c>
      <c r="H192" s="17">
        <f>IF(OR($A192="",$B192="",$C192=""),"",'MPTO_working_3-way'!E191)</f>
        <v>6.2347275773469368</v>
      </c>
      <c r="I192" s="21">
        <f>IF(OR($A192="",$B192="",$C192=""),"",'MPTO_working_3-way'!F191)</f>
        <v>4.7750162241106908</v>
      </c>
      <c r="J192" s="22">
        <f>IF(OR($A192="",$B192="",$C192=""),"",'MPTO_working_3-way'!G191)</f>
        <v>1.5868363771186353</v>
      </c>
      <c r="K192" s="17">
        <f>IF(OR($A192="",$B192="",$C192=""),"",'OddsRatio_working_3-way'!H191)</f>
        <v>6.1404696576307378</v>
      </c>
      <c r="L192" s="21">
        <f>IF(OR($A192="",$B192="",$C192=""),"",'OddsRatio_working_3-way'!I191)</f>
        <v>4.7597649975233072</v>
      </c>
      <c r="M192" s="22">
        <f>IF(OR($A192="",$B192="",$C192=""),"",'OddsRatio_working_3-way'!J191)</f>
        <v>1.5947650843539696</v>
      </c>
      <c r="N192" s="17">
        <f>IF('Log_working_3-way'!$D191="","",A192^('Log_working_3-way'!$D191))</f>
        <v>6.2246356928653404</v>
      </c>
      <c r="O192" s="21">
        <f>IF('Log_working_3-way'!$D191="","",B192^('Log_working_3-way'!$D191))</f>
        <v>4.7951739294338784</v>
      </c>
      <c r="P192" s="22">
        <f>IF('Log_working_3-way'!$D191="","",C192^('Log_working_3-way'!$D191))</f>
        <v>1.5852759095911098</v>
      </c>
      <c r="Q192" s="37">
        <f t="shared" si="51"/>
        <v>16.039193173946661</v>
      </c>
      <c r="R192" s="37">
        <f t="shared" si="52"/>
        <v>21.332633984601841</v>
      </c>
      <c r="S192" s="37">
        <f t="shared" si="53"/>
        <v>62.083434801341255</v>
      </c>
      <c r="V192" t="s">
        <v>307</v>
      </c>
      <c r="W192" t="s">
        <v>161</v>
      </c>
    </row>
    <row r="193" spans="1:23" ht="15" x14ac:dyDescent="0.25">
      <c r="A193">
        <v>6.44</v>
      </c>
      <c r="B193">
        <v>4.32</v>
      </c>
      <c r="C193">
        <v>1.54</v>
      </c>
      <c r="D193" s="20">
        <f t="shared" si="23"/>
        <v>3.6111633937720988E-2</v>
      </c>
      <c r="E193" s="17">
        <f>IF(OR($A193="",$B193="",$C193=""),"",A193*'MPTO_working_3-way'!$I192)</f>
        <v>6.6725589225589239</v>
      </c>
      <c r="F193" s="21">
        <f>IF(OR($A193="",$B193="",$C193=""),"",B193*'MPTO_working_3-way'!$I192)</f>
        <v>4.4760022586109551</v>
      </c>
      <c r="G193" s="22">
        <f>IF(OR($A193="",$B193="",$C193=""),"",C193*'MPTO_working_3-way'!$I192)</f>
        <v>1.5956119162640903</v>
      </c>
      <c r="H193" s="17">
        <f>IF(OR($A193="",$B193="",$C193=""),"",'MPTO_working_3-way'!E192)</f>
        <v>6.9811784458530548</v>
      </c>
      <c r="I193" s="21">
        <f>IF(OR($A193="",$B193="",$C193=""),"",'MPTO_working_3-way'!F192)</f>
        <v>4.5569656443082014</v>
      </c>
      <c r="J193" s="22">
        <f>IF(OR($A193="",$B193="",$C193=""),"",'MPTO_working_3-way'!G192)</f>
        <v>1.5690866382457418</v>
      </c>
      <c r="K193" s="17">
        <f>IF(OR($A193="",$B193="",$C193=""),"",'OddsRatio_working_3-way'!H192)</f>
        <v>6.8215555518979603</v>
      </c>
      <c r="L193" s="21">
        <f>IF(OR($A193="",$B193="",$C193=""),"",'OddsRatio_working_3-way'!I192)</f>
        <v>4.5528611088789024</v>
      </c>
      <c r="M193" s="22">
        <f>IF(OR($A193="",$B193="",$C193=""),"",'OddsRatio_working_3-way'!J192)</f>
        <v>1.5778749996369297</v>
      </c>
      <c r="N193" s="17">
        <f>IF('Log_working_3-way'!$D192="","",A193^('Log_working_3-way'!$D192))</f>
        <v>6.9483751425063467</v>
      </c>
      <c r="O193" s="21">
        <f>IF('Log_working_3-way'!$D192="","",B193^('Log_working_3-way'!$D192))</f>
        <v>4.5857189645129788</v>
      </c>
      <c r="P193" s="22">
        <f>IF('Log_working_3-way'!$D192="","",C193^('Log_working_3-way'!$D192))</f>
        <v>1.5673658198005449</v>
      </c>
      <c r="Q193" s="37">
        <f t="shared" si="51"/>
        <v>14.324229179301639</v>
      </c>
      <c r="R193" s="37">
        <f t="shared" si="52"/>
        <v>22.341364955216346</v>
      </c>
      <c r="S193" s="37">
        <f t="shared" si="53"/>
        <v>62.671880913334164</v>
      </c>
      <c r="V193" t="s">
        <v>308</v>
      </c>
      <c r="W193" t="s">
        <v>294</v>
      </c>
    </row>
    <row r="194" spans="1:23" ht="15" x14ac:dyDescent="0.25">
      <c r="A194">
        <v>3.22</v>
      </c>
      <c r="B194">
        <v>3.26</v>
      </c>
      <c r="C194">
        <v>2.42</v>
      </c>
      <c r="D194" s="20">
        <f t="shared" si="23"/>
        <v>3.0530612964716486E-2</v>
      </c>
      <c r="E194" s="17">
        <f>IF(OR($A194="",$B194="",$C194=""),"",A194*'MPTO_working_3-way'!$I193)</f>
        <v>3.3183085737463873</v>
      </c>
      <c r="F194" s="21">
        <f>IF(OR($A194="",$B194="",$C194=""),"",B194*'MPTO_working_3-way'!$I193)</f>
        <v>3.3595297982649757</v>
      </c>
      <c r="G194" s="22">
        <f>IF(OR($A194="",$B194="",$C194=""),"",C194*'MPTO_working_3-way'!$I193)</f>
        <v>2.4938840833746139</v>
      </c>
      <c r="H194" s="17">
        <f>IF(OR($A194="",$B194="",$C194=""),"",'MPTO_working_3-way'!E193)</f>
        <v>3.3290927879509473</v>
      </c>
      <c r="I194" s="21">
        <f>IF(OR($A194="",$B194="",$C194=""),"",'MPTO_working_3-way'!F193)</f>
        <v>3.3718670835334659</v>
      </c>
      <c r="J194" s="22">
        <f>IF(OR($A194="",$B194="",$C194=""),"",'MPTO_working_3-way'!G193)</f>
        <v>2.4811047158968229</v>
      </c>
      <c r="K194" s="17">
        <f>IF(OR($A194="",$B194="",$C194=""),"",'OddsRatio_working_3-way'!H193)</f>
        <v>3.3243879937720529</v>
      </c>
      <c r="L194" s="21">
        <f>IF(OR($A194="",$B194="",$C194=""),"",'OddsRatio_working_3-way'!I193)</f>
        <v>3.3662688585247023</v>
      </c>
      <c r="M194" s="22">
        <f>IF(OR($A194="",$B194="",$C194=""),"",'OddsRatio_working_3-way'!J193)</f>
        <v>2.4867706987190608</v>
      </c>
      <c r="N194" s="17">
        <f>IF('Log_working_3-way'!$D193="","",A194^('Log_working_3-way'!$D193))</f>
        <v>3.3288060531649122</v>
      </c>
      <c r="O194" s="21">
        <f>IF('Log_working_3-way'!$D193="","",B194^('Log_working_3-way'!$D193))</f>
        <v>3.3713403186140556</v>
      </c>
      <c r="P194" s="22">
        <f>IF('Log_working_3-way'!$D193="","",C194^('Log_working_3-way'!$D193))</f>
        <v>2.4815493291758997</v>
      </c>
      <c r="Q194" s="37">
        <f t="shared" si="51"/>
        <v>30.038213522294129</v>
      </c>
      <c r="R194" s="37">
        <f t="shared" si="52"/>
        <v>29.766070255321104</v>
      </c>
      <c r="S194" s="37">
        <f t="shared" si="53"/>
        <v>40.098094641465622</v>
      </c>
      <c r="V194" t="s">
        <v>309</v>
      </c>
      <c r="W194" t="s">
        <v>310</v>
      </c>
    </row>
    <row r="195" spans="1:23" ht="15" x14ac:dyDescent="0.25">
      <c r="A195">
        <v>1.85</v>
      </c>
      <c r="B195">
        <v>3.72</v>
      </c>
      <c r="C195">
        <v>4.34</v>
      </c>
      <c r="D195" s="20">
        <f t="shared" si="23"/>
        <v>3.9772491385394515E-2</v>
      </c>
      <c r="E195" s="17">
        <f>IF(OR($A195="",$B195="",$C195=""),"",A195*'MPTO_working_3-way'!$I194)</f>
        <v>1.9235791090629799</v>
      </c>
      <c r="F195" s="21">
        <f>IF(OR($A195="",$B195="",$C195=""),"",B195*'MPTO_working_3-way'!$I194)</f>
        <v>3.8679536679536679</v>
      </c>
      <c r="G195" s="22">
        <f>IF(OR($A195="",$B195="",$C195=""),"",C195*'MPTO_working_3-way'!$I194)</f>
        <v>4.512612612612612</v>
      </c>
      <c r="H195" s="17">
        <f>IF(OR($A195="",$B195="",$C195=""),"",'MPTO_working_3-way'!E194)</f>
        <v>1.8965146186551889</v>
      </c>
      <c r="I195" s="21">
        <f>IF(OR($A195="",$B195="",$C195=""),"",'MPTO_working_3-way'!F194)</f>
        <v>3.9129799101099256</v>
      </c>
      <c r="J195" s="22">
        <f>IF(OR($A195="",$B195="",$C195=""),"",'MPTO_working_3-way'!G194)</f>
        <v>4.6049579403517704</v>
      </c>
      <c r="K195" s="17">
        <f>IF(OR($A195="",$B195="",$C195=""),"",'OddsRatio_working_3-way'!H194)</f>
        <v>1.9066195295223678</v>
      </c>
      <c r="L195" s="21">
        <f>IF(OR($A195="",$B195="",$C195=""),"",'OddsRatio_working_3-way'!I194)</f>
        <v>3.9011824944715787</v>
      </c>
      <c r="M195" s="22">
        <f>IF(OR($A195="",$B195="",$C195=""),"",'OddsRatio_working_3-way'!J194)</f>
        <v>4.5624814454173057</v>
      </c>
      <c r="N195" s="17">
        <f>IF('Log_working_3-way'!$D194="","",A195^('Log_working_3-way'!$D194))</f>
        <v>1.8957701216822407</v>
      </c>
      <c r="O195" s="21">
        <f>IF('Log_working_3-way'!$D194="","",B195^('Log_working_3-way'!$D194))</f>
        <v>3.9193038171163028</v>
      </c>
      <c r="P195" s="22">
        <f>IF('Log_working_3-way'!$D194="","",C195^('Log_working_3-way'!$D194))</f>
        <v>4.6006089385389233</v>
      </c>
      <c r="Q195" s="37">
        <f t="shared" si="51"/>
        <v>52.728304341207568</v>
      </c>
      <c r="R195" s="37">
        <f t="shared" si="52"/>
        <v>25.8534637652226</v>
      </c>
      <c r="S195" s="37">
        <f t="shared" si="53"/>
        <v>22.16011179876223</v>
      </c>
      <c r="V195" t="s">
        <v>311</v>
      </c>
      <c r="W195" t="s">
        <v>312</v>
      </c>
    </row>
    <row r="196" spans="1:23" ht="15" x14ac:dyDescent="0.25">
      <c r="A196">
        <v>1.85</v>
      </c>
      <c r="B196">
        <v>3.73</v>
      </c>
      <c r="C196">
        <v>4.33</v>
      </c>
      <c r="D196" s="20">
        <f t="shared" si="23"/>
        <v>3.9583937502938982E-2</v>
      </c>
      <c r="E196" s="17">
        <f>IF(OR($A196="",$B196="",$C196=""),"",A196*'MPTO_working_3-way'!$I195)</f>
        <v>1.9232302843804372</v>
      </c>
      <c r="F196" s="21">
        <f>IF(OR($A196="",$B196="",$C196=""),"",B196*'MPTO_working_3-way'!$I195)</f>
        <v>3.8776480868859622</v>
      </c>
      <c r="G196" s="22">
        <f>IF(OR($A196="",$B196="",$C196=""),"",C196*'MPTO_working_3-way'!$I195)</f>
        <v>4.5013984493877262</v>
      </c>
      <c r="H196" s="17">
        <f>IF(OR($A196="",$B196="",$C196=""),"",'MPTO_working_3-way'!E195)</f>
        <v>1.8962885840935151</v>
      </c>
      <c r="I196" s="21">
        <f>IF(OR($A196="",$B196="",$C196=""),"",'MPTO_working_3-way'!F195)</f>
        <v>3.923078337056729</v>
      </c>
      <c r="J196" s="22">
        <f>IF(OR($A196="",$B196="",$C196=""),"",'MPTO_working_3-way'!G195)</f>
        <v>4.5923753372715952</v>
      </c>
      <c r="K196" s="17">
        <f>IF(OR($A196="",$B196="",$C196=""),"",'OddsRatio_working_3-way'!H195)</f>
        <v>1.9063446419950625</v>
      </c>
      <c r="L196" s="21">
        <f>IF(OR($A196="",$B196="",$C196=""),"",'OddsRatio_working_3-way'!I195)</f>
        <v>3.9109657325253182</v>
      </c>
      <c r="M196" s="22">
        <f>IF(OR($A196="",$B196="",$C196=""),"",'OddsRatio_working_3-way'!J195)</f>
        <v>4.5507384209924222</v>
      </c>
      <c r="N196" s="17">
        <f>IF('Log_working_3-way'!$D195="","",A196^('Log_working_3-way'!$D195))</f>
        <v>1.8955446958248601</v>
      </c>
      <c r="O196" s="21">
        <f>IF('Log_working_3-way'!$D195="","",B196^('Log_working_3-way'!$D195))</f>
        <v>3.92925873275514</v>
      </c>
      <c r="P196" s="22">
        <f>IF('Log_working_3-way'!$D195="","",C196^('Log_working_3-way'!$D195))</f>
        <v>4.5882877990690583</v>
      </c>
      <c r="Q196" s="37">
        <f t="shared" si="51"/>
        <v>52.734589470622751</v>
      </c>
      <c r="R196" s="37">
        <f t="shared" si="52"/>
        <v>25.788828114184902</v>
      </c>
      <c r="S196" s="37">
        <f t="shared" si="53"/>
        <v>22.215318444782834</v>
      </c>
      <c r="V196" t="s">
        <v>313</v>
      </c>
      <c r="W196" t="s">
        <v>50</v>
      </c>
    </row>
    <row r="197" spans="1:23" ht="15" x14ac:dyDescent="0.25">
      <c r="A197">
        <v>1.94</v>
      </c>
      <c r="B197">
        <v>3.7</v>
      </c>
      <c r="C197">
        <v>3.97</v>
      </c>
      <c r="D197" s="20">
        <f t="shared" ref="D197:D260" si="54">IF(OR($A197="",$B197="",$C197=""),"",(1/A197)+(1/B197)+(1/C197)-1)</f>
        <v>3.7623356561786725E-2</v>
      </c>
      <c r="E197" s="17">
        <f>IF(OR($A197="",$B197="",$C197=""),"",A197*'MPTO_working_3-way'!$I196)</f>
        <v>2.0129893117298661</v>
      </c>
      <c r="F197" s="21">
        <f>IF(OR($A197="",$B197="",$C197=""),"",B197*'MPTO_working_3-way'!$I196)</f>
        <v>3.8392064192786113</v>
      </c>
      <c r="G197" s="22">
        <f>IF(OR($A197="",$B197="",$C197=""),"",C197*'MPTO_working_3-way'!$I196)</f>
        <v>4.1193647255502936</v>
      </c>
      <c r="H197" s="17">
        <f>IF(OR($A197="",$B197="",$C197=""),"",'MPTO_working_3-way'!E196)</f>
        <v>1.9883767501510647</v>
      </c>
      <c r="I197" s="21">
        <f>IF(OR($A197="",$B197="",$C197=""),"",'MPTO_working_3-way'!F196)</f>
        <v>3.880042263378185</v>
      </c>
      <c r="J197" s="22">
        <f>IF(OR($A197="",$B197="",$C197=""),"",'MPTO_working_3-way'!G196)</f>
        <v>4.1780160747849919</v>
      </c>
      <c r="K197" s="17">
        <f>IF(OR($A197="",$B197="",$C197=""),"",'OddsRatio_working_3-way'!H196)</f>
        <v>1.9978416920387378</v>
      </c>
      <c r="L197" s="21">
        <f>IF(OR($A197="",$B197="",$C197=""),"",'OddsRatio_working_3-way'!I196)</f>
        <v>3.8661410303240364</v>
      </c>
      <c r="M197" s="22">
        <f>IF(OR($A197="",$B197="",$C197=""),"",'OddsRatio_working_3-way'!J196)</f>
        <v>4.1527551333564388</v>
      </c>
      <c r="N197" s="17">
        <f>IF('Log_working_3-way'!$D196="","",A197^('Log_working_3-way'!$D196))</f>
        <v>1.9879433337675569</v>
      </c>
      <c r="O197" s="21">
        <f>IF('Log_working_3-way'!$D196="","",B197^('Log_working_3-way'!$D196))</f>
        <v>3.8826978435790114</v>
      </c>
      <c r="P197" s="22">
        <f>IF('Log_working_3-way'!$D196="","",C197^('Log_working_3-way'!$D196))</f>
        <v>4.1768533877233072</v>
      </c>
      <c r="Q197" s="37">
        <f t="shared" si="51"/>
        <v>50.292279867184433</v>
      </c>
      <c r="R197" s="37">
        <f t="shared" si="52"/>
        <v>26.047049592814041</v>
      </c>
      <c r="S197" s="37">
        <f t="shared" si="53"/>
        <v>24.275587781715856</v>
      </c>
      <c r="V197" t="s">
        <v>193</v>
      </c>
      <c r="W197" t="s">
        <v>314</v>
      </c>
    </row>
    <row r="198" spans="1:23" ht="15" x14ac:dyDescent="0.25">
      <c r="A198">
        <v>2.64</v>
      </c>
      <c r="B198">
        <v>3.19</v>
      </c>
      <c r="C198">
        <v>2.88</v>
      </c>
      <c r="D198" s="20">
        <f t="shared" si="54"/>
        <v>3.9489724834552486E-2</v>
      </c>
      <c r="E198" s="17">
        <f>IF(OR($A198="",$B198="",$C198=""),"",A198*'MPTO_working_3-way'!$I197)</f>
        <v>2.7442528735632186</v>
      </c>
      <c r="F198" s="21">
        <f>IF(OR($A198="",$B198="",$C198=""),"",B198*'MPTO_working_3-way'!$I197)</f>
        <v>3.3159722222222223</v>
      </c>
      <c r="G198" s="22">
        <f>IF(OR($A198="",$B198="",$C198=""),"",C198*'MPTO_working_3-way'!$I197)</f>
        <v>2.9937304075235112</v>
      </c>
      <c r="H198" s="17">
        <f>IF(OR($A198="",$B198="",$C198=""),"",'MPTO_working_3-way'!E197)</f>
        <v>2.7350454491326954</v>
      </c>
      <c r="I198" s="21">
        <f>IF(OR($A198="",$B198="",$C198=""),"",'MPTO_working_3-way'!F197)</f>
        <v>3.3298216788285897</v>
      </c>
      <c r="J198" s="22">
        <f>IF(OR($A198="",$B198="",$C198=""),"",'MPTO_working_3-way'!G197)</f>
        <v>2.9934833608480327</v>
      </c>
      <c r="K198" s="17">
        <f>IF(OR($A198="",$B198="",$C198=""),"",'OddsRatio_working_3-way'!H197)</f>
        <v>2.7394199469613647</v>
      </c>
      <c r="L198" s="21">
        <f>IF(OR($A198="",$B198="",$C198=""),"",'OddsRatio_working_3-way'!I197)</f>
        <v>3.3227620023447488</v>
      </c>
      <c r="M198" s="22">
        <f>IF(OR($A198="",$B198="",$C198=""),"",'OddsRatio_working_3-way'!J197)</f>
        <v>2.9939692074922961</v>
      </c>
      <c r="N198" s="17">
        <f>IF('Log_working_3-way'!$D197="","",A198^('Log_working_3-way'!$D197))</f>
        <v>2.7356146995506188</v>
      </c>
      <c r="O198" s="21">
        <f>IF('Log_working_3-way'!$D197="","",B198^('Log_working_3-way'!$D197))</f>
        <v>3.3285392082111103</v>
      </c>
      <c r="P198" s="22">
        <f>IF('Log_working_3-way'!$D197="","",C198^('Log_working_3-way'!$D197))</f>
        <v>2.9938385086138908</v>
      </c>
      <c r="Q198" s="37">
        <f t="shared" si="51"/>
        <v>36.562463717636135</v>
      </c>
      <c r="R198" s="37">
        <f t="shared" si="52"/>
        <v>30.157068062827225</v>
      </c>
      <c r="S198" s="37">
        <f t="shared" si="53"/>
        <v>33.403141361256544</v>
      </c>
      <c r="V198" t="s">
        <v>194</v>
      </c>
      <c r="W198" t="s">
        <v>315</v>
      </c>
    </row>
    <row r="199" spans="1:23" ht="15" x14ac:dyDescent="0.25">
      <c r="A199">
        <v>2.65</v>
      </c>
      <c r="B199">
        <v>3.36</v>
      </c>
      <c r="C199">
        <v>2.74</v>
      </c>
      <c r="D199" s="20">
        <f t="shared" si="54"/>
        <v>3.9941041834720359E-2</v>
      </c>
      <c r="E199" s="17">
        <f>IF(OR($A199="",$B199="",$C199=""),"",A199*'MPTO_working_3-way'!$I198)</f>
        <v>2.755843760862009</v>
      </c>
      <c r="F199" s="21">
        <f>IF(OR($A199="",$B199="",$C199=""),"",B199*'MPTO_working_3-way'!$I198)</f>
        <v>3.4942019005646601</v>
      </c>
      <c r="G199" s="22">
        <f>IF(OR($A199="",$B199="",$C199=""),"",C199*'MPTO_working_3-way'!$I198)</f>
        <v>2.8494384546271339</v>
      </c>
      <c r="H199" s="17">
        <f>IF(OR($A199="",$B199="",$C199=""),"",'MPTO_working_3-way'!E198)</f>
        <v>2.7469145903359609</v>
      </c>
      <c r="I199" s="21">
        <f>IF(OR($A199="",$B199="",$C199=""),"",'MPTO_working_3-way'!F198)</f>
        <v>3.5173447850307755</v>
      </c>
      <c r="J199" s="22">
        <f>IF(OR($A199="",$B199="",$C199=""),"",'MPTO_working_3-way'!G198)</f>
        <v>2.8437381010476517</v>
      </c>
      <c r="K199" s="17">
        <f>IF(OR($A199="",$B199="",$C199=""),"",'OddsRatio_working_3-way'!H198)</f>
        <v>2.7514285912971395</v>
      </c>
      <c r="L199" s="21">
        <f>IF(OR($A199="",$B199="",$C199=""),"",'OddsRatio_working_3-way'!I198)</f>
        <v>3.5050736214916673</v>
      </c>
      <c r="M199" s="22">
        <f>IF(OR($A199="",$B199="",$C199=""),"",'OddsRatio_working_3-way'!J198)</f>
        <v>2.8469610599133475</v>
      </c>
      <c r="N199" s="17">
        <f>IF('Log_working_3-way'!$D198="","",A199^('Log_working_3-way'!$D198))</f>
        <v>2.7477184288870244</v>
      </c>
      <c r="O199" s="21">
        <f>IF('Log_working_3-way'!$D198="","",B199^('Log_working_3-way'!$D198))</f>
        <v>3.5147644433079188</v>
      </c>
      <c r="P199" s="22">
        <f>IF('Log_working_3-way'!$D198="","",C199^('Log_working_3-way'!$D198))</f>
        <v>2.8445649829452093</v>
      </c>
      <c r="Q199" s="37">
        <f t="shared" si="51"/>
        <v>36.404480995446434</v>
      </c>
      <c r="R199" s="37">
        <f t="shared" si="52"/>
        <v>28.618838534728084</v>
      </c>
      <c r="S199" s="37">
        <f t="shared" si="53"/>
        <v>35.094634115578963</v>
      </c>
      <c r="V199" t="s">
        <v>316</v>
      </c>
      <c r="W199" t="s">
        <v>168</v>
      </c>
    </row>
    <row r="200" spans="1:23" ht="15" x14ac:dyDescent="0.25">
      <c r="A200">
        <v>4.62</v>
      </c>
      <c r="B200">
        <v>3.82</v>
      </c>
      <c r="C200">
        <v>1.78</v>
      </c>
      <c r="D200" s="20">
        <f t="shared" si="54"/>
        <v>4.002807397124708E-2</v>
      </c>
      <c r="E200" s="17">
        <f>IF(OR($A200="",$B200="",$C200=""),"",A200*'MPTO_working_3-way'!$I199)</f>
        <v>4.8049297017471613</v>
      </c>
      <c r="F200" s="21">
        <f>IF(OR($A200="",$B200="",$C200=""),"",B200*'MPTO_working_3-way'!$I199)</f>
        <v>3.9729072425701637</v>
      </c>
      <c r="G200" s="22">
        <f>IF(OR($A200="",$B200="",$C200=""),"",C200*'MPTO_working_3-way'!$I199)</f>
        <v>1.8512499716688198</v>
      </c>
      <c r="H200" s="17">
        <f>IF(OR($A200="",$B200="",$C200=""),"",'MPTO_working_3-way'!E199)</f>
        <v>4.9235004925461903</v>
      </c>
      <c r="I200" s="21">
        <f>IF(OR($A200="",$B200="",$C200=""),"",'MPTO_working_3-way'!F199)</f>
        <v>4.0251586359783085</v>
      </c>
      <c r="J200" s="22">
        <f>IF(OR($A200="",$B200="",$C200=""),"",'MPTO_working_3-way'!G199)</f>
        <v>1.8233034394685999</v>
      </c>
      <c r="K200" s="17">
        <f>IF(OR($A200="",$B200="",$C200=""),"",'OddsRatio_working_3-way'!H199)</f>
        <v>4.8681626808011318</v>
      </c>
      <c r="L200" s="21">
        <f>IF(OR($A200="",$B200="",$C200=""),"",'OddsRatio_working_3-way'!I199)</f>
        <v>4.0133200994086167</v>
      </c>
      <c r="M200" s="22">
        <f>IF(OR($A200="",$B200="",$C200=""),"",'OddsRatio_working_3-way'!J199)</f>
        <v>1.833471516857702</v>
      </c>
      <c r="N200" s="17">
        <f>IF('Log_working_3-way'!$D199="","",A200^('Log_working_3-way'!$D199))</f>
        <v>4.9171470653606972</v>
      </c>
      <c r="O200" s="21">
        <f>IF('Log_working_3-way'!$D199="","",B200^('Log_working_3-way'!$D199))</f>
        <v>4.0343271606692266</v>
      </c>
      <c r="P200" s="22">
        <f>IF('Log_working_3-way'!$D199="","",C200^('Log_working_3-way'!$D199))</f>
        <v>1.8222994434984328</v>
      </c>
      <c r="Q200" s="37">
        <f t="shared" si="51"/>
        <v>20.31075251264674</v>
      </c>
      <c r="R200" s="37">
        <f t="shared" si="52"/>
        <v>25.170484457449284</v>
      </c>
      <c r="S200" s="37">
        <f t="shared" si="53"/>
        <v>54.017556532278796</v>
      </c>
      <c r="V200" t="s">
        <v>317</v>
      </c>
      <c r="W200" t="s">
        <v>278</v>
      </c>
    </row>
    <row r="201" spans="1:23" ht="15" x14ac:dyDescent="0.25">
      <c r="A201">
        <v>1.93</v>
      </c>
      <c r="B201">
        <v>3.57</v>
      </c>
      <c r="C201">
        <v>4.1500000000000004</v>
      </c>
      <c r="D201" s="20">
        <f t="shared" si="54"/>
        <v>3.9210615265520721E-2</v>
      </c>
      <c r="E201" s="17">
        <f>IF(OR($A201="",$B201="",$C201=""),"",A201*'MPTO_working_3-way'!$I200)</f>
        <v>2.0056764874624551</v>
      </c>
      <c r="F201" s="21">
        <f>IF(OR($A201="",$B201="",$C201=""),"",B201*'MPTO_working_3-way'!$I200)</f>
        <v>3.7099818964979088</v>
      </c>
      <c r="G201" s="22">
        <f>IF(OR($A201="",$B201="",$C201=""),"",C201*'MPTO_working_3-way'!$I200)</f>
        <v>4.3127240533519116</v>
      </c>
      <c r="H201" s="17">
        <f>IF(OR($A201="",$B201="",$C201=""),"",'MPTO_working_3-way'!E200)</f>
        <v>1.9799450967638665</v>
      </c>
      <c r="I201" s="21">
        <f>IF(OR($A201="",$B201="",$C201=""),"",'MPTO_working_3-way'!F200)</f>
        <v>3.744731540994656</v>
      </c>
      <c r="J201" s="22">
        <f>IF(OR($A201="",$B201="",$C201=""),"",'MPTO_working_3-way'!G200)</f>
        <v>4.3880116823702773</v>
      </c>
      <c r="K201" s="17">
        <f>IF(OR($A201="",$B201="",$C201=""),"",'OddsRatio_working_3-way'!H200)</f>
        <v>1.9898523682957787</v>
      </c>
      <c r="L201" s="21">
        <f>IF(OR($A201="",$B201="",$C201=""),"",'OddsRatio_working_3-way'!I200)</f>
        <v>3.7353984801291937</v>
      </c>
      <c r="M201" s="22">
        <f>IF(OR($A201="",$B201="",$C201=""),"",'OddsRatio_working_3-way'!J200)</f>
        <v>4.3527257635824759</v>
      </c>
      <c r="N201" s="17">
        <f>IF('Log_working_3-way'!$D200="","",A201^('Log_working_3-way'!$D200))</f>
        <v>1.9795051767119709</v>
      </c>
      <c r="O201" s="21">
        <f>IF('Log_working_3-way'!$D200="","",B201^('Log_working_3-way'!$D200))</f>
        <v>3.7493531467865693</v>
      </c>
      <c r="P201" s="22">
        <f>IF('Log_working_3-way'!$D200="","",C201^('Log_working_3-way'!$D200))</f>
        <v>4.3838388889709128</v>
      </c>
      <c r="Q201" s="37">
        <f t="shared" si="51"/>
        <v>50.506450993739982</v>
      </c>
      <c r="R201" s="37">
        <f t="shared" si="52"/>
        <v>26.954309425174404</v>
      </c>
      <c r="S201" s="37">
        <f t="shared" si="53"/>
        <v>23.187201119969302</v>
      </c>
      <c r="V201" t="s">
        <v>318</v>
      </c>
      <c r="W201" t="s">
        <v>319</v>
      </c>
    </row>
    <row r="202" spans="1:23" ht="15" x14ac:dyDescent="0.25">
      <c r="A202">
        <v>4.1900000000000004</v>
      </c>
      <c r="B202">
        <v>3.63</v>
      </c>
      <c r="C202">
        <v>1.84</v>
      </c>
      <c r="D202" s="20">
        <f t="shared" si="54"/>
        <v>5.7623839020350509E-2</v>
      </c>
      <c r="E202" s="17">
        <f>IF(OR($A202="",$B202="",$C202=""),"",A202*'MPTO_working_3-way'!$I201)</f>
        <v>4.4314438854952689</v>
      </c>
      <c r="F202" s="21">
        <f>IF(OR($A202="",$B202="",$C202=""),"",B202*'MPTO_working_3-way'!$I201)</f>
        <v>3.8391745356438722</v>
      </c>
      <c r="G202" s="22">
        <f>IF(OR($A202="",$B202="",$C202=""),"",C202*'MPTO_working_3-way'!$I201)</f>
        <v>1.9460278637974451</v>
      </c>
      <c r="H202" s="17">
        <f>IF(OR($A202="",$B202="",$C202=""),"",'MPTO_working_3-way'!E201)</f>
        <v>4.5567316662169137</v>
      </c>
      <c r="I202" s="21">
        <f>IF(OR($A202="",$B202="",$C202=""),"",'MPTO_working_3-way'!F201)</f>
        <v>3.9020713187137397</v>
      </c>
      <c r="J202" s="22">
        <f>IF(OR($A202="",$B202="",$C202=""),"",'MPTO_working_3-way'!G201)</f>
        <v>1.9074129743499522</v>
      </c>
      <c r="K202" s="17">
        <f>IF(OR($A202="",$B202="",$C202=""),"",'OddsRatio_working_3-way'!H201)</f>
        <v>4.4998606927923026</v>
      </c>
      <c r="L202" s="21">
        <f>IF(OR($A202="",$B202="",$C202=""),"",'OddsRatio_working_3-way'!I201)</f>
        <v>3.885465085280174</v>
      </c>
      <c r="M202" s="22">
        <f>IF(OR($A202="",$B202="",$C202=""),"",'OddsRatio_working_3-way'!J201)</f>
        <v>1.9215934112681925</v>
      </c>
      <c r="N202" s="17">
        <f>IF('Log_working_3-way'!$D201="","",A202^('Log_working_3-way'!$D201))</f>
        <v>4.5521057737568116</v>
      </c>
      <c r="O202" s="21">
        <f>IF('Log_working_3-way'!$D201="","",B202^('Log_working_3-way'!$D201))</f>
        <v>3.911110979757106</v>
      </c>
      <c r="P202" s="22">
        <f>IF('Log_working_3-way'!$D201="","",C202^('Log_working_3-way'!$D201))</f>
        <v>1.9060702956167137</v>
      </c>
      <c r="Q202" s="37">
        <f t="shared" si="51"/>
        <v>21.945553814675666</v>
      </c>
      <c r="R202" s="37">
        <f t="shared" si="52"/>
        <v>26.047265908745377</v>
      </c>
      <c r="S202" s="37">
        <f t="shared" si="53"/>
        <v>51.386725678666146</v>
      </c>
      <c r="V202" t="s">
        <v>320</v>
      </c>
      <c r="W202" t="s">
        <v>321</v>
      </c>
    </row>
    <row r="203" spans="1:23" ht="15" x14ac:dyDescent="0.25">
      <c r="A203">
        <v>1.78</v>
      </c>
      <c r="B203">
        <v>3.37</v>
      </c>
      <c r="C203">
        <v>4.97</v>
      </c>
      <c r="D203" s="20">
        <f t="shared" si="54"/>
        <v>5.9740901314263795E-2</v>
      </c>
      <c r="E203" s="17">
        <f>IF(OR($A203="",$B203="",$C203=""),"",A203*'MPTO_working_3-way'!$I202)</f>
        <v>1.8863388043393896</v>
      </c>
      <c r="F203" s="21">
        <f>IF(OR($A203="",$B203="",$C203=""),"",B203*'MPTO_working_3-way'!$I202)</f>
        <v>3.5713268374290692</v>
      </c>
      <c r="G203" s="22">
        <f>IF(OR($A203="",$B203="",$C203=""),"",C203*'MPTO_working_3-way'!$I202)</f>
        <v>5.2669122795318906</v>
      </c>
      <c r="H203" s="17">
        <f>IF(OR($A203="",$B203="",$C203=""),"",'MPTO_working_3-way'!E202)</f>
        <v>1.8454130041236221</v>
      </c>
      <c r="I203" s="21">
        <f>IF(OR($A203="",$B203="",$C203=""),"",'MPTO_working_3-way'!F202)</f>
        <v>3.6124261079177611</v>
      </c>
      <c r="J203" s="22">
        <f>IF(OR($A203="",$B203="",$C203=""),"",'MPTO_working_3-way'!G202)</f>
        <v>5.5159142217619008</v>
      </c>
      <c r="K203" s="17">
        <f>IF(OR($A203="",$B203="",$C203=""),"",'OddsRatio_working_3-way'!H202)</f>
        <v>1.8605417768548866</v>
      </c>
      <c r="L203" s="21">
        <f>IF(OR($A203="",$B203="",$C203=""),"",'OddsRatio_working_3-way'!I202)</f>
        <v>3.6147230912129258</v>
      </c>
      <c r="M203" s="22">
        <f>IF(OR($A203="",$B203="",$C203=""),"",'OddsRatio_working_3-way'!J202)</f>
        <v>5.3799369924537173</v>
      </c>
      <c r="N203" s="17">
        <f>IF('Log_working_3-way'!$D202="","",A203^('Log_working_3-way'!$D202))</f>
        <v>1.8441528382515369</v>
      </c>
      <c r="O203" s="21">
        <f>IF('Log_working_3-way'!$D202="","",B203^('Log_working_3-way'!$D202))</f>
        <v>3.6310208142777141</v>
      </c>
      <c r="P203" s="22">
        <f>IF('Log_working_3-way'!$D202="","",C203^('Log_working_3-way'!$D202))</f>
        <v>5.4842316132490039</v>
      </c>
      <c r="Q203" s="37">
        <f t="shared" si="51"/>
        <v>54.188411903756759</v>
      </c>
      <c r="R203" s="37">
        <f t="shared" si="52"/>
        <v>28.000797617276639</v>
      </c>
      <c r="S203" s="37">
        <f t="shared" si="53"/>
        <v>18.986456332036678</v>
      </c>
      <c r="V203" t="s">
        <v>322</v>
      </c>
      <c r="W203" t="s">
        <v>323</v>
      </c>
    </row>
    <row r="204" spans="1:23" ht="15" x14ac:dyDescent="0.25">
      <c r="A204">
        <v>3.53</v>
      </c>
      <c r="B204">
        <v>3.49</v>
      </c>
      <c r="C204">
        <v>2.0499999999999998</v>
      </c>
      <c r="D204" s="20">
        <f t="shared" si="54"/>
        <v>5.7623948318348717E-2</v>
      </c>
      <c r="E204" s="17">
        <f>IF(OR($A204="",$B204="",$C204=""),"",A204*'MPTO_working_3-way'!$I203)</f>
        <v>3.7334125375637708</v>
      </c>
      <c r="F204" s="21">
        <f>IF(OR($A204="",$B204="",$C204=""),"",B204*'MPTO_working_3-way'!$I203)</f>
        <v>3.6911075796310371</v>
      </c>
      <c r="G204" s="22">
        <f>IF(OR($A204="",$B204="",$C204=""),"",C204*'MPTO_working_3-way'!$I203)</f>
        <v>2.1681290940526146</v>
      </c>
      <c r="H204" s="17">
        <f>IF(OR($A204="",$B204="",$C204=""),"",'MPTO_working_3-way'!E203)</f>
        <v>3.7867580192806094</v>
      </c>
      <c r="I204" s="21">
        <f>IF(OR($A204="",$B204="",$C204=""),"",'MPTO_working_3-way'!F203)</f>
        <v>3.7407654269969393</v>
      </c>
      <c r="J204" s="22">
        <f>IF(OR($A204="",$B204="",$C204=""),"",'MPTO_working_3-way'!G203)</f>
        <v>2.1340303576083506</v>
      </c>
      <c r="K204" s="17">
        <f>IF(OR($A204="",$B204="",$C204=""),"",'OddsRatio_working_3-way'!H203)</f>
        <v>3.7649135278144188</v>
      </c>
      <c r="L204" s="21">
        <f>IF(OR($A204="",$B204="",$C204=""),"",'OddsRatio_working_3-way'!I203)</f>
        <v>3.7211994799438344</v>
      </c>
      <c r="M204" s="22">
        <f>IF(OR($A204="",$B204="",$C204=""),"",'OddsRatio_working_3-way'!J203)</f>
        <v>2.1474937566028216</v>
      </c>
      <c r="N204" s="17">
        <f>IF('Log_working_3-way'!$D203="","",A204^('Log_working_3-way'!$D203))</f>
        <v>3.7869915294810901</v>
      </c>
      <c r="O204" s="21">
        <f>IF('Log_working_3-way'!$D203="","",B204^('Log_working_3-way'!$D203))</f>
        <v>3.7417029211271502</v>
      </c>
      <c r="P204" s="22">
        <f>IF('Log_working_3-way'!$D203="","",C204^('Log_working_3-way'!$D203))</f>
        <v>2.1336512409799901</v>
      </c>
      <c r="Q204" s="37">
        <f t="shared" si="51"/>
        <v>26.407813620738708</v>
      </c>
      <c r="R204" s="37">
        <f t="shared" si="52"/>
        <v>27.092139105302373</v>
      </c>
      <c r="S204" s="37">
        <f t="shared" si="53"/>
        <v>46.12271486707575</v>
      </c>
      <c r="V204" t="s">
        <v>324</v>
      </c>
      <c r="W204" t="s">
        <v>325</v>
      </c>
    </row>
    <row r="205" spans="1:23" ht="15" x14ac:dyDescent="0.25">
      <c r="A205">
        <v>4.9800000000000004</v>
      </c>
      <c r="B205">
        <v>3.33</v>
      </c>
      <c r="C205">
        <v>1.79</v>
      </c>
      <c r="D205" s="20">
        <f t="shared" si="54"/>
        <v>5.9762731028800697E-2</v>
      </c>
      <c r="E205" s="17">
        <f>IF(OR($A205="",$B205="",$C205=""),"",A205*'MPTO_working_3-way'!$I204)</f>
        <v>5.2776184005234281</v>
      </c>
      <c r="F205" s="21">
        <f>IF(OR($A205="",$B205="",$C205=""),"",B205*'MPTO_working_3-way'!$I204)</f>
        <v>3.5290098943259065</v>
      </c>
      <c r="G205" s="22">
        <f>IF(OR($A205="",$B205="",$C205=""),"",C205*'MPTO_working_3-way'!$I204)</f>
        <v>1.8969752885415534</v>
      </c>
      <c r="H205" s="17">
        <f>IF(OR($A205="",$B205="",$C205=""),"",'MPTO_working_3-way'!E204)</f>
        <v>5.5284568259692666</v>
      </c>
      <c r="I205" s="21">
        <f>IF(OR($A205="",$B205="",$C205=""),"",'MPTO_working_3-way'!F204)</f>
        <v>3.5665959618217862</v>
      </c>
      <c r="J205" s="22">
        <f>IF(OR($A205="",$B205="",$C205=""),"",'MPTO_working_3-way'!G204)</f>
        <v>1.8561887766568186</v>
      </c>
      <c r="K205" s="17">
        <f>IF(OR($A205="",$B205="",$C205=""),"",'OddsRatio_working_3-way'!H204)</f>
        <v>5.3900240756805102</v>
      </c>
      <c r="L205" s="21">
        <f>IF(OR($A205="",$B205="",$C205=""),"",'OddsRatio_working_3-way'!I204)</f>
        <v>3.5700392201848197</v>
      </c>
      <c r="M205" s="22">
        <f>IF(OR($A205="",$B205="",$C205=""),"",'OddsRatio_working_3-way'!J204)</f>
        <v>1.8713866883888453</v>
      </c>
      <c r="N205" s="17">
        <f>IF('Log_working_3-way'!$D204="","",A205^('Log_working_3-way'!$D204))</f>
        <v>5.495093427681736</v>
      </c>
      <c r="O205" s="21">
        <f>IF('Log_working_3-way'!$D204="","",B205^('Log_working_3-way'!$D204))</f>
        <v>3.5848768873658785</v>
      </c>
      <c r="P205" s="22">
        <f>IF('Log_working_3-way'!$D204="","",C205^('Log_working_3-way'!$D204))</f>
        <v>1.8550471179395558</v>
      </c>
      <c r="Q205" s="37">
        <f t="shared" si="51"/>
        <v>18.088230250847204</v>
      </c>
      <c r="R205" s="37">
        <f t="shared" si="52"/>
        <v>28.336559826818362</v>
      </c>
      <c r="S205" s="37">
        <f t="shared" si="53"/>
        <v>52.715499566092262</v>
      </c>
      <c r="V205" t="s">
        <v>326</v>
      </c>
      <c r="W205" t="s">
        <v>327</v>
      </c>
    </row>
    <row r="206" spans="1:23" ht="15" x14ac:dyDescent="0.25">
      <c r="A206">
        <v>1.19</v>
      </c>
      <c r="B206">
        <v>6.62</v>
      </c>
      <c r="C206">
        <v>13.75</v>
      </c>
      <c r="D206" s="20">
        <f t="shared" si="54"/>
        <v>6.4120808993743061E-2</v>
      </c>
      <c r="E206" s="17">
        <f>IF(OR($A206="",$B206="",$C206=""),"",A206*'MPTO_working_3-way'!$I205)</f>
        <v>1.2663037627025542</v>
      </c>
      <c r="F206" s="21">
        <f>IF(OR($A206="",$B206="",$C206=""),"",B206*'MPTO_working_3-way'!$I205)</f>
        <v>7.0444797555385792</v>
      </c>
      <c r="G206" s="22">
        <f>IF(OR($A206="",$B206="",$C206=""),"",C206*'MPTO_working_3-way'!$I205)</f>
        <v>14.631661123663967</v>
      </c>
      <c r="H206" s="17">
        <f>IF(OR($A206="",$B206="",$C206=""),"",'MPTO_working_3-way'!E205)</f>
        <v>1.2210570833103964</v>
      </c>
      <c r="I206" s="21">
        <f>IF(OR($A206="",$B206="",$C206=""),"",'MPTO_working_3-way'!F205)</f>
        <v>7.7110634415350976</v>
      </c>
      <c r="J206" s="22">
        <f>IF(OR($A206="",$B206="",$C206=""),"",'MPTO_working_3-way'!G205)</f>
        <v>19.472805064762689</v>
      </c>
      <c r="K206" s="17">
        <f>IF(OR($A206="",$B206="",$C206=""),"",'OddsRatio_working_3-way'!H205)</f>
        <v>1.2314457233655185</v>
      </c>
      <c r="L206" s="21">
        <f>IF(OR($A206="",$B206="",$C206=""),"",'OddsRatio_working_3-way'!I205)</f>
        <v>7.8459208700748038</v>
      </c>
      <c r="M206" s="22">
        <f>IF(OR($A206="",$B206="",$C206=""),"",'OddsRatio_working_3-way'!J205)</f>
        <v>16.53122617321241</v>
      </c>
      <c r="N206" s="17">
        <f>IF('Log_working_3-way'!$D205="","",A206^('Log_working_3-way'!$D205))</f>
        <v>1.2136516943371922</v>
      </c>
      <c r="O206" s="21">
        <f>IF('Log_working_3-way'!$D205="","",B206^('Log_working_3-way'!$D205))</f>
        <v>8.1983572846884396</v>
      </c>
      <c r="P206" s="22">
        <f>IF('Log_working_3-way'!$D205="","",C206^('Log_working_3-way'!$D205))</f>
        <v>18.496351736153564</v>
      </c>
      <c r="Q206" s="37">
        <f t="shared" si="51"/>
        <v>81.896253145586712</v>
      </c>
      <c r="R206" s="37">
        <f t="shared" si="52"/>
        <v>14.195512439563338</v>
      </c>
      <c r="S206" s="37">
        <f t="shared" si="53"/>
        <v>6.8344939890843133</v>
      </c>
      <c r="V206" t="s">
        <v>328</v>
      </c>
      <c r="W206" t="s">
        <v>329</v>
      </c>
    </row>
    <row r="207" spans="1:23" ht="15" x14ac:dyDescent="0.25">
      <c r="A207">
        <v>1.85</v>
      </c>
      <c r="B207">
        <v>3.43</v>
      </c>
      <c r="C207">
        <v>4.42</v>
      </c>
      <c r="D207" s="20">
        <f t="shared" si="54"/>
        <v>5.8330073936316396E-2</v>
      </c>
      <c r="E207" s="17">
        <f>IF(OR($A207="",$B207="",$C207=""),"",A207*'MPTO_working_3-way'!$I206)</f>
        <v>1.9579106367821855</v>
      </c>
      <c r="F207" s="21">
        <f>IF(OR($A207="",$B207="",$C207=""),"",B207*'MPTO_working_3-way'!$I206)</f>
        <v>3.6300721536015654</v>
      </c>
      <c r="G207" s="22">
        <f>IF(OR($A207="",$B207="",$C207=""),"",C207*'MPTO_working_3-way'!$I206)</f>
        <v>4.6778189267985182</v>
      </c>
      <c r="H207" s="17">
        <f>IF(OR($A207="",$B207="",$C207=""),"",'MPTO_working_3-way'!E206)</f>
        <v>1.9190278386919983</v>
      </c>
      <c r="I207" s="21">
        <f>IF(OR($A207="",$B207="",$C207=""),"",'MPTO_working_3-way'!F206)</f>
        <v>3.6750947040424968</v>
      </c>
      <c r="J207" s="22">
        <f>IF(OR($A207="",$B207="",$C207=""),"",'MPTO_working_3-way'!G206)</f>
        <v>4.8355668885567136</v>
      </c>
      <c r="K207" s="17">
        <f>IF(OR($A207="",$B207="",$C207=""),"",'OddsRatio_working_3-way'!H206)</f>
        <v>1.9335521773864668</v>
      </c>
      <c r="L207" s="21">
        <f>IF(OR($A207="",$B207="",$C207=""),"",'OddsRatio_working_3-way'!I206)</f>
        <v>3.668860930646018</v>
      </c>
      <c r="M207" s="22">
        <f>IF(OR($A207="",$B207="",$C207=""),"",'OddsRatio_working_3-way'!J206)</f>
        <v>4.7561746431314322</v>
      </c>
      <c r="N207" s="17">
        <f>IF('Log_working_3-way'!$D206="","",A207^('Log_working_3-way'!$D206))</f>
        <v>1.9179162411668043</v>
      </c>
      <c r="O207" s="21">
        <f>IF('Log_working_3-way'!$D206="","",B207^('Log_working_3-way'!$D206))</f>
        <v>3.686936447285726</v>
      </c>
      <c r="P207" s="22">
        <f>IF('Log_working_3-way'!$D206="","",C207^('Log_working_3-way'!$D206))</f>
        <v>4.8222307556699917</v>
      </c>
      <c r="Q207" s="37">
        <f t="shared" si="51"/>
        <v>52.109718256176841</v>
      </c>
      <c r="R207" s="37">
        <f t="shared" si="52"/>
        <v>27.547661800822691</v>
      </c>
      <c r="S207" s="37">
        <f t="shared" si="53"/>
        <v>21.377484157651999</v>
      </c>
      <c r="V207" t="s">
        <v>330</v>
      </c>
      <c r="W207" t="s">
        <v>331</v>
      </c>
    </row>
    <row r="208" spans="1:23" ht="15" x14ac:dyDescent="0.25">
      <c r="A208">
        <v>1.98</v>
      </c>
      <c r="B208">
        <v>3.48</v>
      </c>
      <c r="C208">
        <v>3.79</v>
      </c>
      <c r="D208" s="20">
        <f t="shared" si="54"/>
        <v>5.6259069633648906E-2</v>
      </c>
      <c r="E208" s="17">
        <f>IF(OR($A208="",$B208="",$C208=""),"",A208*'MPTO_working_3-way'!$I207)</f>
        <v>2.0913929578746249</v>
      </c>
      <c r="F208" s="21">
        <f>IF(OR($A208="",$B208="",$C208=""),"",B208*'MPTO_working_3-way'!$I207)</f>
        <v>3.6757815623250982</v>
      </c>
      <c r="G208" s="22">
        <f>IF(OR($A208="",$B208="",$C208=""),"",C208*'MPTO_working_3-way'!$I207)</f>
        <v>4.0032218739115297</v>
      </c>
      <c r="H208" s="17">
        <f>IF(OR($A208="",$B208="",$C208=""),"",'MPTO_working_3-way'!E207)</f>
        <v>2.0563544689102033</v>
      </c>
      <c r="I208" s="21">
        <f>IF(OR($A208="",$B208="",$C208=""),"",'MPTO_working_3-way'!F207)</f>
        <v>3.7229624695914394</v>
      </c>
      <c r="J208" s="22">
        <f>IF(OR($A208="",$B208="",$C208=""),"",'MPTO_working_3-way'!G207)</f>
        <v>4.0799803520630338</v>
      </c>
      <c r="K208" s="17">
        <f>IF(OR($A208="",$B208="",$C208=""),"",'OddsRatio_working_3-way'!H207)</f>
        <v>2.0698997896297233</v>
      </c>
      <c r="L208" s="21">
        <f>IF(OR($A208="",$B208="",$C208=""),"",'OddsRatio_working_3-way'!I207)</f>
        <v>3.7075015084507288</v>
      </c>
      <c r="M208" s="22">
        <f>IF(OR($A208="",$B208="",$C208=""),"",'OddsRatio_working_3-way'!J207)</f>
        <v>4.0459391970070691</v>
      </c>
      <c r="N208" s="17">
        <f>IF('Log_working_3-way'!$D207="","",A208^('Log_working_3-way'!$D207))</f>
        <v>2.055725676648454</v>
      </c>
      <c r="O208" s="21">
        <f>IF('Log_working_3-way'!$D207="","",B208^('Log_working_3-way'!$D207))</f>
        <v>3.7267972823026039</v>
      </c>
      <c r="P208" s="22">
        <f>IF('Log_working_3-way'!$D207="","",C208^('Log_working_3-way'!$D207))</f>
        <v>4.0778566857827041</v>
      </c>
      <c r="Q208" s="37">
        <f t="shared" si="51"/>
        <v>48.629748183928882</v>
      </c>
      <c r="R208" s="37">
        <f t="shared" si="52"/>
        <v>27.205098644856761</v>
      </c>
      <c r="S208" s="37">
        <f t="shared" si="53"/>
        <v>24.979879494485889</v>
      </c>
      <c r="V208" t="s">
        <v>332</v>
      </c>
      <c r="W208" t="s">
        <v>333</v>
      </c>
    </row>
    <row r="209" spans="1:23" ht="15" x14ac:dyDescent="0.25">
      <c r="A209">
        <v>4.92</v>
      </c>
      <c r="B209">
        <v>3.63</v>
      </c>
      <c r="C209">
        <v>1.78</v>
      </c>
      <c r="D209" s="20">
        <f t="shared" si="54"/>
        <v>4.0531878993225856E-2</v>
      </c>
      <c r="E209" s="17">
        <f>IF(OR($A209="",$B209="",$C209=""),"",A209*'MPTO_working_3-way'!$I208)</f>
        <v>5.119416844646671</v>
      </c>
      <c r="F209" s="21">
        <f>IF(OR($A209="",$B209="",$C209=""),"",B209*'MPTO_working_3-way'!$I208)</f>
        <v>3.7771307207454097</v>
      </c>
      <c r="G209" s="22">
        <f>IF(OR($A209="",$B209="",$C209=""),"",C209*'MPTO_working_3-way'!$I208)</f>
        <v>1.852146744607942</v>
      </c>
      <c r="H209" s="17">
        <f>IF(OR($A209="",$B209="",$C209=""),"",'MPTO_working_3-way'!E208)</f>
        <v>5.270330920824895</v>
      </c>
      <c r="I209" s="21">
        <f>IF(OR($A209="",$B209="",$C209=""),"",'MPTO_working_3-way'!F208)</f>
        <v>3.8172095998893387</v>
      </c>
      <c r="J209" s="22">
        <f>IF(OR($A209="",$B209="",$C209=""),"",'MPTO_working_3-way'!G208)</f>
        <v>1.8238618995558027</v>
      </c>
      <c r="K209" s="17">
        <f>IF(OR($A209="",$B209="",$C209=""),"",'OddsRatio_working_3-way'!H208)</f>
        <v>5.1928403789775635</v>
      </c>
      <c r="L209" s="21">
        <f>IF(OR($A209="",$B209="",$C209=""),"",'OddsRatio_working_3-way'!I208)</f>
        <v>3.813053621609948</v>
      </c>
      <c r="M209" s="22">
        <f>IF(OR($A209="",$B209="",$C209=""),"",'OddsRatio_working_3-way'!J208)</f>
        <v>1.8342896672455355</v>
      </c>
      <c r="N209" s="17">
        <f>IF('Log_working_3-way'!$D208="","",A209^('Log_working_3-way'!$D208))</f>
        <v>5.2553665159310476</v>
      </c>
      <c r="O209" s="21">
        <f>IF('Log_working_3-way'!$D208="","",B209^('Log_working_3-way'!$D208))</f>
        <v>3.8289448771569554</v>
      </c>
      <c r="P209" s="22">
        <f>IF('Log_working_3-way'!$D208="","",C209^('Log_working_3-way'!$D208))</f>
        <v>1.8229886766398902</v>
      </c>
      <c r="Q209" s="37">
        <f t="shared" si="51"/>
        <v>18.974140618924991</v>
      </c>
      <c r="R209" s="37">
        <f t="shared" si="52"/>
        <v>26.475122889118648</v>
      </c>
      <c r="S209" s="37">
        <f t="shared" si="53"/>
        <v>53.991402296348689</v>
      </c>
      <c r="V209" t="s">
        <v>334</v>
      </c>
      <c r="W209" t="s">
        <v>335</v>
      </c>
    </row>
    <row r="210" spans="1:23" ht="15" x14ac:dyDescent="0.25">
      <c r="A210">
        <v>1.85</v>
      </c>
      <c r="B210">
        <v>3.58</v>
      </c>
      <c r="C210">
        <v>4.59</v>
      </c>
      <c r="D210" s="20">
        <f t="shared" si="54"/>
        <v>3.7735073226364602E-2</v>
      </c>
      <c r="E210" s="17">
        <f>IF(OR($A210="",$B210="",$C210=""),"",A210*'MPTO_working_3-way'!$I209)</f>
        <v>1.9198098854687746</v>
      </c>
      <c r="F210" s="21">
        <f>IF(OR($A210="",$B210="",$C210=""),"",B210*'MPTO_working_3-way'!$I209)</f>
        <v>3.7150915621503855</v>
      </c>
      <c r="G210" s="22">
        <f>IF(OR($A210="",$B210="",$C210=""),"",C210*'MPTO_working_3-way'!$I209)</f>
        <v>4.763203986109013</v>
      </c>
      <c r="H210" s="17">
        <f>IF(OR($A210="",$B210="",$C210=""),"",'MPTO_working_3-way'!E209)</f>
        <v>1.8940750542010121</v>
      </c>
      <c r="I210" s="21">
        <f>IF(OR($A210="",$B210="",$C210=""),"",'MPTO_working_3-way'!F209)</f>
        <v>3.7488109072209612</v>
      </c>
      <c r="J210" s="22">
        <f>IF(OR($A210="",$B210="",$C210=""),"",'MPTO_working_3-way'!G209)</f>
        <v>4.8712393580342122</v>
      </c>
      <c r="K210" s="17">
        <f>IF(OR($A210="",$B210="",$C210=""),"",'OddsRatio_working_3-way'!H209)</f>
        <v>1.9037965346153551</v>
      </c>
      <c r="L210" s="21">
        <f>IF(OR($A210="",$B210="",$C210=""),"",'OddsRatio_working_3-way'!I209)</f>
        <v>3.7432883050677828</v>
      </c>
      <c r="M210" s="22">
        <f>IF(OR($A210="",$B210="",$C210=""),"",'OddsRatio_working_3-way'!J209)</f>
        <v>4.8172112461989673</v>
      </c>
      <c r="N210" s="17">
        <f>IF('Log_working_3-way'!$D209="","",A210^('Log_working_3-way'!$D209))</f>
        <v>1.8934867099762633</v>
      </c>
      <c r="O210" s="21">
        <f>IF('Log_working_3-way'!$D209="","",B210^('Log_working_3-way'!$D209))</f>
        <v>3.7566614835683203</v>
      </c>
      <c r="P210" s="22">
        <f>IF('Log_working_3-way'!$D209="","",C210^('Log_working_3-way'!$D209))</f>
        <v>4.8619221968047581</v>
      </c>
      <c r="Q210" s="37">
        <f t="shared" si="51"/>
        <v>52.796218279841888</v>
      </c>
      <c r="R210" s="37">
        <f t="shared" si="52"/>
        <v>26.917236985168021</v>
      </c>
      <c r="S210" s="37">
        <f t="shared" si="53"/>
        <v>20.994271984074409</v>
      </c>
      <c r="V210" t="s">
        <v>336</v>
      </c>
      <c r="W210" t="s">
        <v>337</v>
      </c>
    </row>
    <row r="211" spans="1:23" ht="15" x14ac:dyDescent="0.25">
      <c r="A211">
        <v>3.04</v>
      </c>
      <c r="B211">
        <v>3.46</v>
      </c>
      <c r="C211">
        <v>2.37</v>
      </c>
      <c r="D211" s="20">
        <f t="shared" si="54"/>
        <v>3.9905637731557198E-2</v>
      </c>
      <c r="E211" s="17">
        <f>IF(OR($A211="",$B211="",$C211=""),"",A211*'MPTO_working_3-way'!$I210)</f>
        <v>3.1613131387039339</v>
      </c>
      <c r="F211" s="21">
        <f>IF(OR($A211="",$B211="",$C211=""),"",B211*'MPTO_working_3-way'!$I210)</f>
        <v>3.598073506551188</v>
      </c>
      <c r="G211" s="22">
        <f>IF(OR($A211="",$B211="",$C211=""),"",C211*'MPTO_working_3-way'!$I210)</f>
        <v>2.4645763614237906</v>
      </c>
      <c r="H211" s="17">
        <f>IF(OR($A211="",$B211="",$C211=""),"",'MPTO_working_3-way'!E210)</f>
        <v>3.1681111699290279</v>
      </c>
      <c r="I211" s="21">
        <f>IF(OR($A211="",$B211="",$C211=""),"",'MPTO_working_3-way'!F210)</f>
        <v>3.6269275342188849</v>
      </c>
      <c r="J211" s="22">
        <f>IF(OR($A211="",$B211="",$C211=""),"",'MPTO_working_3-way'!G210)</f>
        <v>2.4471474333719629</v>
      </c>
      <c r="K211" s="17">
        <f>IF(OR($A211="",$B211="",$C211=""),"",'OddsRatio_working_3-way'!H210)</f>
        <v>3.1663650290865526</v>
      </c>
      <c r="L211" s="21">
        <f>IF(OR($A211="",$B211="",$C211=""),"",'OddsRatio_working_3-way'!I210)</f>
        <v>3.6123813586043712</v>
      </c>
      <c r="M211" s="22">
        <f>IF(OR($A211="",$B211="",$C211=""),"",'OddsRatio_working_3-way'!J210)</f>
        <v>2.4548627891414592</v>
      </c>
      <c r="N211" s="17">
        <f>IF('Log_working_3-way'!$D210="","",A211^('Log_working_3-way'!$D210))</f>
        <v>3.1690699140951084</v>
      </c>
      <c r="O211" s="21">
        <f>IF('Log_working_3-way'!$D210="","",B211^('Log_working_3-way'!$D210))</f>
        <v>3.6244003687798334</v>
      </c>
      <c r="P211" s="22">
        <f>IF('Log_working_3-way'!$D210="","",C211^('Log_working_3-way'!$D210))</f>
        <v>2.4477269837448947</v>
      </c>
      <c r="Q211" s="37">
        <f t="shared" si="51"/>
        <v>31.564548917720021</v>
      </c>
      <c r="R211" s="37">
        <f t="shared" si="52"/>
        <v>27.792650655392425</v>
      </c>
      <c r="S211" s="37">
        <f t="shared" si="53"/>
        <v>40.574924585509621</v>
      </c>
      <c r="V211" t="s">
        <v>176</v>
      </c>
      <c r="W211" t="s">
        <v>338</v>
      </c>
    </row>
    <row r="212" spans="1:23" ht="15" x14ac:dyDescent="0.25">
      <c r="A212">
        <v>1.35</v>
      </c>
      <c r="B212">
        <v>5.03</v>
      </c>
      <c r="C212">
        <v>9.7200000000000006</v>
      </c>
      <c r="D212" s="20">
        <f t="shared" si="54"/>
        <v>4.2428556234608727E-2</v>
      </c>
      <c r="E212" s="17">
        <f>IF(OR($A212="",$B212="",$C212=""),"",A212*'MPTO_working_3-way'!$I211)</f>
        <v>1.4072785509167218</v>
      </c>
      <c r="F212" s="21">
        <f>IF(OR($A212="",$B212="",$C212=""),"",B212*'MPTO_working_3-way'!$I211)</f>
        <v>5.2434156378600818</v>
      </c>
      <c r="G212" s="22">
        <f>IF(OR($A212="",$B212="",$C212=""),"",C212*'MPTO_working_3-way'!$I211)</f>
        <v>10.132405566600397</v>
      </c>
      <c r="H212" s="17">
        <f>IF(OR($A212="",$B212="",$C212=""),"",'MPTO_working_3-way'!E211)</f>
        <v>1.3762770517276326</v>
      </c>
      <c r="I212" s="21">
        <f>IF(OR($A212="",$B212="",$C212=""),"",'MPTO_working_3-way'!F211)</f>
        <v>5.4152317098384373</v>
      </c>
      <c r="J212" s="22">
        <f>IF(OR($A212="",$B212="",$C212=""),"",'MPTO_working_3-way'!G211)</f>
        <v>11.2691539383509</v>
      </c>
      <c r="K212" s="17">
        <f>IF(OR($A212="",$B212="",$C212=""),"",'OddsRatio_working_3-way'!H211)</f>
        <v>1.3854351548771378</v>
      </c>
      <c r="L212" s="21">
        <f>IF(OR($A212="",$B212="",$C212=""),"",'OddsRatio_working_3-way'!I211)</f>
        <v>5.4380104975853278</v>
      </c>
      <c r="M212" s="22">
        <f>IF(OR($A212="",$B212="",$C212=""),"",'OddsRatio_working_3-way'!J211)</f>
        <v>10.602841572938974</v>
      </c>
      <c r="N212" s="17">
        <f>IF('Log_working_3-way'!$D211="","",A212^('Log_working_3-way'!$D211))</f>
        <v>1.3732162486867732</v>
      </c>
      <c r="O212" s="21">
        <f>IF('Log_working_3-way'!$D211="","",B212^('Log_working_3-way'!$D211))</f>
        <v>5.5135196522607819</v>
      </c>
      <c r="P212" s="22">
        <f>IF('Log_working_3-way'!$D211="","",C212^('Log_working_3-way'!$D211))</f>
        <v>11.060695434641275</v>
      </c>
      <c r="Q212" s="37">
        <f t="shared" si="51"/>
        <v>72.659788866253777</v>
      </c>
      <c r="R212" s="37">
        <f t="shared" si="52"/>
        <v>19.071537888003771</v>
      </c>
      <c r="S212" s="37">
        <f t="shared" si="53"/>
        <v>9.8693246478044188</v>
      </c>
      <c r="V212" t="s">
        <v>339</v>
      </c>
      <c r="W212" t="s">
        <v>340</v>
      </c>
    </row>
    <row r="213" spans="1:23" ht="15" x14ac:dyDescent="0.25">
      <c r="A213">
        <v>1.4</v>
      </c>
      <c r="B213">
        <v>4.71</v>
      </c>
      <c r="C213">
        <v>8.73</v>
      </c>
      <c r="D213" s="20">
        <f t="shared" si="54"/>
        <v>4.1147476566742558E-2</v>
      </c>
      <c r="E213" s="17">
        <f>IF(OR($A213="",$B213="",$C213=""),"",A213*'MPTO_working_3-way'!$I212)</f>
        <v>1.4576064671934394</v>
      </c>
      <c r="F213" s="21">
        <f>IF(OR($A213="",$B213="",$C213=""),"",B213*'MPTO_working_3-way'!$I212)</f>
        <v>4.9038046146293572</v>
      </c>
      <c r="G213" s="22">
        <f>IF(OR($A213="",$B213="",$C213=""),"",C213*'MPTO_working_3-way'!$I212)</f>
        <v>9.0892174704276627</v>
      </c>
      <c r="H213" s="17">
        <f>IF(OR($A213="",$B213="",$C213=""),"",'MPTO_working_3-way'!E212)</f>
        <v>1.427409336369051</v>
      </c>
      <c r="I213" s="21">
        <f>IF(OR($A213="",$B213="",$C213=""),"",'MPTO_working_3-way'!F212)</f>
        <v>5.0352873052471745</v>
      </c>
      <c r="J213" s="22">
        <f>IF(OR($A213="",$B213="",$C213=""),"",'MPTO_working_3-way'!G212)</f>
        <v>9.9175148679286949</v>
      </c>
      <c r="K213" s="17">
        <f>IF(OR($A213="",$B213="",$C213=""),"",'OddsRatio_working_3-way'!H212)</f>
        <v>1.436685747087066</v>
      </c>
      <c r="L213" s="21">
        <f>IF(OR($A213="",$B213="",$C213=""),"",'OddsRatio_working_3-way'!I212)</f>
        <v>5.0502603042325367</v>
      </c>
      <c r="M213" s="22">
        <f>IF(OR($A213="",$B213="",$C213=""),"",'OddsRatio_working_3-way'!J212)</f>
        <v>9.4389520624575507</v>
      </c>
      <c r="N213" s="17">
        <f>IF('Log_working_3-way'!$D212="","",A213^('Log_working_3-way'!$D212))</f>
        <v>1.4247831402639337</v>
      </c>
      <c r="O213" s="21">
        <f>IF('Log_working_3-way'!$D212="","",B213^('Log_working_3-way'!$D212))</f>
        <v>5.1064567712052913</v>
      </c>
      <c r="P213" s="22">
        <f>IF('Log_working_3-way'!$D212="","",C213^('Log_working_3-way'!$D212))</f>
        <v>9.7743780485543468</v>
      </c>
      <c r="Q213" s="37">
        <f t="shared" si="51"/>
        <v>70.056988876346679</v>
      </c>
      <c r="R213" s="37">
        <f t="shared" si="52"/>
        <v>20.392329600912998</v>
      </c>
      <c r="S213" s="37">
        <f t="shared" si="53"/>
        <v>11.002047241729693</v>
      </c>
      <c r="V213" t="s">
        <v>341</v>
      </c>
      <c r="W213" t="s">
        <v>342</v>
      </c>
    </row>
    <row r="214" spans="1:23" ht="15" x14ac:dyDescent="0.25">
      <c r="A214">
        <v>1.87</v>
      </c>
      <c r="B214">
        <v>3.76</v>
      </c>
      <c r="C214">
        <v>4.43</v>
      </c>
      <c r="D214" s="20">
        <f t="shared" si="54"/>
        <v>2.6450439408792992E-2</v>
      </c>
      <c r="E214" s="17">
        <f>IF(OR($A214="",$B214="",$C214=""),"",A214*'MPTO_working_3-way'!$I213)</f>
        <v>1.9194623216944431</v>
      </c>
      <c r="F214" s="21">
        <f>IF(OR($A214="",$B214="",$C214=""),"",B214*'MPTO_working_3-way'!$I213)</f>
        <v>3.8594536521770615</v>
      </c>
      <c r="G214" s="22">
        <f>IF(OR($A214="",$B214="",$C214=""),"",C214*'MPTO_working_3-way'!$I213)</f>
        <v>4.5471754465809529</v>
      </c>
      <c r="H214" s="17">
        <f>IF(OR($A214="",$B214="",$C214=""),"",'MPTO_working_3-way'!E213)</f>
        <v>1.9013483682139338</v>
      </c>
      <c r="I214" s="21">
        <f>IF(OR($A214="",$B214="",$C214=""),"",'MPTO_working_3-way'!F213)</f>
        <v>3.8889225157413616</v>
      </c>
      <c r="J214" s="22">
        <f>IF(OR($A214="",$B214="",$C214=""),"",'MPTO_working_3-way'!G213)</f>
        <v>4.6100620255360258</v>
      </c>
      <c r="K214" s="17">
        <f>IF(OR($A214="",$B214="",$C214=""),"",'OddsRatio_working_3-way'!H213)</f>
        <v>1.9082283201923782</v>
      </c>
      <c r="L214" s="21">
        <f>IF(OR($A214="",$B214="",$C214=""),"",'OddsRatio_working_3-way'!I213)</f>
        <v>3.8812760502654755</v>
      </c>
      <c r="M214" s="22">
        <f>IF(OR($A214="",$B214="",$C214=""),"",'OddsRatio_working_3-way'!J213)</f>
        <v>4.5807162508733974</v>
      </c>
      <c r="N214" s="17">
        <f>IF('Log_working_3-way'!$D213="","",A214^('Log_working_3-way'!$D213))</f>
        <v>1.9009781445701803</v>
      </c>
      <c r="O214" s="21">
        <f>IF('Log_working_3-way'!$D213="","",B214^('Log_working_3-way'!$D213))</f>
        <v>3.8930128610343897</v>
      </c>
      <c r="P214" s="22">
        <f>IF('Log_working_3-way'!$D213="","",C214^('Log_working_3-way'!$D213))</f>
        <v>4.6064997458249488</v>
      </c>
      <c r="Q214" s="37">
        <f t="shared" si="51"/>
        <v>52.594254515250569</v>
      </c>
      <c r="R214" s="37">
        <f t="shared" si="52"/>
        <v>25.910403132731354</v>
      </c>
      <c r="S214" s="37">
        <f t="shared" si="53"/>
        <v>21.991673990760695</v>
      </c>
      <c r="V214" t="s">
        <v>227</v>
      </c>
      <c r="W214" t="s">
        <v>44</v>
      </c>
    </row>
    <row r="215" spans="1:23" ht="15" x14ac:dyDescent="0.25">
      <c r="A215">
        <v>3.43</v>
      </c>
      <c r="B215">
        <v>2.98</v>
      </c>
      <c r="C215">
        <v>2.52</v>
      </c>
      <c r="D215" s="20">
        <f t="shared" si="54"/>
        <v>2.3941056128427673E-2</v>
      </c>
      <c r="E215" s="17">
        <f>IF(OR($A215="",$B215="",$C215=""),"",A215*'MPTO_working_3-way'!$I214)</f>
        <v>3.5121178225205072</v>
      </c>
      <c r="F215" s="21">
        <f>IF(OR($A215="",$B215="",$C215=""),"",B215*'MPTO_working_3-way'!$I214)</f>
        <v>3.0513443472627144</v>
      </c>
      <c r="G215" s="22">
        <f>IF(OR($A215="",$B215="",$C215=""),"",C215*'MPTO_working_3-way'!$I214)</f>
        <v>2.5803314614436377</v>
      </c>
      <c r="H215" s="17">
        <f>IF(OR($A215="",$B215="",$C215=""),"",'MPTO_working_3-way'!E214)</f>
        <v>3.5265303306004787</v>
      </c>
      <c r="I215" s="21">
        <f>IF(OR($A215="",$B215="",$C215=""),"",'MPTO_working_3-way'!F214)</f>
        <v>3.0525951358071661</v>
      </c>
      <c r="J215" s="22">
        <f>IF(OR($A215="",$B215="",$C215=""),"",'MPTO_working_3-way'!G214)</f>
        <v>2.5717185120852539</v>
      </c>
      <c r="K215" s="17">
        <f>IF(OR($A215="",$B215="",$C215=""),"",'OddsRatio_working_3-way'!H214)</f>
        <v>3.5190699341724128</v>
      </c>
      <c r="L215" s="21">
        <f>IF(OR($A215="",$B215="",$C215=""),"",'OddsRatio_working_3-way'!I214)</f>
        <v>3.0525755019182617</v>
      </c>
      <c r="M215" s="22">
        <f>IF(OR($A215="",$B215="",$C215=""),"",'OddsRatio_working_3-way'!J214)</f>
        <v>2.5757145267251302</v>
      </c>
      <c r="N215" s="17">
        <f>IF('Log_working_3-way'!$D214="","",A215^('Log_working_3-way'!$D214))</f>
        <v>3.5250515269086673</v>
      </c>
      <c r="O215" s="21">
        <f>IF('Log_working_3-way'!$D214="","",B215^('Log_working_3-way'!$D214))</f>
        <v>3.0530440819308091</v>
      </c>
      <c r="P215" s="22">
        <f>IF('Log_working_3-way'!$D214="","",C215^('Log_working_3-way'!$D214))</f>
        <v>2.5721867661047697</v>
      </c>
      <c r="Q215" s="37">
        <f t="shared" si="51"/>
        <v>28.356483746156393</v>
      </c>
      <c r="R215" s="37">
        <f t="shared" si="52"/>
        <v>32.772440150751102</v>
      </c>
      <c r="S215" s="37">
        <f t="shared" si="53"/>
        <v>38.754710971919955</v>
      </c>
      <c r="V215" t="s">
        <v>231</v>
      </c>
      <c r="W215" t="s">
        <v>167</v>
      </c>
    </row>
    <row r="216" spans="1:23" ht="15" x14ac:dyDescent="0.25">
      <c r="A216">
        <v>1.75</v>
      </c>
      <c r="B216">
        <v>4.1900000000000004</v>
      </c>
      <c r="C216">
        <v>4.58</v>
      </c>
      <c r="D216" s="20">
        <f t="shared" si="54"/>
        <v>2.8432667269156608E-2</v>
      </c>
      <c r="E216" s="17">
        <f>IF(OR($A216="",$B216="",$C216=""),"",A216*'MPTO_working_3-way'!$I215)</f>
        <v>1.799757167721024</v>
      </c>
      <c r="F216" s="21">
        <f>IF(OR($A216="",$B216="",$C216=""),"",B216*'MPTO_working_3-way'!$I215)</f>
        <v>4.3091328758577667</v>
      </c>
      <c r="G216" s="22">
        <f>IF(OR($A216="",$B216="",$C216=""),"",C216*'MPTO_working_3-way'!$I215)</f>
        <v>4.7102216160927375</v>
      </c>
      <c r="H216" s="17">
        <f>IF(OR($A216="",$B216="",$C216=""),"",'MPTO_working_3-way'!E215)</f>
        <v>1.7795145343831</v>
      </c>
      <c r="I216" s="21">
        <f>IF(OR($A216="",$B216="",$C216=""),"",'MPTO_working_3-way'!F215)</f>
        <v>4.3632696192965392</v>
      </c>
      <c r="J216" s="22">
        <f>IF(OR($A216="",$B216="",$C216=""),"",'MPTO_working_3-way'!G215)</f>
        <v>4.7878261530748256</v>
      </c>
      <c r="K216" s="17">
        <f>IF(OR($A216="",$B216="",$C216=""),"",'OddsRatio_working_3-way'!H215)</f>
        <v>1.7868060221812447</v>
      </c>
      <c r="L216" s="21">
        <f>IF(OR($A216="",$B216="",$C216=""),"",'OddsRatio_working_3-way'!I215)</f>
        <v>4.3465482810108957</v>
      </c>
      <c r="M216" s="22">
        <f>IF(OR($A216="",$B216="",$C216=""),"",'OddsRatio_working_3-way'!J215)</f>
        <v>4.755687412545142</v>
      </c>
      <c r="N216" s="17">
        <f>IF('Log_working_3-way'!$D215="","",A216^('Log_working_3-way'!$D215))</f>
        <v>1.778730945334883</v>
      </c>
      <c r="O216" s="21">
        <f>IF('Log_working_3-way'!$D215="","",B216^('Log_working_3-way'!$D215))</f>
        <v>4.3683753860682799</v>
      </c>
      <c r="P216" s="22">
        <f>IF('Log_working_3-way'!$D215="","",C216^('Log_working_3-way'!$D215))</f>
        <v>4.7873605061961646</v>
      </c>
      <c r="Q216" s="37">
        <f t="shared" si="51"/>
        <v>56.195101567218586</v>
      </c>
      <c r="R216" s="37">
        <f t="shared" si="52"/>
        <v>23.206525043647954</v>
      </c>
      <c r="S216" s="37">
        <f t="shared" si="53"/>
        <v>21.230423566132085</v>
      </c>
      <c r="V216" t="s">
        <v>192</v>
      </c>
      <c r="W216" t="s">
        <v>343</v>
      </c>
    </row>
    <row r="217" spans="1:23" ht="15" x14ac:dyDescent="0.25">
      <c r="A217">
        <v>2.1</v>
      </c>
      <c r="B217">
        <v>3.3</v>
      </c>
      <c r="C217">
        <v>3.93</v>
      </c>
      <c r="D217" s="20">
        <f t="shared" si="54"/>
        <v>3.3673705429430711E-2</v>
      </c>
      <c r="E217" s="17">
        <f>IF(OR($A217="",$B217="",$C217=""),"",A217*'MPTO_working_3-way'!$I216)</f>
        <v>2.1707147814018044</v>
      </c>
      <c r="F217" s="21">
        <f>IF(OR($A217="",$B217="",$C217=""),"",B217*'MPTO_working_3-way'!$I216)</f>
        <v>3.4111232279171211</v>
      </c>
      <c r="G217" s="22">
        <f>IF(OR($A217="",$B217="",$C217=""),"",C217*'MPTO_working_3-way'!$I216)</f>
        <v>4.0623376623376632</v>
      </c>
      <c r="H217" s="17">
        <f>IF(OR($A217="",$B217="",$C217=""),"",'MPTO_working_3-way'!E216)</f>
        <v>2.1506953163867242</v>
      </c>
      <c r="I217" s="21">
        <f>IF(OR($A217="",$B217="",$C217=""),"",'MPTO_working_3-way'!F216)</f>
        <v>3.4269374504548713</v>
      </c>
      <c r="J217" s="22">
        <f>IF(OR($A217="",$B217="",$C217=""),"",'MPTO_working_3-way'!G216)</f>
        <v>4.1113627100221919</v>
      </c>
      <c r="K217" s="17">
        <f>IF(OR($A217="",$B217="",$C217=""),"",'OddsRatio_working_3-way'!H216)</f>
        <v>2.1589217228590361</v>
      </c>
      <c r="L217" s="21">
        <f>IF(OR($A217="",$B217="",$C217=""),"",'OddsRatio_working_3-way'!I216)</f>
        <v>3.4231999659779846</v>
      </c>
      <c r="M217" s="22">
        <f>IF(OR($A217="",$B217="",$C217=""),"",'OddsRatio_working_3-way'!J216)</f>
        <v>4.0869460436154332</v>
      </c>
      <c r="N217" s="17">
        <f>IF('Log_working_3-way'!$D216="","",A217^('Log_working_3-way'!$D216))</f>
        <v>2.1508254665749216</v>
      </c>
      <c r="O217" s="21">
        <f>IF('Log_working_3-way'!$D216="","",B217^('Log_working_3-way'!$D216))</f>
        <v>3.4294687271295223</v>
      </c>
      <c r="P217" s="22">
        <f>IF('Log_working_3-way'!$D216="","",C217^('Log_working_3-way'!$D216))</f>
        <v>4.1072505937357322</v>
      </c>
      <c r="Q217" s="37">
        <f t="shared" si="51"/>
        <v>46.496590771399923</v>
      </c>
      <c r="R217" s="37">
        <f t="shared" si="52"/>
        <v>29.315856777493604</v>
      </c>
      <c r="S217" s="37">
        <f t="shared" si="53"/>
        <v>24.616368286445006</v>
      </c>
      <c r="V217" t="s">
        <v>228</v>
      </c>
      <c r="W217" t="s">
        <v>280</v>
      </c>
    </row>
    <row r="218" spans="1:23" ht="15" x14ac:dyDescent="0.25">
      <c r="A218">
        <v>2.64</v>
      </c>
      <c r="B218">
        <v>3.39</v>
      </c>
      <c r="C218">
        <v>2.78</v>
      </c>
      <c r="D218" s="20">
        <f t="shared" si="54"/>
        <v>3.3485359741169285E-2</v>
      </c>
      <c r="E218" s="17">
        <f>IF(OR($A218="",$B218="",$C218=""),"",A218*'MPTO_working_3-way'!$I217)</f>
        <v>2.728401349716687</v>
      </c>
      <c r="F218" s="21">
        <f>IF(OR($A218="",$B218="",$C218=""),"",B218*'MPTO_working_3-way'!$I217)</f>
        <v>3.5035153695225638</v>
      </c>
      <c r="G218" s="22">
        <f>IF(OR($A218="",$B218="",$C218=""),"",C218*'MPTO_working_3-way'!$I217)</f>
        <v>2.8730893000804505</v>
      </c>
      <c r="H218" s="17">
        <f>IF(OR($A218="",$B218="",$C218=""),"",'MPTO_working_3-way'!E217)</f>
        <v>2.7201551282589529</v>
      </c>
      <c r="I218" s="21">
        <f>IF(OR($A218="",$B218="",$C218=""),"",'MPTO_working_3-way'!F217)</f>
        <v>3.5233168722321726</v>
      </c>
      <c r="J218" s="22">
        <f>IF(OR($A218="",$B218="",$C218=""),"",'MPTO_working_3-way'!G217)</f>
        <v>2.869025182036316</v>
      </c>
      <c r="K218" s="17">
        <f>IF(OR($A218="",$B218="",$C218=""),"",'OddsRatio_working_3-way'!H217)</f>
        <v>2.7242642410260749</v>
      </c>
      <c r="L218" s="21">
        <f>IF(OR($A218="",$B218="",$C218=""),"",'OddsRatio_working_3-way'!I217)</f>
        <v>3.5127997171050724</v>
      </c>
      <c r="M218" s="22">
        <f>IF(OR($A218="",$B218="",$C218=""),"",'OddsRatio_working_3-way'!J217)</f>
        <v>2.8714575298941543</v>
      </c>
      <c r="N218" s="17">
        <f>IF('Log_working_3-way'!$D217="","",A218^('Log_working_3-way'!$D217))</f>
        <v>2.7208503003459157</v>
      </c>
      <c r="O218" s="21">
        <f>IF('Log_working_3-way'!$D217="","",B218^('Log_working_3-way'!$D217))</f>
        <v>3.5210717323890046</v>
      </c>
      <c r="P218" s="22">
        <f>IF('Log_working_3-way'!$D217="","",C218^('Log_working_3-way'!$D217))</f>
        <v>2.8697418673210495</v>
      </c>
      <c r="Q218" s="37">
        <f t="shared" si="51"/>
        <v>36.762609220748907</v>
      </c>
      <c r="R218" s="37">
        <f t="shared" si="52"/>
        <v>28.5427604713569</v>
      </c>
      <c r="S218" s="37">
        <f t="shared" si="53"/>
        <v>34.805740287014352</v>
      </c>
      <c r="V218" t="s">
        <v>344</v>
      </c>
      <c r="W218" t="s">
        <v>345</v>
      </c>
    </row>
    <row r="219" spans="1:23" ht="15" x14ac:dyDescent="0.25">
      <c r="A219">
        <v>2.31</v>
      </c>
      <c r="B219">
        <v>3.08</v>
      </c>
      <c r="C219">
        <v>3.63</v>
      </c>
      <c r="D219" s="20">
        <f t="shared" si="54"/>
        <v>3.3057851239669311E-2</v>
      </c>
      <c r="E219" s="17">
        <f>IF(OR($A219="",$B219="",$C219=""),"",A219*'MPTO_working_3-way'!$I218)</f>
        <v>2.3863636363636362</v>
      </c>
      <c r="F219" s="21">
        <f>IF(OR($A219="",$B219="",$C219=""),"",B219*'MPTO_working_3-way'!$I218)</f>
        <v>3.1818181818181817</v>
      </c>
      <c r="G219" s="22">
        <f>IF(OR($A219="",$B219="",$C219=""),"",C219*'MPTO_working_3-way'!$I218)</f>
        <v>3.7499999999999996</v>
      </c>
      <c r="H219" s="17">
        <f>IF(OR($A219="",$B219="",$C219=""),"",'MPTO_working_3-way'!E218)</f>
        <v>2.3703358208955221</v>
      </c>
      <c r="I219" s="21">
        <f>IF(OR($A219="",$B219="",$C219=""),"",'MPTO_working_3-way'!F218)</f>
        <v>3.1882057716436636</v>
      </c>
      <c r="J219" s="22">
        <f>IF(OR($A219="",$B219="",$C219=""),"",'MPTO_working_3-way'!G218)</f>
        <v>3.7812499999999996</v>
      </c>
      <c r="K219" s="17">
        <f>IF(OR($A219="",$B219="",$C219=""),"",'OddsRatio_working_3-way'!H218)</f>
        <v>2.3773635629809036</v>
      </c>
      <c r="L219" s="21">
        <f>IF(OR($A219="",$B219="",$C219=""),"",'OddsRatio_working_3-way'!I218)</f>
        <v>3.1869589396948701</v>
      </c>
      <c r="M219" s="22">
        <f>IF(OR($A219="",$B219="",$C219=""),"",'OddsRatio_working_3-way'!J218)</f>
        <v>3.7652413516334176</v>
      </c>
      <c r="N219" s="17">
        <f>IF('Log_working_3-way'!$D218="","",A219^('Log_working_3-way'!$D218))</f>
        <v>2.3708283875703096</v>
      </c>
      <c r="O219" s="21">
        <f>IF('Log_working_3-way'!$D218="","",B219^('Log_working_3-way'!$D218))</f>
        <v>3.1894625810919583</v>
      </c>
      <c r="P219" s="22">
        <f>IF('Log_working_3-way'!$D218="","",C219^('Log_working_3-way'!$D218))</f>
        <v>3.7782320330220798</v>
      </c>
      <c r="Q219" s="37">
        <f t="shared" si="51"/>
        <v>42.188114915387651</v>
      </c>
      <c r="R219" s="37">
        <f t="shared" si="52"/>
        <v>31.428571428571427</v>
      </c>
      <c r="S219" s="37">
        <f t="shared" si="53"/>
        <v>26.666666666666671</v>
      </c>
      <c r="V219" t="s">
        <v>346</v>
      </c>
      <c r="W219" t="s">
        <v>229</v>
      </c>
    </row>
    <row r="220" spans="1:23" ht="15" x14ac:dyDescent="0.25">
      <c r="A220">
        <v>9.9600000000000009</v>
      </c>
      <c r="B220">
        <v>6.21</v>
      </c>
      <c r="C220">
        <v>1.29</v>
      </c>
      <c r="D220" s="20">
        <f t="shared" si="54"/>
        <v>3.6626000688519511E-2</v>
      </c>
      <c r="E220" s="17">
        <f>IF(OR($A220="",$B220="",$C220=""),"",A220*'MPTO_working_3-way'!$I219)</f>
        <v>10.324794966857656</v>
      </c>
      <c r="F220" s="21">
        <f>IF(OR($A220="",$B220="",$C220=""),"",B220*'MPTO_working_3-way'!$I219)</f>
        <v>6.4374474642757065</v>
      </c>
      <c r="G220" s="22">
        <f>IF(OR($A220="",$B220="",$C220=""),"",C220*'MPTO_working_3-way'!$I219)</f>
        <v>1.3372475408881903</v>
      </c>
      <c r="H220" s="17">
        <f>IF(OR($A220="",$B220="",$C220=""),"",'MPTO_working_3-way'!E219)</f>
        <v>11.338776157530956</v>
      </c>
      <c r="I220" s="21">
        <f>IF(OR($A220="",$B220="",$C220=""),"",'MPTO_working_3-way'!F219)</f>
        <v>6.7194398518883789</v>
      </c>
      <c r="J220" s="22">
        <f>IF(OR($A220="",$B220="",$C220=""),"",'MPTO_working_3-way'!G219)</f>
        <v>1.3106415297556298</v>
      </c>
      <c r="K220" s="17">
        <f>IF(OR($A220="",$B220="",$C220=""),"",'OddsRatio_working_3-way'!H219)</f>
        <v>10.826779278498286</v>
      </c>
      <c r="L220" s="21">
        <f>IF(OR($A220="",$B220="",$C220=""),"",'OddsRatio_working_3-way'!I219)</f>
        <v>6.7140089331446502</v>
      </c>
      <c r="M220" s="22">
        <f>IF(OR($A220="",$B220="",$C220=""),"",'OddsRatio_working_3-way'!J219)</f>
        <v>1.3180542400406814</v>
      </c>
      <c r="N220" s="17">
        <f>IF('Log_working_3-way'!$D219="","",A220^('Log_working_3-way'!$D219))</f>
        <v>11.245076438945386</v>
      </c>
      <c r="O220" s="21">
        <f>IF('Log_working_3-way'!$D219="","",B220^('Log_working_3-way'!$D219))</f>
        <v>6.8385314529308303</v>
      </c>
      <c r="P220" s="22">
        <f>IF('Log_working_3-way'!$D219="","",C220^('Log_working_3-way'!$D219))</f>
        <v>1.3074596382584287</v>
      </c>
      <c r="Q220" s="37">
        <f t="shared" si="51"/>
        <v>8.8192939529529628</v>
      </c>
      <c r="R220" s="37">
        <f t="shared" si="52"/>
        <v>15.534107354653379</v>
      </c>
      <c r="S220" s="37">
        <f t="shared" si="53"/>
        <v>74.78047028868022</v>
      </c>
      <c r="V220" t="s">
        <v>166</v>
      </c>
      <c r="W220" t="s">
        <v>125</v>
      </c>
    </row>
    <row r="221" spans="1:23" ht="15" x14ac:dyDescent="0.25">
      <c r="A221">
        <v>3.81</v>
      </c>
      <c r="B221">
        <v>2.95</v>
      </c>
      <c r="C221">
        <v>2.31</v>
      </c>
      <c r="D221" s="20">
        <f t="shared" si="54"/>
        <v>3.4350675348940429E-2</v>
      </c>
      <c r="E221" s="17">
        <f>IF(OR($A221="",$B221="",$C221=""),"",A221*'MPTO_working_3-way'!$I220)</f>
        <v>3.9408760730794632</v>
      </c>
      <c r="F221" s="21">
        <f>IF(OR($A221="",$B221="",$C221=""),"",B221*'MPTO_working_3-way'!$I220)</f>
        <v>3.0513344922793744</v>
      </c>
      <c r="G221" s="22">
        <f>IF(OR($A221="",$B221="",$C221=""),"",C221*'MPTO_working_3-way'!$I220)</f>
        <v>2.3893500600560524</v>
      </c>
      <c r="H221" s="17">
        <f>IF(OR($A221="",$B221="",$C221=""),"",'MPTO_working_3-way'!E220)</f>
        <v>3.9837944582156646</v>
      </c>
      <c r="I221" s="21">
        <f>IF(OR($A221="",$B221="",$C221=""),"",'MPTO_working_3-way'!F220)</f>
        <v>3.0531290955882748</v>
      </c>
      <c r="J221" s="22">
        <f>IF(OR($A221="",$B221="",$C221=""),"",'MPTO_working_3-way'!G220)</f>
        <v>2.3727595372600518</v>
      </c>
      <c r="K221" s="17">
        <f>IF(OR($A221="",$B221="",$C221=""),"",'OddsRatio_working_3-way'!H220)</f>
        <v>3.9606141638845074</v>
      </c>
      <c r="L221" s="21">
        <f>IF(OR($A221="",$B221="",$C221=""),"",'OddsRatio_working_3-way'!I220)</f>
        <v>3.0545187258273265</v>
      </c>
      <c r="M221" s="22">
        <f>IF(OR($A221="",$B221="",$C221=""),"",'OddsRatio_working_3-way'!J220)</f>
        <v>2.380215144017332</v>
      </c>
      <c r="N221" s="17">
        <f>IF('Log_working_3-way'!$D220="","",A221^('Log_working_3-way'!$D220))</f>
        <v>3.9785356415600512</v>
      </c>
      <c r="O221" s="21">
        <f>IF('Log_working_3-way'!$D220="","",B221^('Log_working_3-way'!$D220))</f>
        <v>3.0550975965551084</v>
      </c>
      <c r="P221" s="22">
        <f>IF('Log_working_3-way'!$D220="","",C221^('Log_working_3-way'!$D220))</f>
        <v>2.3734395711147092</v>
      </c>
      <c r="Q221" s="37">
        <f t="shared" si="51"/>
        <v>25.101696648473638</v>
      </c>
      <c r="R221" s="37">
        <f t="shared" si="52"/>
        <v>32.772545996849757</v>
      </c>
      <c r="S221" s="37">
        <f t="shared" si="53"/>
        <v>41.85238558039255</v>
      </c>
      <c r="V221" t="s">
        <v>347</v>
      </c>
      <c r="W221" t="s">
        <v>348</v>
      </c>
    </row>
    <row r="222" spans="1:23" ht="15" x14ac:dyDescent="0.25">
      <c r="A222">
        <v>1.24</v>
      </c>
      <c r="B222">
        <v>6.58</v>
      </c>
      <c r="C222">
        <v>12.63</v>
      </c>
      <c r="D222" s="20">
        <f t="shared" si="54"/>
        <v>3.7603860530937228E-2</v>
      </c>
      <c r="E222" s="17">
        <f>IF(OR($A222="",$B222="",$C222=""),"",A222*'MPTO_working_3-way'!$I221)</f>
        <v>1.2866287870583621</v>
      </c>
      <c r="F222" s="21">
        <f>IF(OR($A222="",$B222="",$C222=""),"",B222*'MPTO_working_3-way'!$I221)</f>
        <v>6.8274334022935674</v>
      </c>
      <c r="G222" s="22">
        <f>IF(OR($A222="",$B222="",$C222=""),"",C222*'MPTO_working_3-way'!$I221)</f>
        <v>13.104936758505739</v>
      </c>
      <c r="H222" s="17">
        <f>IF(OR($A222="",$B222="",$C222=""),"",'MPTO_working_3-way'!E221)</f>
        <v>1.2595775240508216</v>
      </c>
      <c r="I222" s="21">
        <f>IF(OR($A222="",$B222="",$C222=""),"",'MPTO_working_3-way'!F221)</f>
        <v>7.171488608649212</v>
      </c>
      <c r="J222" s="22">
        <f>IF(OR($A222="",$B222="",$C222=""),"",'MPTO_working_3-way'!G221)</f>
        <v>15.005564762638478</v>
      </c>
      <c r="K222" s="17">
        <f>IF(OR($A222="",$B222="",$C222=""),"",'OddsRatio_working_3-way'!H221)</f>
        <v>1.2668105986215277</v>
      </c>
      <c r="L222" s="21">
        <f>IF(OR($A222="",$B222="",$C222=""),"",'OddsRatio_working_3-way'!I221)</f>
        <v>7.2033464179505158</v>
      </c>
      <c r="M222" s="22">
        <f>IF(OR($A222="",$B222="",$C222=""),"",'OddsRatio_working_3-way'!J221)</f>
        <v>13.92919692486819</v>
      </c>
      <c r="N222" s="17">
        <f>IF('Log_working_3-way'!$D221="","",A222^('Log_working_3-way'!$D221))</f>
        <v>1.2560367659397589</v>
      </c>
      <c r="O222" s="21">
        <f>IF('Log_working_3-way'!$D221="","",B222^('Log_working_3-way'!$D221))</f>
        <v>7.3638289157528796</v>
      </c>
      <c r="P222" s="22">
        <f>IF('Log_working_3-way'!$D221="","",C222^('Log_working_3-way'!$D221))</f>
        <v>14.695931652763925</v>
      </c>
      <c r="Q222" s="37">
        <f t="shared" si="51"/>
        <v>79.391699272624678</v>
      </c>
      <c r="R222" s="37">
        <f t="shared" si="52"/>
        <v>14.646792448595193</v>
      </c>
      <c r="S222" s="37">
        <f t="shared" si="53"/>
        <v>7.6307121386980494</v>
      </c>
      <c r="V222" t="s">
        <v>349</v>
      </c>
      <c r="W222" t="s">
        <v>274</v>
      </c>
    </row>
    <row r="223" spans="1:23" ht="15" x14ac:dyDescent="0.25">
      <c r="A223">
        <v>1.72</v>
      </c>
      <c r="B223">
        <v>3.91</v>
      </c>
      <c r="C223">
        <v>5.09</v>
      </c>
      <c r="D223" s="20">
        <f t="shared" si="54"/>
        <v>3.3613478764502824E-2</v>
      </c>
      <c r="E223" s="17">
        <f>IF(OR($A223="",$B223="",$C223=""),"",A223*'MPTO_working_3-way'!$I222)</f>
        <v>1.7778151834749449</v>
      </c>
      <c r="F223" s="21">
        <f>IF(OR($A223="",$B223="",$C223=""),"",B223*'MPTO_working_3-way'!$I222)</f>
        <v>4.0414287019692061</v>
      </c>
      <c r="G223" s="22">
        <f>IF(OR($A223="",$B223="",$C223=""),"",C223*'MPTO_working_3-way'!$I222)</f>
        <v>5.2610926069113191</v>
      </c>
      <c r="H223" s="17">
        <f>IF(OR($A223="",$B223="",$C223=""),"",'MPTO_working_3-way'!E222)</f>
        <v>1.7537987318194219</v>
      </c>
      <c r="I223" s="21">
        <f>IF(OR($A223="",$B223="",$C223=""),"",'MPTO_working_3-way'!F222)</f>
        <v>4.08914361238027</v>
      </c>
      <c r="J223" s="22">
        <f>IF(OR($A223="",$B223="",$C223=""),"",'MPTO_working_3-way'!G222)</f>
        <v>5.3978437177923251</v>
      </c>
      <c r="K223" s="17">
        <f>IF(OR($A223="",$B223="",$C223=""),"",'OddsRatio_working_3-way'!H222)</f>
        <v>1.7624146463007841</v>
      </c>
      <c r="L223" s="21">
        <f>IF(OR($A223="",$B223="",$C223=""),"",'OddsRatio_working_3-way'!I222)</f>
        <v>4.0814258621323365</v>
      </c>
      <c r="M223" s="22">
        <f>IF(OR($A223="",$B223="",$C223=""),"",'OddsRatio_working_3-way'!J222)</f>
        <v>5.3309387546808447</v>
      </c>
      <c r="N223" s="17">
        <f>IF('Log_working_3-way'!$D222="","",A223^('Log_working_3-way'!$D222))</f>
        <v>1.7528450622018195</v>
      </c>
      <c r="O223" s="21">
        <f>IF('Log_working_3-way'!$D222="","",B223^('Log_working_3-way'!$D222))</f>
        <v>4.1004498681608066</v>
      </c>
      <c r="P223" s="22">
        <f>IF('Log_working_3-way'!$D222="","",C223^('Log_working_3-way'!$D222))</f>
        <v>5.3872564495274542</v>
      </c>
      <c r="Q223" s="37">
        <f t="shared" si="51"/>
        <v>57.019085591570828</v>
      </c>
      <c r="R223" s="37">
        <f t="shared" si="52"/>
        <v>24.743724898888974</v>
      </c>
      <c r="S223" s="37">
        <f t="shared" si="53"/>
        <v>19.007458615845955</v>
      </c>
      <c r="V223" t="s">
        <v>285</v>
      </c>
      <c r="W223" t="s">
        <v>232</v>
      </c>
    </row>
    <row r="224" spans="1:23" ht="15" x14ac:dyDescent="0.25">
      <c r="A224">
        <v>2.2000000000000002</v>
      </c>
      <c r="B224">
        <v>3.1</v>
      </c>
      <c r="C224">
        <v>3.8</v>
      </c>
      <c r="D224" s="20">
        <f t="shared" si="54"/>
        <v>4.0283994443586879E-2</v>
      </c>
      <c r="E224" s="17">
        <f>IF(OR($A224="",$B224="",$C224=""),"",A224*'MPTO_working_3-way'!$I223)</f>
        <v>2.2886247877758912</v>
      </c>
      <c r="F224" s="21">
        <f>IF(OR($A224="",$B224="",$C224=""),"",B224*'MPTO_working_3-way'!$I223)</f>
        <v>3.2248803827751193</v>
      </c>
      <c r="G224" s="22">
        <f>IF(OR($A224="",$B224="",$C224=""),"",C224*'MPTO_working_3-way'!$I223)</f>
        <v>3.9530791788856301</v>
      </c>
      <c r="H224" s="17">
        <f>IF(OR($A224="",$B224="",$C224=""),"",'MPTO_working_3-way'!E223)</f>
        <v>2.2669699090272917</v>
      </c>
      <c r="I224" s="21">
        <f>IF(OR($A224="",$B224="",$C224=""),"",'MPTO_working_3-way'!F223)</f>
        <v>3.2346480279580629</v>
      </c>
      <c r="J224" s="22">
        <f>IF(OR($A224="",$B224="",$C224=""),"",'MPTO_working_3-way'!G223)</f>
        <v>4.004326328800988</v>
      </c>
      <c r="K224" s="17">
        <f>IF(OR($A224="",$B224="",$C224=""),"",'OddsRatio_working_3-way'!H223)</f>
        <v>2.2762013894309145</v>
      </c>
      <c r="L224" s="21">
        <f>IF(OR($A224="",$B224="",$C224=""),"",'OddsRatio_working_3-way'!I223)</f>
        <v>3.2333524315041</v>
      </c>
      <c r="M224" s="22">
        <f>IF(OR($A224="",$B224="",$C224=""),"",'OddsRatio_working_3-way'!J223)</f>
        <v>3.9778032420054674</v>
      </c>
      <c r="N224" s="17">
        <f>IF('Log_working_3-way'!$D223="","",A224^('Log_working_3-way'!$D223))</f>
        <v>2.2673895496580698</v>
      </c>
      <c r="O224" s="21">
        <f>IF('Log_working_3-way'!$D223="","",B224^('Log_working_3-way'!$D223))</f>
        <v>3.237163167267771</v>
      </c>
      <c r="P224" s="22">
        <f>IF('Log_working_3-way'!$D223="","",C224^('Log_working_3-way'!$D223))</f>
        <v>3.999172400726394</v>
      </c>
      <c r="Q224" s="37">
        <f t="shared" si="51"/>
        <v>44.111745639759228</v>
      </c>
      <c r="R224" s="37">
        <f t="shared" si="52"/>
        <v>31.00890207715134</v>
      </c>
      <c r="S224" s="37">
        <f t="shared" si="53"/>
        <v>25.296735905044514</v>
      </c>
      <c r="V224" t="s">
        <v>275</v>
      </c>
      <c r="W224" t="s">
        <v>350</v>
      </c>
    </row>
    <row r="225" spans="1:23" ht="15" x14ac:dyDescent="0.25">
      <c r="A225">
        <v>2.69</v>
      </c>
      <c r="B225">
        <v>2.79</v>
      </c>
      <c r="C225">
        <v>3.23</v>
      </c>
      <c r="D225" s="20">
        <f t="shared" si="54"/>
        <v>3.9767674183825541E-2</v>
      </c>
      <c r="E225" s="17">
        <f>IF(OR($A225="",$B225="",$C225=""),"",A225*'MPTO_working_3-way'!$I224)</f>
        <v>2.7969750435544904</v>
      </c>
      <c r="F225" s="21">
        <f>IF(OR($A225="",$B225="",$C225=""),"",B225*'MPTO_working_3-way'!$I224)</f>
        <v>2.9009518109728734</v>
      </c>
      <c r="G225" s="22">
        <f>IF(OR($A225="",$B225="",$C225=""),"",C225*'MPTO_working_3-way'!$I224)</f>
        <v>3.3584495876137566</v>
      </c>
      <c r="H225" s="17">
        <f>IF(OR($A225="",$B225="",$C225=""),"",'MPTO_working_3-way'!E224)</f>
        <v>2.7894678136185651</v>
      </c>
      <c r="I225" s="21">
        <f>IF(OR($A225="",$B225="",$C225=""),"",'MPTO_working_3-way'!F224)</f>
        <v>2.8971479367461015</v>
      </c>
      <c r="J225" s="22">
        <f>IF(OR($A225="",$B225="",$C225=""),"",'MPTO_working_3-way'!G224)</f>
        <v>3.3744836789919561</v>
      </c>
      <c r="K225" s="17">
        <f>IF(OR($A225="",$B225="",$C225=""),"",'OddsRatio_working_3-way'!H224)</f>
        <v>2.7931877402865863</v>
      </c>
      <c r="L225" s="21">
        <f>IF(OR($A225="",$B225="",$C225=""),"",'OddsRatio_working_3-way'!I224)</f>
        <v>2.8992935237354973</v>
      </c>
      <c r="M225" s="22">
        <f>IF(OR($A225="",$B225="",$C225=""),"",'OddsRatio_working_3-way'!J224)</f>
        <v>3.3661589709107029</v>
      </c>
      <c r="N225" s="17">
        <f>IF('Log_working_3-way'!$D224="","",A225^('Log_working_3-way'!$D224))</f>
        <v>2.7900720208708329</v>
      </c>
      <c r="O225" s="21">
        <f>IF('Log_working_3-way'!$D224="","",B225^('Log_working_3-way'!$D224))</f>
        <v>2.8976936413920678</v>
      </c>
      <c r="P225" s="22">
        <f>IF('Log_working_3-way'!$D224="","",C225^('Log_working_3-way'!$D224))</f>
        <v>3.3728602366949989</v>
      </c>
      <c r="Q225" s="37">
        <f t="shared" si="51"/>
        <v>35.84913205013023</v>
      </c>
      <c r="R225" s="37">
        <f t="shared" si="52"/>
        <v>34.47144472436571</v>
      </c>
      <c r="S225" s="37">
        <f t="shared" si="53"/>
        <v>29.775644204637867</v>
      </c>
      <c r="V225" t="s">
        <v>351</v>
      </c>
      <c r="W225" t="s">
        <v>352</v>
      </c>
    </row>
    <row r="226" spans="1:23" ht="15" x14ac:dyDescent="0.25">
      <c r="A226">
        <v>2.85</v>
      </c>
      <c r="B226">
        <v>3.12</v>
      </c>
      <c r="C226">
        <v>2.71</v>
      </c>
      <c r="D226" s="20">
        <f t="shared" si="54"/>
        <v>4.0393703532176861E-2</v>
      </c>
      <c r="E226" s="17">
        <f>IF(OR($A226="",$B226="",$C226=""),"",A226*'MPTO_working_3-way'!$I225)</f>
        <v>2.9651220550667041</v>
      </c>
      <c r="F226" s="21">
        <f>IF(OR($A226="",$B226="",$C226=""),"",B226*'MPTO_working_3-way'!$I225)</f>
        <v>3.2460283550203921</v>
      </c>
      <c r="G226" s="22">
        <f>IF(OR($A226="",$B226="",$C226=""),"",C226*'MPTO_working_3-way'!$I225)</f>
        <v>2.8194669365721992</v>
      </c>
      <c r="H226" s="17">
        <f>IF(OR($A226="",$B226="",$C226=""),"",'MPTO_working_3-way'!E225)</f>
        <v>2.9637302385760704</v>
      </c>
      <c r="I226" s="21">
        <f>IF(OR($A226="",$B226="",$C226=""),"",'MPTO_working_3-way'!F225)</f>
        <v>3.2568171005968338</v>
      </c>
      <c r="J226" s="22">
        <f>IF(OR($A226="",$B226="",$C226=""),"",'MPTO_working_3-way'!G225)</f>
        <v>2.8126299964750667</v>
      </c>
      <c r="K226" s="17">
        <f>IF(OR($A226="",$B226="",$C226=""),"",'OddsRatio_working_3-way'!H225)</f>
        <v>2.9646096874414281</v>
      </c>
      <c r="L226" s="21">
        <f>IF(OR($A226="",$B226="",$C226=""),"",'OddsRatio_working_3-way'!I225)</f>
        <v>3.2513365066896367</v>
      </c>
      <c r="M226" s="22">
        <f>IF(OR($A226="",$B226="",$C226=""),"",'OddsRatio_working_3-way'!J225)</f>
        <v>2.8159365219053192</v>
      </c>
      <c r="N226" s="17">
        <f>IF('Log_working_3-way'!$D225="","",A226^('Log_working_3-way'!$D225))</f>
        <v>2.9640164675369656</v>
      </c>
      <c r="O226" s="21">
        <f>IF('Log_working_3-way'!$D225="","",B226^('Log_working_3-way'!$D225))</f>
        <v>3.2558369855048448</v>
      </c>
      <c r="P226" s="22">
        <f>IF('Log_working_3-way'!$D225="","",C226^('Log_working_3-way'!$D225))</f>
        <v>2.813103530797421</v>
      </c>
      <c r="Q226" s="37">
        <f t="shared" si="51"/>
        <v>33.741262513839715</v>
      </c>
      <c r="R226" s="37">
        <f t="shared" si="52"/>
        <v>30.806878148595771</v>
      </c>
      <c r="S226" s="37">
        <f t="shared" si="53"/>
        <v>35.467697351888866</v>
      </c>
      <c r="V226" t="s">
        <v>353</v>
      </c>
      <c r="W226" t="s">
        <v>117</v>
      </c>
    </row>
    <row r="227" spans="1:23" ht="15" x14ac:dyDescent="0.25">
      <c r="A227">
        <v>2.33</v>
      </c>
      <c r="B227">
        <v>2.98</v>
      </c>
      <c r="C227">
        <v>3.64</v>
      </c>
      <c r="D227" s="20">
        <f t="shared" si="54"/>
        <v>3.9480293880155504E-2</v>
      </c>
      <c r="E227" s="17">
        <f>IF(OR($A227="",$B227="",$C227=""),"",A227*'MPTO_working_3-way'!$I226)</f>
        <v>2.4219890847407624</v>
      </c>
      <c r="F227" s="21">
        <f>IF(OR($A227="",$B227="",$C227=""),"",B227*'MPTO_working_3-way'!$I226)</f>
        <v>3.0976512757628636</v>
      </c>
      <c r="G227" s="22">
        <f>IF(OR($A227="",$B227="",$C227=""),"",C227*'MPTO_working_3-way'!$I226)</f>
        <v>3.7837082697237663</v>
      </c>
      <c r="H227" s="17">
        <f>IF(OR($A227="",$B227="",$C227=""),"",'MPTO_working_3-way'!E226)</f>
        <v>2.4037048703363855</v>
      </c>
      <c r="I227" s="21">
        <f>IF(OR($A227="",$B227="",$C227=""),"",'MPTO_working_3-way'!F226)</f>
        <v>3.1016371908177507</v>
      </c>
      <c r="J227" s="22">
        <f>IF(OR($A227="",$B227="",$C227=""),"",'MPTO_working_3-way'!G226)</f>
        <v>3.8231388916789393</v>
      </c>
      <c r="K227" s="17">
        <f>IF(OR($A227="",$B227="",$C227=""),"",'OddsRatio_working_3-way'!H226)</f>
        <v>2.4118382528351732</v>
      </c>
      <c r="L227" s="21">
        <f>IF(OR($A227="",$B227="",$C227=""),"",'OddsRatio_working_3-way'!I226)</f>
        <v>3.10183439143883</v>
      </c>
      <c r="M227" s="22">
        <f>IF(OR($A227="",$B227="",$C227=""),"",'OddsRatio_working_3-way'!J226)</f>
        <v>3.8024458552517735</v>
      </c>
      <c r="N227" s="17">
        <f>IF('Log_working_3-way'!$D226="","",A227^('Log_working_3-way'!$D226))</f>
        <v>2.4043584166384231</v>
      </c>
      <c r="O227" s="21">
        <f>IF('Log_working_3-way'!$D226="","",B227^('Log_working_3-way'!$D226))</f>
        <v>3.1033321007234678</v>
      </c>
      <c r="P227" s="22">
        <f>IF('Log_working_3-way'!$D226="","",C227^('Log_working_3-way'!$D226))</f>
        <v>3.8189169419658473</v>
      </c>
      <c r="Q227" s="37">
        <f t="shared" si="51"/>
        <v>41.602445139617139</v>
      </c>
      <c r="R227" s="37">
        <f t="shared" si="52"/>
        <v>32.282523466226145</v>
      </c>
      <c r="S227" s="37">
        <f t="shared" si="53"/>
        <v>26.429098881690638</v>
      </c>
      <c r="V227" t="s">
        <v>226</v>
      </c>
      <c r="W227" t="s">
        <v>354</v>
      </c>
    </row>
    <row r="228" spans="1:23" ht="15" x14ac:dyDescent="0.25">
      <c r="A228">
        <v>2.3199999999999998</v>
      </c>
      <c r="B228">
        <v>3.02</v>
      </c>
      <c r="C228">
        <v>3.61</v>
      </c>
      <c r="D228" s="20">
        <f t="shared" si="54"/>
        <v>3.9168620822497724E-2</v>
      </c>
      <c r="E228" s="17">
        <f>IF(OR($A228="",$B228="",$C228=""),"",A228*'MPTO_working_3-way'!$I227)</f>
        <v>2.4108712003081947</v>
      </c>
      <c r="F228" s="21">
        <f>IF(OR($A228="",$B228="",$C228=""),"",B228*'MPTO_working_3-way'!$I227)</f>
        <v>3.1382892348839433</v>
      </c>
      <c r="G228" s="22">
        <f>IF(OR($A228="",$B228="",$C228=""),"",C228*'MPTO_working_3-way'!$I227)</f>
        <v>3.7513987211692168</v>
      </c>
      <c r="H228" s="17">
        <f>IF(OR($A228="",$B228="",$C228=""),"",'MPTO_working_3-way'!E227)</f>
        <v>2.3924688383468431</v>
      </c>
      <c r="I228" s="21">
        <f>IF(OR($A228="",$B228="",$C228=""),"",'MPTO_working_3-way'!F227)</f>
        <v>3.1439657684157356</v>
      </c>
      <c r="J228" s="22">
        <f>IF(OR($A228="",$B228="",$C228=""),"",'MPTO_working_3-way'!G227)</f>
        <v>3.7885661355436233</v>
      </c>
      <c r="K228" s="17">
        <f>IF(OR($A228="",$B228="",$C228=""),"",'OddsRatio_working_3-way'!H227)</f>
        <v>2.400582190510133</v>
      </c>
      <c r="L228" s="21">
        <f>IF(OR($A228="",$B228="",$C228=""),"",'OddsRatio_working_3-way'!I227)</f>
        <v>3.1433151703261122</v>
      </c>
      <c r="M228" s="22">
        <f>IF(OR($A228="",$B228="",$C228=""),"",'OddsRatio_working_3-way'!J227)</f>
        <v>3.7693329675995813</v>
      </c>
      <c r="N228" s="17">
        <f>IF('Log_working_3-way'!$D227="","",A228^('Log_working_3-way'!$D227))</f>
        <v>2.3930601492377166</v>
      </c>
      <c r="O228" s="21">
        <f>IF('Log_working_3-way'!$D227="","",B228^('Log_working_3-way'!$D227))</f>
        <v>3.1455151476056509</v>
      </c>
      <c r="P228" s="22">
        <f>IF('Log_working_3-way'!$D227="","",C228^('Log_working_3-way'!$D227))</f>
        <v>3.7848386725267957</v>
      </c>
      <c r="Q228" s="37">
        <f t="shared" si="51"/>
        <v>41.797827581778812</v>
      </c>
      <c r="R228" s="37">
        <f t="shared" si="52"/>
        <v>31.864494479489263</v>
      </c>
      <c r="S228" s="37">
        <f t="shared" si="53"/>
        <v>26.65672391358936</v>
      </c>
      <c r="V228" t="s">
        <v>288</v>
      </c>
      <c r="W228" t="s">
        <v>225</v>
      </c>
    </row>
    <row r="229" spans="1:23" ht="15" x14ac:dyDescent="0.25">
      <c r="A229">
        <v>3.19</v>
      </c>
      <c r="B229">
        <v>3.06</v>
      </c>
      <c r="C229">
        <v>2.5</v>
      </c>
      <c r="D229" s="20">
        <f t="shared" si="54"/>
        <v>4.0277009445366385E-2</v>
      </c>
      <c r="E229" s="17">
        <f>IF(OR($A229="",$B229="",$C229=""),"",A229*'MPTO_working_3-way'!$I228)</f>
        <v>3.3184836601307186</v>
      </c>
      <c r="F229" s="21">
        <f>IF(OR($A229="",$B229="",$C229=""),"",B229*'MPTO_working_3-way'!$I228)</f>
        <v>3.1832476489028214</v>
      </c>
      <c r="G229" s="22">
        <f>IF(OR($A229="",$B229="",$C229=""),"",C229*'MPTO_working_3-way'!$I228)</f>
        <v>2.6006925236134162</v>
      </c>
      <c r="H229" s="17">
        <f>IF(OR($A229="",$B229="",$C229=""),"",'MPTO_working_3-way'!E228)</f>
        <v>3.3327339521375143</v>
      </c>
      <c r="I229" s="21">
        <f>IF(OR($A229="",$B229="",$C229=""),"",'MPTO_working_3-way'!F228)</f>
        <v>3.1910984609081119</v>
      </c>
      <c r="J229" s="22">
        <f>IF(OR($A229="",$B229="",$C229=""),"",'MPTO_working_3-way'!G228)</f>
        <v>2.5868246334974012</v>
      </c>
      <c r="K229" s="17">
        <f>IF(OR($A229="",$B229="",$C229=""),"",'OddsRatio_working_3-way'!H228)</f>
        <v>3.3259164485361046</v>
      </c>
      <c r="L229" s="21">
        <f>IF(OR($A229="",$B229="",$C229=""),"",'OddsRatio_working_3-way'!I228)</f>
        <v>3.187848348851313</v>
      </c>
      <c r="M229" s="22">
        <f>IF(OR($A229="",$B229="",$C229=""),"",'OddsRatio_working_3-way'!J228)</f>
        <v>2.5930934579014413</v>
      </c>
      <c r="N229" s="17">
        <f>IF('Log_working_3-way'!$D228="","",A229^('Log_working_3-way'!$D228))</f>
        <v>3.3318271221298823</v>
      </c>
      <c r="O229" s="21">
        <f>IF('Log_working_3-way'!$D228="","",B229^('Log_working_3-way'!$D228))</f>
        <v>3.1910647671494843</v>
      </c>
      <c r="P229" s="22">
        <f>IF('Log_working_3-way'!$D228="","",C229^('Log_working_3-way'!$D228))</f>
        <v>2.5873933831687177</v>
      </c>
      <c r="Q229" s="37">
        <f t="shared" si="51"/>
        <v>30.005395400932933</v>
      </c>
      <c r="R229" s="37">
        <f t="shared" si="52"/>
        <v>31.414458135064443</v>
      </c>
      <c r="S229" s="37">
        <f t="shared" si="53"/>
        <v>38.451296757318879</v>
      </c>
      <c r="V229" t="s">
        <v>355</v>
      </c>
      <c r="W229" t="s">
        <v>356</v>
      </c>
    </row>
    <row r="230" spans="1:23" ht="15" x14ac:dyDescent="0.25">
      <c r="A230">
        <v>1.79</v>
      </c>
      <c r="B230">
        <v>3.45</v>
      </c>
      <c r="C230">
        <v>5.2</v>
      </c>
      <c r="D230" s="20">
        <f t="shared" si="54"/>
        <v>4.082198264855541E-2</v>
      </c>
      <c r="E230" s="17">
        <f>IF(OR($A230="",$B230="",$C230=""),"",A230*'MPTO_working_3-way'!$I229)</f>
        <v>1.8630713489409143</v>
      </c>
      <c r="F230" s="21">
        <f>IF(OR($A230="",$B230="",$C230=""),"",B230*'MPTO_working_3-way'!$I229)</f>
        <v>3.5908358401375162</v>
      </c>
      <c r="G230" s="22">
        <f>IF(OR($A230="",$B230="",$C230=""),"",C230*'MPTO_working_3-way'!$I229)</f>
        <v>5.4122743097724886</v>
      </c>
      <c r="H230" s="17">
        <f>IF(OR($A230="",$B230="",$C230=""),"",'MPTO_working_3-way'!E229)</f>
        <v>1.8346877017507441</v>
      </c>
      <c r="I230" s="21">
        <f>IF(OR($A230="",$B230="",$C230=""),"",'MPTO_working_3-way'!F229)</f>
        <v>3.619939052571854</v>
      </c>
      <c r="J230" s="22">
        <f>IF(OR($A230="",$B230="",$C230=""),"",'MPTO_working_3-way'!G229)</f>
        <v>5.5959594786124214</v>
      </c>
      <c r="K230" s="17">
        <f>IF(OR($A230="",$B230="",$C230=""),"",'OddsRatio_working_3-way'!H229)</f>
        <v>1.8453888173010728</v>
      </c>
      <c r="L230" s="21">
        <f>IF(OR($A230="",$B230="",$C230=""),"",'OddsRatio_working_3-way'!I229)</f>
        <v>3.6217754460602891</v>
      </c>
      <c r="M230" s="22">
        <f>IF(OR($A230="",$B230="",$C230=""),"",'OddsRatio_working_3-way'!J229)</f>
        <v>5.4944721932462093</v>
      </c>
      <c r="N230" s="17">
        <f>IF('Log_working_3-way'!$D229="","",A230^('Log_working_3-way'!$D229))</f>
        <v>1.8340538869810115</v>
      </c>
      <c r="O230" s="21">
        <f>IF('Log_working_3-way'!$D229="","",B230^('Log_working_3-way'!$D229))</f>
        <v>3.633107482835241</v>
      </c>
      <c r="P230" s="22">
        <f>IF('Log_working_3-way'!$D229="","",C230^('Log_working_3-way'!$D229))</f>
        <v>5.5706184269736942</v>
      </c>
      <c r="Q230" s="37">
        <f t="shared" si="51"/>
        <v>54.505189032757649</v>
      </c>
      <c r="R230" s="37">
        <f t="shared" si="52"/>
        <v>27.848669349409843</v>
      </c>
      <c r="S230" s="37">
        <f t="shared" si="53"/>
        <v>18.476521010666147</v>
      </c>
      <c r="V230" t="s">
        <v>223</v>
      </c>
      <c r="W230" t="s">
        <v>357</v>
      </c>
    </row>
    <row r="231" spans="1:23" ht="15" x14ac:dyDescent="0.25">
      <c r="A231">
        <v>2.85</v>
      </c>
      <c r="B231">
        <v>2.79</v>
      </c>
      <c r="C231">
        <v>3.02</v>
      </c>
      <c r="D231" s="20">
        <f t="shared" si="54"/>
        <v>4.0425959865125982E-2</v>
      </c>
      <c r="E231" s="17">
        <f>IF(OR($A231="",$B231="",$C231=""),"",A231*'MPTO_working_3-way'!$I230)</f>
        <v>2.965213985615609</v>
      </c>
      <c r="F231" s="21">
        <f>IF(OR($A231="",$B231="",$C231=""),"",B231*'MPTO_working_3-way'!$I230)</f>
        <v>2.9027884280237015</v>
      </c>
      <c r="G231" s="22">
        <f>IF(OR($A231="",$B231="",$C231=""),"",C231*'MPTO_working_3-way'!$I230)</f>
        <v>3.1420863987926806</v>
      </c>
      <c r="H231" s="17">
        <f>IF(OR($A231="",$B231="",$C231=""),"",'MPTO_working_3-way'!E230)</f>
        <v>2.9638246848699303</v>
      </c>
      <c r="I231" s="21">
        <f>IF(OR($A231="",$B231="",$C231=""),"",'MPTO_working_3-way'!F230)</f>
        <v>2.8989908745311412</v>
      </c>
      <c r="J231" s="22">
        <f>IF(OR($A231="",$B231="",$C231=""),"",'MPTO_working_3-way'!G230)</f>
        <v>3.1481139656865382</v>
      </c>
      <c r="K231" s="17">
        <f>IF(OR($A231="",$B231="",$C231=""),"",'OddsRatio_working_3-way'!H230)</f>
        <v>2.9645647015105867</v>
      </c>
      <c r="L231" s="21">
        <f>IF(OR($A231="",$B231="",$C231=""),"",'OddsRatio_working_3-way'!I230)</f>
        <v>2.9008490895697032</v>
      </c>
      <c r="M231" s="22">
        <f>IF(OR($A231="",$B231="",$C231=""),"",'OddsRatio_working_3-way'!J230)</f>
        <v>3.1450922686764242</v>
      </c>
      <c r="N231" s="17">
        <f>IF('Log_working_3-way'!$D230="","",A231^('Log_working_3-way'!$D230))</f>
        <v>2.9639830942023897</v>
      </c>
      <c r="O231" s="21">
        <f>IF('Log_working_3-way'!$D230="","",B231^('Log_working_3-way'!$D230))</f>
        <v>2.8992726948712004</v>
      </c>
      <c r="P231" s="22">
        <f>IF('Log_working_3-way'!$D230="","",C231^('Log_working_3-way'!$D230))</f>
        <v>3.1476030314093841</v>
      </c>
      <c r="Q231" s="37">
        <f t="shared" si="51"/>
        <v>33.740187302741411</v>
      </c>
      <c r="R231" s="37">
        <f t="shared" si="52"/>
        <v>34.449634370384601</v>
      </c>
      <c r="S231" s="37">
        <f t="shared" si="53"/>
        <v>31.825986719659948</v>
      </c>
      <c r="V231" t="s">
        <v>358</v>
      </c>
      <c r="W231" t="s">
        <v>359</v>
      </c>
    </row>
    <row r="232" spans="1:23" ht="15" x14ac:dyDescent="0.25">
      <c r="A232">
        <v>2.39</v>
      </c>
      <c r="B232">
        <v>3.06</v>
      </c>
      <c r="C232">
        <v>3.39</v>
      </c>
      <c r="D232" s="20">
        <f t="shared" si="54"/>
        <v>4.0192678199382215E-2</v>
      </c>
      <c r="E232" s="17">
        <f>IF(OR($A232="",$B232="",$C232=""),"",A232*'MPTO_working_3-way'!$I231)</f>
        <v>2.4860605008965235</v>
      </c>
      <c r="F232" s="21">
        <f>IF(OR($A232="",$B232="",$C232=""),"",B232*'MPTO_working_3-way'!$I231)</f>
        <v>3.1829895952901097</v>
      </c>
      <c r="G232" s="22">
        <f>IF(OR($A232="",$B232="",$C232=""),"",C232*'MPTO_working_3-way'!$I231)</f>
        <v>3.5262531790959057</v>
      </c>
      <c r="H232" s="17">
        <f>IF(OR($A232="",$B232="",$C232=""),"",'MPTO_working_3-way'!E231)</f>
        <v>2.4690597039688913</v>
      </c>
      <c r="I232" s="21">
        <f>IF(OR($A232="",$B232="",$C232=""),"",'MPTO_working_3-way'!F231)</f>
        <v>3.1908122351492452</v>
      </c>
      <c r="J232" s="22">
        <f>IF(OR($A232="",$B232="",$C232=""),"",'MPTO_working_3-way'!G231)</f>
        <v>3.5512915896626982</v>
      </c>
      <c r="K232" s="17">
        <f>IF(OR($A232="",$B232="",$C232=""),"",'OddsRatio_working_3-way'!H231)</f>
        <v>2.476589866333776</v>
      </c>
      <c r="L232" s="21">
        <f>IF(OR($A232="",$B232="",$C232=""),"",'OddsRatio_working_3-way'!I231)</f>
        <v>3.1883274278040128</v>
      </c>
      <c r="M232" s="22">
        <f>IF(OR($A232="",$B232="",$C232=""),"",'OddsRatio_working_3-way'!J231)</f>
        <v>3.5388847341998022</v>
      </c>
      <c r="N232" s="17">
        <f>IF('Log_working_3-way'!$D231="","",A232^('Log_working_3-way'!$D231))</f>
        <v>2.4696254869031078</v>
      </c>
      <c r="O232" s="21">
        <f>IF('Log_working_3-way'!$D231="","",B232^('Log_working_3-way'!$D231))</f>
        <v>3.1914756151201082</v>
      </c>
      <c r="P232" s="22">
        <f>IF('Log_working_3-way'!$D231="","",C232^('Log_working_3-way'!$D231))</f>
        <v>3.5493009412796046</v>
      </c>
      <c r="Q232" s="37">
        <f t="shared" si="51"/>
        <v>40.501248244121008</v>
      </c>
      <c r="R232" s="37">
        <f t="shared" si="52"/>
        <v>31.417004990519182</v>
      </c>
      <c r="S232" s="37">
        <f t="shared" si="53"/>
        <v>28.358712469318199</v>
      </c>
      <c r="V232" t="s">
        <v>360</v>
      </c>
      <c r="W232" t="s">
        <v>361</v>
      </c>
    </row>
    <row r="233" spans="1:23" ht="15" x14ac:dyDescent="0.25">
      <c r="A233">
        <v>2.95</v>
      </c>
      <c r="B233">
        <v>3</v>
      </c>
      <c r="C233">
        <v>2.72</v>
      </c>
      <c r="D233" s="20">
        <f t="shared" si="54"/>
        <v>3.9963443004320309E-2</v>
      </c>
      <c r="E233" s="17">
        <f>IF(OR($A233="",$B233="",$C233=""),"",A233*'MPTO_working_3-way'!$I232)</f>
        <v>3.0678921568627451</v>
      </c>
      <c r="F233" s="21">
        <f>IF(OR($A233="",$B233="",$C233=""),"",B233*'MPTO_working_3-way'!$I232)</f>
        <v>3.1198903290129607</v>
      </c>
      <c r="G233" s="22">
        <f>IF(OR($A233="",$B233="",$C233=""),"",C233*'MPTO_working_3-way'!$I232)</f>
        <v>2.8287005649717516</v>
      </c>
      <c r="H233" s="17">
        <f>IF(OR($A233="",$B233="",$C233=""),"",'MPTO_working_3-way'!E232)</f>
        <v>3.0706692745981803</v>
      </c>
      <c r="I233" s="21">
        <f>IF(OR($A233="",$B233="",$C233=""),"",'MPTO_working_3-way'!F232)</f>
        <v>3.1248810038944175</v>
      </c>
      <c r="J233" s="22">
        <f>IF(OR($A233="",$B233="",$C233=""),"",'MPTO_working_3-way'!G232)</f>
        <v>2.822260434578709</v>
      </c>
      <c r="K233" s="17">
        <f>IF(OR($A233="",$B233="",$C233=""),"",'OddsRatio_working_3-way'!H232)</f>
        <v>3.069397875280973</v>
      </c>
      <c r="L233" s="21">
        <f>IF(OR($A233="",$B233="",$C233=""),"",'OddsRatio_working_3-way'!I232)</f>
        <v>3.1224593592625358</v>
      </c>
      <c r="M233" s="22">
        <f>IF(OR($A233="",$B233="",$C233=""),"",'OddsRatio_working_3-way'!J232)</f>
        <v>2.8253150489657815</v>
      </c>
      <c r="N233" s="17">
        <f>IF('Log_working_3-way'!$D232="","",A233^('Log_working_3-way'!$D232))</f>
        <v>3.0705446469763436</v>
      </c>
      <c r="O233" s="21">
        <f>IF('Log_working_3-way'!$D232="","",B233^('Log_working_3-way'!$D232))</f>
        <v>3.1245313196543192</v>
      </c>
      <c r="P233" s="22">
        <f>IF('Log_working_3-way'!$D232="","",C233^('Log_working_3-way'!$D232))</f>
        <v>2.8226510392793398</v>
      </c>
      <c r="Q233" s="37">
        <f t="shared" si="51"/>
        <v>32.566190317935082</v>
      </c>
      <c r="R233" s="37">
        <f t="shared" si="52"/>
        <v>32.052408724135176</v>
      </c>
      <c r="S233" s="37">
        <f t="shared" si="53"/>
        <v>35.351921386913794</v>
      </c>
      <c r="V233" t="s">
        <v>362</v>
      </c>
      <c r="W233" t="s">
        <v>363</v>
      </c>
    </row>
    <row r="234" spans="1:23" ht="15" x14ac:dyDescent="0.25">
      <c r="A234">
        <v>2.59</v>
      </c>
      <c r="B234">
        <v>2.91</v>
      </c>
      <c r="C234">
        <v>3.23</v>
      </c>
      <c r="D234" s="20">
        <f t="shared" si="54"/>
        <v>3.9340521004049167E-2</v>
      </c>
      <c r="E234" s="17">
        <f>IF(OR($A234="",$B234="",$C234=""),"",A234*'MPTO_working_3-way'!$I233)</f>
        <v>2.6918919494004871</v>
      </c>
      <c r="F234" s="21">
        <f>IF(OR($A234="",$B234="",$C234=""),"",B234*'MPTO_working_3-way'!$I233)</f>
        <v>3.0244809161217834</v>
      </c>
      <c r="G234" s="22">
        <f>IF(OR($A234="",$B234="",$C234=""),"",C234*'MPTO_working_3-way'!$I233)</f>
        <v>3.3570698828430787</v>
      </c>
      <c r="H234" s="17">
        <f>IF(OR($A234="",$B234="",$C234=""),"",'MPTO_working_3-way'!E233)</f>
        <v>2.6810594582188441</v>
      </c>
      <c r="I234" s="21">
        <f>IF(OR($A234="",$B234="",$C234=""),"",'MPTO_working_3-way'!F233)</f>
        <v>3.0254521790466349</v>
      </c>
      <c r="J234" s="22">
        <f>IF(OR($A234="",$B234="",$C234=""),"",'MPTO_working_3-way'!G233)</f>
        <v>3.3728631066004886</v>
      </c>
      <c r="K234" s="17">
        <f>IF(OR($A234="",$B234="",$C234=""),"",'OddsRatio_working_3-way'!H233)</f>
        <v>2.6861340172535337</v>
      </c>
      <c r="L234" s="21">
        <f>IF(OR($A234="",$B234="",$C234=""),"",'OddsRatio_working_3-way'!I233)</f>
        <v>3.0254817439963837</v>
      </c>
      <c r="M234" s="22">
        <f>IF(OR($A234="",$B234="",$C234=""),"",'OddsRatio_working_3-way'!J233)</f>
        <v>3.3648294707392328</v>
      </c>
      <c r="N234" s="17">
        <f>IF('Log_working_3-way'!$D233="","",A234^('Log_working_3-way'!$D233))</f>
        <v>2.6816653524822969</v>
      </c>
      <c r="O234" s="21">
        <f>IF('Log_working_3-way'!$D233="","",B234^('Log_working_3-way'!$D233))</f>
        <v>3.0258460655218449</v>
      </c>
      <c r="P234" s="22">
        <f>IF('Log_working_3-way'!$D233="","",C234^('Log_working_3-way'!$D233))</f>
        <v>3.3714155510136403</v>
      </c>
      <c r="Q234" s="37">
        <f t="shared" si="51"/>
        <v>37.298687909903641</v>
      </c>
      <c r="R234" s="37">
        <f t="shared" si="52"/>
        <v>33.063524873626086</v>
      </c>
      <c r="S234" s="37">
        <f t="shared" si="53"/>
        <v>29.787881542492855</v>
      </c>
      <c r="V234" t="s">
        <v>212</v>
      </c>
      <c r="W234" t="s">
        <v>116</v>
      </c>
    </row>
    <row r="235" spans="1:23" ht="15" x14ac:dyDescent="0.25">
      <c r="A235">
        <v>1.34</v>
      </c>
      <c r="B235">
        <v>5.5</v>
      </c>
      <c r="C235">
        <v>8.8000000000000007</v>
      </c>
      <c r="D235" s="20">
        <f t="shared" si="54"/>
        <v>4.1723202170963258E-2</v>
      </c>
      <c r="E235" s="17">
        <f>IF(OR($A235="",$B235="",$C235=""),"",A235*'MPTO_working_3-way'!$I234)</f>
        <v>1.3959090909090908</v>
      </c>
      <c r="F235" s="21">
        <f>IF(OR($A235="",$B235="",$C235=""),"",B235*'MPTO_working_3-way'!$I234)</f>
        <v>5.7294776119402977</v>
      </c>
      <c r="G235" s="22">
        <f>IF(OR($A235="",$B235="",$C235=""),"",C235*'MPTO_working_3-way'!$I234)</f>
        <v>9.1671641791044767</v>
      </c>
      <c r="H235" s="17">
        <f>IF(OR($A235="",$B235="",$C235=""),"",'MPTO_working_3-way'!E234)</f>
        <v>1.3654469661880502</v>
      </c>
      <c r="I235" s="21">
        <f>IF(OR($A235="",$B235="",$C235=""),"",'MPTO_working_3-way'!F234)</f>
        <v>5.9555555555555539</v>
      </c>
      <c r="J235" s="22">
        <f>IF(OR($A235="",$B235="",$C235=""),"",'MPTO_working_3-way'!G234)</f>
        <v>10.027210884353739</v>
      </c>
      <c r="K235" s="17">
        <f>IF(OR($A235="",$B235="",$C235=""),"",'OddsRatio_working_3-way'!H234)</f>
        <v>1.3742197507540039</v>
      </c>
      <c r="L235" s="21">
        <f>IF(OR($A235="",$B235="",$C235=""),"",'OddsRatio_working_3-way'!I234)</f>
        <v>5.9529084658618148</v>
      </c>
      <c r="M235" s="22">
        <f>IF(OR($A235="",$B235="",$C235=""),"",'OddsRatio_working_3-way'!J234)</f>
        <v>9.5850413408271447</v>
      </c>
      <c r="N235" s="17">
        <f>IF('Log_working_3-way'!$D234="","",A235^('Log_working_3-way'!$D234))</f>
        <v>1.3621470404998202</v>
      </c>
      <c r="O235" s="21">
        <f>IF('Log_working_3-way'!$D234="","",B235^('Log_working_3-way'!$D234))</f>
        <v>6.051049597314007</v>
      </c>
      <c r="P235" s="22">
        <f>IF('Log_working_3-way'!$D234="","",C235^('Log_working_3-way'!$D234))</f>
        <v>9.9399349141403093</v>
      </c>
      <c r="Q235" s="37">
        <f t="shared" si="51"/>
        <v>73.236092265943014</v>
      </c>
      <c r="R235" s="37">
        <f t="shared" si="52"/>
        <v>17.453598176489745</v>
      </c>
      <c r="S235" s="37">
        <f t="shared" si="53"/>
        <v>10.908498860306089</v>
      </c>
      <c r="V235" t="s">
        <v>364</v>
      </c>
      <c r="W235" t="s">
        <v>365</v>
      </c>
    </row>
    <row r="236" spans="1:23" ht="15" x14ac:dyDescent="0.25">
      <c r="A236">
        <v>3.5</v>
      </c>
      <c r="B236">
        <v>3.56</v>
      </c>
      <c r="C236">
        <v>2.11</v>
      </c>
      <c r="D236" s="20">
        <f t="shared" si="54"/>
        <v>4.0546811407879524E-2</v>
      </c>
      <c r="E236" s="17">
        <f>IF(OR($A236="",$B236="",$C236=""),"",A236*'MPTO_working_3-way'!$I235)</f>
        <v>3.6419138399275783</v>
      </c>
      <c r="F236" s="21">
        <f>IF(OR($A236="",$B236="",$C236=""),"",B236*'MPTO_working_3-way'!$I235)</f>
        <v>3.7043466486120513</v>
      </c>
      <c r="G236" s="22">
        <f>IF(OR($A236="",$B236="",$C236=""),"",C236*'MPTO_working_3-way'!$I235)</f>
        <v>2.1955537720706255</v>
      </c>
      <c r="H236" s="17">
        <f>IF(OR($A236="",$B236="",$C236=""),"",'MPTO_working_3-way'!E235)</f>
        <v>3.6737870770606644</v>
      </c>
      <c r="I236" s="21">
        <f>IF(OR($A236="",$B236="",$C236=""),"",'MPTO_working_3-way'!F235)</f>
        <v>3.7399497368296264</v>
      </c>
      <c r="J236" s="22">
        <f>IF(OR($A236="",$B236="",$C236=""),"",'MPTO_working_3-way'!G235)</f>
        <v>2.1719391970039101</v>
      </c>
      <c r="K236" s="17">
        <f>IF(OR($A236="",$B236="",$C236=""),"",'OddsRatio_working_3-way'!H235)</f>
        <v>3.6610791685447728</v>
      </c>
      <c r="L236" s="21">
        <f>IF(OR($A236="",$B236="",$C236=""),"",'OddsRatio_working_3-way'!I235)</f>
        <v>3.724945068589848</v>
      </c>
      <c r="M236" s="22">
        <f>IF(OR($A236="",$B236="",$C236=""),"",'OddsRatio_working_3-way'!J235)</f>
        <v>2.1815191508338794</v>
      </c>
      <c r="N236" s="17">
        <f>IF('Log_working_3-way'!$D235="","",A236^('Log_working_3-way'!$D235))</f>
        <v>3.6741209246358757</v>
      </c>
      <c r="O236" s="21">
        <f>IF('Log_working_3-way'!$D235="","",B236^('Log_working_3-way'!$D235))</f>
        <v>3.7395684561098936</v>
      </c>
      <c r="P236" s="22">
        <f>IF('Log_working_3-way'!$D235="","",C236^('Log_working_3-way'!$D235))</f>
        <v>2.1719511260601667</v>
      </c>
      <c r="Q236" s="37">
        <f t="shared" si="51"/>
        <v>27.219868191165919</v>
      </c>
      <c r="R236" s="37">
        <f t="shared" si="52"/>
        <v>26.995313745129145</v>
      </c>
      <c r="S236" s="37">
        <f t="shared" si="53"/>
        <v>45.54659570268236</v>
      </c>
      <c r="V236" t="s">
        <v>366</v>
      </c>
      <c r="W236" t="s">
        <v>367</v>
      </c>
    </row>
    <row r="237" spans="1:23" ht="15" x14ac:dyDescent="0.25">
      <c r="A237">
        <v>1.87</v>
      </c>
      <c r="B237">
        <v>3.84</v>
      </c>
      <c r="C237">
        <v>4.13</v>
      </c>
      <c r="D237" s="20">
        <f t="shared" si="54"/>
        <v>3.7306775560763672E-2</v>
      </c>
      <c r="E237" s="17">
        <f>IF(OR($A237="",$B237="",$C237=""),"",A237*'MPTO_working_3-way'!$I236)</f>
        <v>1.9397636702986283</v>
      </c>
      <c r="F237" s="21">
        <f>IF(OR($A237="",$B237="",$C237=""),"",B237*'MPTO_working_3-way'!$I236)</f>
        <v>3.9832580181533324</v>
      </c>
      <c r="G237" s="22">
        <f>IF(OR($A237="",$B237="",$C237=""),"",C237*'MPTO_working_3-way'!$I236)</f>
        <v>4.2840769830659537</v>
      </c>
      <c r="H237" s="17">
        <f>IF(OR($A237="",$B237="",$C237=""),"",'MPTO_working_3-way'!E236)</f>
        <v>1.9145213453045034</v>
      </c>
      <c r="I237" s="21">
        <f>IF(OR($A237="",$B237="",$C237=""),"",'MPTO_working_3-way'!F236)</f>
        <v>4.0325657946025606</v>
      </c>
      <c r="J237" s="22">
        <f>IF(OR($A237="",$B237="",$C237=""),"",'MPTO_working_3-way'!G236)</f>
        <v>4.3535963293019524</v>
      </c>
      <c r="K237" s="17">
        <f>IF(OR($A237="",$B237="",$C237=""),"",'OddsRatio_working_3-way'!H236)</f>
        <v>1.9239849490187522</v>
      </c>
      <c r="L237" s="21">
        <f>IF(OR($A237="",$B237="",$C237=""),"",'OddsRatio_working_3-way'!I236)</f>
        <v>4.0162267301301782</v>
      </c>
      <c r="M237" s="22">
        <f>IF(OR($A237="",$B237="",$C237=""),"",'OddsRatio_working_3-way'!J236)</f>
        <v>4.3242217131364287</v>
      </c>
      <c r="N237" s="17">
        <f>IF('Log_working_3-way'!$D236="","",A237^('Log_working_3-way'!$D236))</f>
        <v>1.913861383508453</v>
      </c>
      <c r="O237" s="21">
        <f>IF('Log_working_3-way'!$D236="","",B237^('Log_working_3-way'!$D236))</f>
        <v>4.0362174157842352</v>
      </c>
      <c r="P237" s="22">
        <f>IF('Log_working_3-way'!$D236="","",C237^('Log_working_3-way'!$D236))</f>
        <v>4.3527580198417173</v>
      </c>
      <c r="Q237" s="37">
        <f t="shared" si="51"/>
        <v>52.232376643518208</v>
      </c>
      <c r="R237" s="37">
        <f t="shared" si="52"/>
        <v>25.105077186629437</v>
      </c>
      <c r="S237" s="37">
        <f t="shared" si="53"/>
        <v>23.342250943500492</v>
      </c>
      <c r="V237" t="s">
        <v>368</v>
      </c>
      <c r="W237" t="s">
        <v>369</v>
      </c>
    </row>
    <row r="238" spans="1:23" ht="15" x14ac:dyDescent="0.25">
      <c r="A238">
        <v>1.51</v>
      </c>
      <c r="B238">
        <v>4.38</v>
      </c>
      <c r="C238">
        <v>6.68</v>
      </c>
      <c r="D238" s="20">
        <f t="shared" si="54"/>
        <v>4.0262756714639414E-2</v>
      </c>
      <c r="E238" s="17">
        <f>IF(OR($A238="",$B238="",$C238=""),"",A238*'MPTO_working_3-way'!$I237)</f>
        <v>1.5707967626391055</v>
      </c>
      <c r="F238" s="21">
        <f>IF(OR($A238="",$B238="",$C238=""),"",B238*'MPTO_working_3-way'!$I237)</f>
        <v>4.5563508744101204</v>
      </c>
      <c r="G238" s="22">
        <f>IF(OR($A238="",$B238="",$C238=""),"",C238*'MPTO_working_3-way'!$I237)</f>
        <v>6.9489552148537914</v>
      </c>
      <c r="H238" s="17">
        <f>IF(OR($A238="",$B238="",$C238=""),"",'MPTO_working_3-way'!E237)</f>
        <v>1.541234012816167</v>
      </c>
      <c r="I238" s="21">
        <f>IF(OR($A238="",$B238="",$C238=""),"",'MPTO_working_3-way'!F237)</f>
        <v>4.65355269566468</v>
      </c>
      <c r="J238" s="22">
        <f>IF(OR($A238="",$B238="",$C238=""),"",'MPTO_working_3-way'!G237)</f>
        <v>7.3378511070176904</v>
      </c>
      <c r="K238" s="17">
        <f>IF(OR($A238="",$B238="",$C238=""),"",'OddsRatio_working_3-way'!H237)</f>
        <v>1.5508315588245429</v>
      </c>
      <c r="L238" s="21">
        <f>IF(OR($A238="",$B238="",$C238=""),"",'OddsRatio_working_3-way'!I237)</f>
        <v>4.6506091545626589</v>
      </c>
      <c r="M238" s="22">
        <f>IF(OR($A238="",$B238="",$C238=""),"",'OddsRatio_working_3-way'!J237)</f>
        <v>7.1347514786733441</v>
      </c>
      <c r="N238" s="17">
        <f>IF('Log_working_3-way'!$D237="","",A238^('Log_working_3-way'!$D237))</f>
        <v>1.539128908639434</v>
      </c>
      <c r="O238" s="21">
        <f>IF('Log_working_3-way'!$D237="","",B238^('Log_working_3-way'!$D237))</f>
        <v>4.6904582649863125</v>
      </c>
      <c r="P238" s="22">
        <f>IF('Log_working_3-way'!$D237="","",C238^('Log_working_3-way'!$D237))</f>
        <v>7.2948475146936094</v>
      </c>
      <c r="Q238" s="37">
        <f t="shared" si="51"/>
        <v>64.883073672425922</v>
      </c>
      <c r="R238" s="37">
        <f t="shared" si="52"/>
        <v>21.947387889205594</v>
      </c>
      <c r="S238" s="37">
        <f t="shared" si="53"/>
        <v>14.390652538131812</v>
      </c>
      <c r="V238" t="s">
        <v>370</v>
      </c>
      <c r="W238" t="s">
        <v>371</v>
      </c>
    </row>
    <row r="239" spans="1:23" ht="15" x14ac:dyDescent="0.25">
      <c r="A239">
        <v>2.2999999999999998</v>
      </c>
      <c r="B239">
        <v>3.66</v>
      </c>
      <c r="C239">
        <v>3.02</v>
      </c>
      <c r="D239" s="20">
        <f t="shared" si="54"/>
        <v>3.9132480226068633E-2</v>
      </c>
      <c r="E239" s="17">
        <f>IF(OR($A239="",$B239="",$C239=""),"",A239*'MPTO_working_3-way'!$I238)</f>
        <v>2.3900047045199577</v>
      </c>
      <c r="F239" s="21">
        <f>IF(OR($A239="",$B239="",$C239=""),"",B239*'MPTO_working_3-way'!$I238)</f>
        <v>3.8032248776274113</v>
      </c>
      <c r="G239" s="22">
        <f>IF(OR($A239="",$B239="",$C239=""),"",C239*'MPTO_working_3-way'!$I238)</f>
        <v>3.1381800902827273</v>
      </c>
      <c r="H239" s="17">
        <f>IF(OR($A239="",$B239="",$C239=""),"",'MPTO_working_3-way'!E238)</f>
        <v>2.3711378539743495</v>
      </c>
      <c r="I239" s="21">
        <f>IF(OR($A239="",$B239="",$C239=""),"",'MPTO_working_3-way'!F238)</f>
        <v>3.8434946853222973</v>
      </c>
      <c r="J239" s="22">
        <f>IF(OR($A239="",$B239="",$C239=""),"",'MPTO_working_3-way'!G238)</f>
        <v>3.1438466954338073</v>
      </c>
      <c r="K239" s="17">
        <f>IF(OR($A239="",$B239="",$C239=""),"",'OddsRatio_working_3-way'!H238)</f>
        <v>2.3794310078214131</v>
      </c>
      <c r="L239" s="21">
        <f>IF(OR($A239="",$B239="",$C239=""),"",'OddsRatio_working_3-way'!I238)</f>
        <v>3.8225280621576605</v>
      </c>
      <c r="M239" s="22">
        <f>IF(OR($A239="",$B239="",$C239=""),"",'OddsRatio_working_3-way'!J238)</f>
        <v>3.1434235659994263</v>
      </c>
      <c r="N239" s="17">
        <f>IF('Log_working_3-way'!$D238="","",A239^('Log_working_3-way'!$D238))</f>
        <v>2.3717243210108414</v>
      </c>
      <c r="O239" s="21">
        <f>IF('Log_working_3-way'!$D238="","",B239^('Log_working_3-way'!$D238))</f>
        <v>3.839333168529814</v>
      </c>
      <c r="P239" s="22">
        <f>IF('Log_working_3-way'!$D238="","",C239^('Log_working_3-way'!$D238))</f>
        <v>3.1456043015587407</v>
      </c>
      <c r="Q239" s="37">
        <f t="shared" si="51"/>
        <v>42.173844862029597</v>
      </c>
      <c r="R239" s="37">
        <f t="shared" si="52"/>
        <v>26.293475462955957</v>
      </c>
      <c r="S239" s="37">
        <f t="shared" si="53"/>
        <v>31.865602713383705</v>
      </c>
      <c r="V239" t="s">
        <v>372</v>
      </c>
      <c r="W239" t="s">
        <v>373</v>
      </c>
    </row>
    <row r="240" spans="1:23" ht="15" x14ac:dyDescent="0.25">
      <c r="A240">
        <v>2.4300000000000002</v>
      </c>
      <c r="B240">
        <v>3.25</v>
      </c>
      <c r="C240">
        <v>3.12</v>
      </c>
      <c r="D240" s="20">
        <f t="shared" si="54"/>
        <v>3.9727761949984064E-2</v>
      </c>
      <c r="E240" s="17">
        <f>IF(OR($A240="",$B240="",$C240=""),"",A240*'MPTO_working_3-way'!$I239)</f>
        <v>2.5265384615384616</v>
      </c>
      <c r="F240" s="21">
        <f>IF(OR($A240="",$B240="",$C240=""),"",B240*'MPTO_working_3-way'!$I239)</f>
        <v>3.379115226337448</v>
      </c>
      <c r="G240" s="22">
        <f>IF(OR($A240="",$B240="",$C240=""),"",C240*'MPTO_working_3-way'!$I239)</f>
        <v>3.2439506172839505</v>
      </c>
      <c r="H240" s="17">
        <f>IF(OR($A240="",$B240="",$C240=""),"",'MPTO_working_3-way'!E239)</f>
        <v>2.5107961319380054</v>
      </c>
      <c r="I240" s="21">
        <f>IF(OR($A240="",$B240="",$C240=""),"",'MPTO_working_3-way'!F239)</f>
        <v>3.3961655617272881</v>
      </c>
      <c r="J240" s="22">
        <f>IF(OR($A240="",$B240="",$C240=""),"",'MPTO_working_3-way'!G239)</f>
        <v>3.2544642857142851</v>
      </c>
      <c r="K240" s="17">
        <f>IF(OR($A240="",$B240="",$C240=""),"",'OddsRatio_working_3-way'!H239)</f>
        <v>2.5177894547401913</v>
      </c>
      <c r="L240" s="21">
        <f>IF(OR($A240="",$B240="",$C240=""),"",'OddsRatio_working_3-way'!I239)</f>
        <v>3.3881302609548452</v>
      </c>
      <c r="M240" s="22">
        <f>IF(OR($A240="",$B240="",$C240=""),"",'OddsRatio_working_3-way'!J239)</f>
        <v>3.2501494014330099</v>
      </c>
      <c r="N240" s="17">
        <f>IF('Log_working_3-way'!$D239="","",A240^('Log_working_3-way'!$D239))</f>
        <v>2.5113354449914747</v>
      </c>
      <c r="O240" s="21">
        <f>IF('Log_working_3-way'!$D239="","",B240^('Log_working_3-way'!$D239))</f>
        <v>3.3951911053274464</v>
      </c>
      <c r="P240" s="22">
        <f>IF('Log_working_3-way'!$D239="","",C240^('Log_working_3-way'!$D239))</f>
        <v>3.2544534718156926</v>
      </c>
      <c r="Q240" s="37">
        <f t="shared" si="51"/>
        <v>39.828004642819451</v>
      </c>
      <c r="R240" s="37">
        <f t="shared" si="52"/>
        <v>29.593545440706354</v>
      </c>
      <c r="S240" s="37">
        <f t="shared" si="53"/>
        <v>30.826609834069114</v>
      </c>
      <c r="V240" t="s">
        <v>374</v>
      </c>
      <c r="W240" t="s">
        <v>375</v>
      </c>
    </row>
    <row r="241" spans="1:23" ht="15" x14ac:dyDescent="0.25">
      <c r="A241">
        <v>1.95</v>
      </c>
      <c r="B241">
        <v>3.75</v>
      </c>
      <c r="C241">
        <v>3.87</v>
      </c>
      <c r="D241" s="20">
        <f t="shared" si="54"/>
        <v>3.7885112303717161E-2</v>
      </c>
      <c r="E241" s="17">
        <f>IF(OR($A241="",$B241="",$C241=""),"",A241*'MPTO_working_3-way'!$I240)</f>
        <v>2.0238759689922485</v>
      </c>
      <c r="F241" s="21">
        <f>IF(OR($A241="",$B241="",$C241=""),"",B241*'MPTO_working_3-way'!$I240)</f>
        <v>3.8920691711389392</v>
      </c>
      <c r="G241" s="22">
        <f>IF(OR($A241="",$B241="",$C241=""),"",C241*'MPTO_working_3-way'!$I240)</f>
        <v>4.0166153846153856</v>
      </c>
      <c r="H241" s="17">
        <f>IF(OR($A241="",$B241="",$C241=""),"",'MPTO_working_3-way'!E240)</f>
        <v>1.9992317270246642</v>
      </c>
      <c r="I241" s="21">
        <f>IF(OR($A241="",$B241="",$C241=""),"",'MPTO_working_3-way'!F240)</f>
        <v>3.9364143758802368</v>
      </c>
      <c r="J241" s="22">
        <f>IF(OR($A241="",$B241="",$C241=""),"",'MPTO_working_3-way'!G240)</f>
        <v>4.0688521054618008</v>
      </c>
      <c r="K241" s="17">
        <f>IF(OR($A241="",$B241="",$C241=""),"",'OddsRatio_working_3-way'!H240)</f>
        <v>2.008728540033403</v>
      </c>
      <c r="L241" s="21">
        <f>IF(OR($A241="",$B241="",$C241=""),"",'OddsRatio_working_3-way'!I240)</f>
        <v>3.9200036685177473</v>
      </c>
      <c r="M241" s="22">
        <f>IF(OR($A241="",$B241="",$C241=""),"",'OddsRatio_working_3-way'!J240)</f>
        <v>4.0474220104167031</v>
      </c>
      <c r="N241" s="17">
        <f>IF('Log_working_3-way'!$D240="","",A241^('Log_working_3-way'!$D240))</f>
        <v>1.9988129752397363</v>
      </c>
      <c r="O241" s="21">
        <f>IF('Log_working_3-way'!$D240="","",B241^('Log_working_3-way'!$D240))</f>
        <v>3.9380645468182864</v>
      </c>
      <c r="P241" s="22">
        <f>IF('Log_working_3-way'!$D240="","",C241^('Log_working_3-way'!$D240))</f>
        <v>4.0688246310601848</v>
      </c>
      <c r="Q241" s="37">
        <f t="shared" si="51"/>
        <v>50.019214205260724</v>
      </c>
      <c r="R241" s="37">
        <f t="shared" si="52"/>
        <v>25.693274092232262</v>
      </c>
      <c r="S241" s="37">
        <f t="shared" si="53"/>
        <v>24.896583422705678</v>
      </c>
      <c r="V241" t="s">
        <v>376</v>
      </c>
      <c r="W241" t="s">
        <v>377</v>
      </c>
    </row>
    <row r="242" spans="1:23" ht="15" x14ac:dyDescent="0.25">
      <c r="A242">
        <v>5.29</v>
      </c>
      <c r="B242">
        <v>4.26</v>
      </c>
      <c r="C242">
        <v>1.62</v>
      </c>
      <c r="D242" s="20">
        <f t="shared" si="54"/>
        <v>4.1061651479039174E-2</v>
      </c>
      <c r="E242" s="17">
        <f>IF(OR($A242="",$B242="",$C242=""),"",A242*'MPTO_working_3-way'!$I241)</f>
        <v>5.507216136324117</v>
      </c>
      <c r="F242" s="21">
        <f>IF(OR($A242="",$B242="",$C242=""),"",B242*'MPTO_working_3-way'!$I241)</f>
        <v>4.4349226353007065</v>
      </c>
      <c r="G242" s="22">
        <f>IF(OR($A242="",$B242="",$C242=""),"",C242*'MPTO_working_3-way'!$I241)</f>
        <v>1.6865198753960435</v>
      </c>
      <c r="H242" s="17">
        <f>IF(OR($A242="",$B242="",$C242=""),"",'MPTO_working_3-way'!E241)</f>
        <v>5.7029222452931458</v>
      </c>
      <c r="I242" s="21">
        <f>IF(OR($A242="",$B242="",$C242=""),"",'MPTO_working_3-way'!F241)</f>
        <v>4.5237699185488776</v>
      </c>
      <c r="J242" s="22">
        <f>IF(OR($A242="",$B242="",$C242=""),"",'MPTO_working_3-way'!G241)</f>
        <v>1.6567352746786175</v>
      </c>
      <c r="K242" s="17">
        <f>IF(OR($A242="",$B242="",$C242=""),"",'OddsRatio_working_3-way'!H241)</f>
        <v>5.6138765743938723</v>
      </c>
      <c r="L242" s="21">
        <f>IF(OR($A242="",$B242="",$C242=""),"",'OddsRatio_working_3-way'!I241)</f>
        <v>4.5061159982573491</v>
      </c>
      <c r="M242" s="22">
        <f>IF(OR($A242="",$B242="",$C242=""),"",'OddsRatio_working_3-way'!J241)</f>
        <v>1.6668073370918881</v>
      </c>
      <c r="N242" s="17">
        <f>IF('Log_working_3-way'!$D241="","",A242^('Log_working_3-way'!$D241))</f>
        <v>5.6947682622928744</v>
      </c>
      <c r="O242" s="21">
        <f>IF('Log_working_3-way'!$D241="","",B242^('Log_working_3-way'!$D241))</f>
        <v>4.5422127623643567</v>
      </c>
      <c r="P242" s="22">
        <f>IF('Log_working_3-way'!$D241="","",C242^('Log_working_3-way'!$D241))</f>
        <v>1.6549627283220949</v>
      </c>
      <c r="Q242" s="37">
        <f t="shared" si="51"/>
        <v>17.534869966451687</v>
      </c>
      <c r="R242" s="37">
        <f t="shared" si="52"/>
        <v>22.548307653447843</v>
      </c>
      <c r="S242" s="37">
        <f t="shared" si="53"/>
        <v>59.293697903510989</v>
      </c>
      <c r="V242" t="s">
        <v>378</v>
      </c>
      <c r="W242" t="s">
        <v>379</v>
      </c>
    </row>
    <row r="243" spans="1:23" ht="15" x14ac:dyDescent="0.25">
      <c r="A243">
        <v>1.54</v>
      </c>
      <c r="B243">
        <v>4.25</v>
      </c>
      <c r="C243">
        <v>6.35</v>
      </c>
      <c r="D243" s="20">
        <f t="shared" si="54"/>
        <v>4.2125081958338084E-2</v>
      </c>
      <c r="E243" s="17">
        <f>IF(OR($A243="",$B243="",$C243=""),"",A243*'MPTO_working_3-way'!$I242)</f>
        <v>1.6048726262158406</v>
      </c>
      <c r="F243" s="21">
        <f>IF(OR($A243="",$B243="",$C243=""),"",B243*'MPTO_working_3-way'!$I242)</f>
        <v>4.4290315983229371</v>
      </c>
      <c r="G243" s="22">
        <f>IF(OR($A243="",$B243="",$C243=""),"",C243*'MPTO_working_3-way'!$I242)</f>
        <v>6.6174942704354462</v>
      </c>
      <c r="H243" s="17">
        <f>IF(OR($A243="",$B243="",$C243=""),"",'MPTO_working_3-way'!E242)</f>
        <v>1.5740373113837278</v>
      </c>
      <c r="I243" s="21">
        <f>IF(OR($A243="",$B243="",$C243=""),"",'MPTO_working_3-way'!F242)</f>
        <v>4.5197245004304678</v>
      </c>
      <c r="J243" s="22">
        <f>IF(OR($A243="",$B243="",$C243=""),"",'MPTO_working_3-way'!G242)</f>
        <v>6.9716230761703715</v>
      </c>
      <c r="K243" s="17">
        <f>IF(OR($A243="",$B243="",$C243=""),"",'OddsRatio_working_3-way'!H242)</f>
        <v>1.5841870434198906</v>
      </c>
      <c r="L243" s="21">
        <f>IF(OR($A243="",$B243="",$C243=""),"",'OddsRatio_working_3-way'!I242)</f>
        <v>4.5159405391011926</v>
      </c>
      <c r="M243" s="22">
        <f>IF(OR($A243="",$B243="",$C243=""),"",'OddsRatio_working_3-way'!J242)</f>
        <v>6.787779041289653</v>
      </c>
      <c r="N243" s="17">
        <f>IF('Log_working_3-way'!$D242="","",A243^('Log_working_3-way'!$D242))</f>
        <v>1.57197194475913</v>
      </c>
      <c r="O243" s="21">
        <f>IF('Log_working_3-way'!$D242="","",B243^('Log_working_3-way'!$D242))</f>
        <v>4.5529598604907662</v>
      </c>
      <c r="P243" s="22">
        <f>IF('Log_working_3-way'!$D242="","",C243^('Log_working_3-way'!$D242))</f>
        <v>6.933899631890946</v>
      </c>
      <c r="Q243" s="37">
        <f t="shared" si="51"/>
        <v>63.53089553645367</v>
      </c>
      <c r="R243" s="37">
        <f t="shared" si="52"/>
        <v>22.578299066067903</v>
      </c>
      <c r="S243" s="37">
        <f t="shared" si="53"/>
        <v>15.111460004848599</v>
      </c>
      <c r="V243" t="s">
        <v>380</v>
      </c>
      <c r="W243" t="s">
        <v>381</v>
      </c>
    </row>
    <row r="244" spans="1:23" s="49" customFormat="1" ht="15" x14ac:dyDescent="0.25">
      <c r="A244" s="42">
        <v>2.2000000000000002</v>
      </c>
      <c r="B244" s="42">
        <v>3.58</v>
      </c>
      <c r="C244" s="42">
        <v>3.35</v>
      </c>
      <c r="D244" s="43">
        <f t="shared" si="54"/>
        <v>3.2382526170569026E-2</v>
      </c>
      <c r="E244" s="44">
        <f>IF(OR($A244="",$B244="",$C244=""),"",A244*'MPTO_working_3-way'!$I243)</f>
        <v>2.271241557575252</v>
      </c>
      <c r="F244" s="45">
        <f>IF(OR($A244="",$B244="",$C244=""),"",B244*'MPTO_working_3-way'!$I243)</f>
        <v>3.6959294436906371</v>
      </c>
      <c r="G244" s="46">
        <f>IF(OR($A244="",$B244="",$C244=""),"",C244*'MPTO_working_3-way'!$I243)</f>
        <v>3.4584814626714064</v>
      </c>
      <c r="H244" s="44">
        <f>IF(OR($A244="",$B244="",$C244=""),"",'MPTO_working_3-way'!E243)</f>
        <v>2.2535146307715959</v>
      </c>
      <c r="I244" s="45">
        <f>IF(OR($A244="",$B244="",$C244=""),"",'MPTO_working_3-way'!F243)</f>
        <v>3.7239033478236316</v>
      </c>
      <c r="J244" s="46">
        <f>IF(OR($A244="",$B244="",$C244=""),"",'MPTO_working_3-way'!G243)</f>
        <v>3.47568236905891</v>
      </c>
      <c r="K244" s="44">
        <f>IF(OR($A244="",$B244="",$C244=""),"",'OddsRatio_working_3-way'!H243)</f>
        <v>2.260941412144891</v>
      </c>
      <c r="L244" s="45">
        <f>IF(OR($A244="",$B244="",$C244=""),"",'OddsRatio_working_3-way'!I243)</f>
        <v>3.7110240361115157</v>
      </c>
      <c r="M244" s="46">
        <f>IF(OR($A244="",$B244="",$C244=""),"",'OddsRatio_working_3-way'!J243)</f>
        <v>3.4693435987837447</v>
      </c>
      <c r="N244" s="44">
        <f>IF('Log_working_3-way'!$D243="","",A244^('Log_working_3-way'!$D243))</f>
        <v>2.2537493758599001</v>
      </c>
      <c r="O244" s="45">
        <f>IF('Log_working_3-way'!$D243="","",B244^('Log_working_3-way'!$D243))</f>
        <v>3.7225421069656588</v>
      </c>
      <c r="P244" s="46">
        <f>IF('Log_working_3-way'!$D243="","",C244^('Log_working_3-way'!$D243))</f>
        <v>3.4763103796102142</v>
      </c>
      <c r="Q244" s="47">
        <f t="shared" ref="Q244:Q248" si="55">(1/H244)*100</f>
        <v>44.375127915526484</v>
      </c>
      <c r="R244" s="47">
        <f t="shared" ref="R244:R248" si="56">(1/F244)*100</f>
        <v>27.056793568045823</v>
      </c>
      <c r="S244" s="47">
        <f t="shared" ref="S244:S248" si="57">(1/G244)*100</f>
        <v>28.914424171225082</v>
      </c>
      <c r="T244" s="48"/>
      <c r="V244" s="42" t="s">
        <v>306</v>
      </c>
      <c r="W244" s="42" t="s">
        <v>159</v>
      </c>
    </row>
    <row r="245" spans="1:23" ht="15" x14ac:dyDescent="0.25">
      <c r="A245">
        <v>2.68</v>
      </c>
      <c r="B245">
        <v>3.67</v>
      </c>
      <c r="C245">
        <v>2.58</v>
      </c>
      <c r="D245" s="20">
        <f t="shared" si="54"/>
        <v>3.321079161571272E-2</v>
      </c>
      <c r="E245" s="17">
        <f>IF(OR($A245="",$B245="",$C245=""),"",A245*'MPTO_working_3-way'!$I244)</f>
        <v>2.7690049215301102</v>
      </c>
      <c r="F245" s="21">
        <f>IF(OR($A245="",$B245="",$C245=""),"",B245*'MPTO_working_3-way'!$I244)</f>
        <v>3.7918836052296654</v>
      </c>
      <c r="G245" s="22">
        <f>IF(OR($A245="",$B245="",$C245=""),"",C245*'MPTO_working_3-way'!$I244)</f>
        <v>2.6656838423685389</v>
      </c>
      <c r="H245" s="17">
        <f>IF(OR($A245="",$B245="",$C245=""),"",'MPTO_working_3-way'!E244)</f>
        <v>2.7619421480527122</v>
      </c>
      <c r="I245" s="21">
        <f>IF(OR($A245="",$B245="",$C245=""),"",'MPTO_working_3-way'!F244)</f>
        <v>3.8254186036414861</v>
      </c>
      <c r="J245" s="22">
        <f>IF(OR($A245="",$B245="",$C245=""),"",'MPTO_working_3-way'!G244)</f>
        <v>2.6558546092303503</v>
      </c>
      <c r="K245" s="17">
        <f>IF(OR($A245="",$B245="",$C245=""),"",'OddsRatio_working_3-way'!H244)</f>
        <v>2.7661192027696582</v>
      </c>
      <c r="L245" s="21">
        <f>IF(OR($A245="",$B245="",$C245=""),"",'OddsRatio_working_3-way'!I244)</f>
        <v>3.8068680186874913</v>
      </c>
      <c r="M245" s="22">
        <f>IF(OR($A245="",$B245="",$C245=""),"",'OddsRatio_working_3-way'!J244)</f>
        <v>2.6609930597476548</v>
      </c>
      <c r="N245" s="17">
        <f>IF('Log_working_3-way'!$D244="","",A245^('Log_working_3-way'!$D244))</f>
        <v>2.7631492131018573</v>
      </c>
      <c r="O245" s="21">
        <f>IF('Log_working_3-way'!$D244="","",B245^('Log_working_3-way'!$D244))</f>
        <v>3.8209137756437173</v>
      </c>
      <c r="P245" s="22">
        <f>IF('Log_working_3-way'!$D244="","",C245^('Log_working_3-way'!$D244))</f>
        <v>2.6569133058666501</v>
      </c>
      <c r="Q245" s="37">
        <f t="shared" si="55"/>
        <v>36.206406448630467</v>
      </c>
      <c r="R245" s="37">
        <f t="shared" si="56"/>
        <v>26.372117504367132</v>
      </c>
      <c r="S245" s="37">
        <f t="shared" si="57"/>
        <v>37.513826062413699</v>
      </c>
      <c r="V245" t="s">
        <v>304</v>
      </c>
      <c r="W245" t="s">
        <v>295</v>
      </c>
    </row>
    <row r="246" spans="1:23" ht="15" x14ac:dyDescent="0.25">
      <c r="A246">
        <v>1.69</v>
      </c>
      <c r="B246">
        <v>4.0599999999999996</v>
      </c>
      <c r="C246">
        <v>5.0599999999999996</v>
      </c>
      <c r="D246" s="20">
        <f t="shared" si="54"/>
        <v>3.5649853548596511E-2</v>
      </c>
      <c r="E246" s="17">
        <f>IF(OR($A246="",$B246="",$C246=""),"",A246*'MPTO_working_3-way'!$I245)</f>
        <v>1.7502482524971281</v>
      </c>
      <c r="F246" s="21">
        <f>IF(OR($A246="",$B246="",$C246=""),"",B246*'MPTO_working_3-way'!$I245)</f>
        <v>4.2047384054073014</v>
      </c>
      <c r="G246" s="22">
        <f>IF(OR($A246="",$B246="",$C246=""),"",C246*'MPTO_working_3-way'!$I245)</f>
        <v>5.2403882589558979</v>
      </c>
      <c r="H246" s="17">
        <f>IF(OR($A246="",$B246="",$C246=""),"",'MPTO_working_3-way'!E245)</f>
        <v>1.7246354234865702</v>
      </c>
      <c r="I246" s="21">
        <f>IF(OR($A246="",$B246="",$C246=""),"",'MPTO_working_3-way'!F245)</f>
        <v>4.2658087872111317</v>
      </c>
      <c r="J246" s="22">
        <f>IF(OR($A246="",$B246="",$C246=""),"",'MPTO_working_3-way'!G245)</f>
        <v>5.3837199565564475</v>
      </c>
      <c r="K246" s="17">
        <f>IF(OR($A246="",$B246="",$C246=""),"",'OddsRatio_working_3-way'!H245)</f>
        <v>1.7336443381545359</v>
      </c>
      <c r="L246" s="21">
        <f>IF(OR($A246="",$B246="",$C246=""),"",'OddsRatio_working_3-way'!I245)</f>
        <v>4.2535531518157663</v>
      </c>
      <c r="M246" s="22">
        <f>IF(OR($A246="",$B246="",$C246=""),"",'OddsRatio_working_3-way'!J245)</f>
        <v>5.3168058158078466</v>
      </c>
      <c r="N246" s="17">
        <f>IF('Log_working_3-way'!$D245="","",A246^('Log_working_3-way'!$D245))</f>
        <v>1.7234429505825344</v>
      </c>
      <c r="O246" s="21">
        <f>IF('Log_working_3-way'!$D245="","",B246^('Log_working_3-way'!$D245))</f>
        <v>4.2780991582026822</v>
      </c>
      <c r="P246" s="22">
        <f>IF('Log_working_3-way'!$D245="","",C246^('Log_working_3-way'!$D245))</f>
        <v>5.3758399831570634</v>
      </c>
      <c r="Q246" s="37">
        <f t="shared" si="55"/>
        <v>57.983269181516206</v>
      </c>
      <c r="R246" s="37">
        <f t="shared" si="56"/>
        <v>23.782692371872606</v>
      </c>
      <c r="S246" s="37">
        <f t="shared" si="57"/>
        <v>19.082555539486712</v>
      </c>
      <c r="V246" t="s">
        <v>122</v>
      </c>
      <c r="W246" t="s">
        <v>289</v>
      </c>
    </row>
    <row r="247" spans="1:23" ht="15" x14ac:dyDescent="0.25">
      <c r="A247">
        <v>12.92</v>
      </c>
      <c r="B247">
        <v>7.21</v>
      </c>
      <c r="C247">
        <v>1.2</v>
      </c>
      <c r="D247" s="20">
        <f t="shared" si="54"/>
        <v>4.9428969339396556E-2</v>
      </c>
      <c r="E247" s="17">
        <f>IF(OR($A247="",$B247="",$C247=""),"",A247*'MPTO_working_3-way'!$I246)</f>
        <v>13.558622283865004</v>
      </c>
      <c r="F247" s="21">
        <f>IF(OR($A247="",$B247="",$C247=""),"",B247*'MPTO_working_3-way'!$I246)</f>
        <v>7.5663828689370494</v>
      </c>
      <c r="G247" s="22">
        <f>IF(OR($A247="",$B247="",$C247=""),"",C247*'MPTO_working_3-way'!$I246)</f>
        <v>1.2593147632072759</v>
      </c>
      <c r="H247" s="17">
        <f>IF(OR($A247="",$B247="",$C247=""),"",'MPTO_working_3-way'!E246)</f>
        <v>16.414146595505581</v>
      </c>
      <c r="I247" s="21">
        <f>IF(OR($A247="",$B247="",$C247=""),"",'MPTO_working_3-way'!F246)</f>
        <v>8.1819714911981105</v>
      </c>
      <c r="J247" s="22">
        <f>IF(OR($A247="",$B247="",$C247=""),"",'MPTO_working_3-way'!G246)</f>
        <v>1.224204466006148</v>
      </c>
      <c r="K247" s="17">
        <f>IF(OR($A247="",$B247="",$C247=""),"",'OddsRatio_working_3-way'!H246)</f>
        <v>14.871385843937759</v>
      </c>
      <c r="L247" s="21">
        <f>IF(OR($A247="",$B247="",$C247=""),"",'OddsRatio_working_3-way'!I246)</f>
        <v>8.2266196384944212</v>
      </c>
      <c r="M247" s="22">
        <f>IF(OR($A247="",$B247="",$C247=""),"",'OddsRatio_working_3-way'!J246)</f>
        <v>1.232741373220432</v>
      </c>
      <c r="N247" s="17">
        <f>IF('Log_working_3-way'!$D246="","",A247^('Log_working_3-way'!$D246))</f>
        <v>16.062548427509828</v>
      </c>
      <c r="O247" s="21">
        <f>IF('Log_working_3-way'!$D246="","",B247^('Log_working_3-way'!$D246))</f>
        <v>8.5296814920335624</v>
      </c>
      <c r="P247" s="22">
        <f>IF('Log_working_3-way'!$D246="","",C247^('Log_working_3-way'!$D246))</f>
        <v>1.2187605669283246</v>
      </c>
      <c r="Q247" s="37">
        <f t="shared" si="55"/>
        <v>6.0923057691821381</v>
      </c>
      <c r="R247" s="37">
        <f t="shared" si="56"/>
        <v>13.216354727506452</v>
      </c>
      <c r="S247" s="37">
        <f t="shared" si="57"/>
        <v>79.408264654434603</v>
      </c>
      <c r="V247" t="s">
        <v>303</v>
      </c>
      <c r="W247" t="s">
        <v>305</v>
      </c>
    </row>
    <row r="248" spans="1:23" ht="15" x14ac:dyDescent="0.25">
      <c r="A248">
        <v>1.72</v>
      </c>
      <c r="B248">
        <v>4.22</v>
      </c>
      <c r="C248">
        <v>4.5999999999999996</v>
      </c>
      <c r="D248" s="20">
        <f t="shared" si="54"/>
        <v>3.5753477829585156E-2</v>
      </c>
      <c r="E248" s="17">
        <f>IF(OR($A248="",$B248="",$C248=""),"",A248*'MPTO_working_3-way'!$I247)</f>
        <v>1.7814959818668865</v>
      </c>
      <c r="F248" s="21">
        <f>IF(OR($A248="",$B248="",$C248=""),"",B248*'MPTO_working_3-way'!$I247)</f>
        <v>4.3708796764408495</v>
      </c>
      <c r="G248" s="22">
        <f>IF(OR($A248="",$B248="",$C248=""),"",C248*'MPTO_working_3-way'!$I247)</f>
        <v>4.7644659980160915</v>
      </c>
      <c r="H248" s="17">
        <f>IF(OR($A248="",$B248="",$C248=""),"",'MPTO_working_3-way'!E247)</f>
        <v>1.7559955569767245</v>
      </c>
      <c r="I248" s="21">
        <f>IF(OR($A248="",$B248="",$C248=""),"",'MPTO_working_3-way'!F247)</f>
        <v>4.4434767795924452</v>
      </c>
      <c r="J248" s="22">
        <f>IF(OR($A248="",$B248="",$C248=""),"",'MPTO_working_3-way'!G247)</f>
        <v>4.866808153365362</v>
      </c>
      <c r="K248" s="17">
        <f>IF(OR($A248="",$B248="",$C248=""),"",'OddsRatio_working_3-way'!H247)</f>
        <v>1.7650085053411813</v>
      </c>
      <c r="L248" s="21">
        <f>IF(OR($A248="",$B248="",$C248=""),"",'OddsRatio_working_3-way'!I247)</f>
        <v>4.4212880377758381</v>
      </c>
      <c r="M248" s="22">
        <f>IF(OR($A248="",$B248="",$C248=""),"",'OddsRatio_working_3-way'!J247)</f>
        <v>4.8250425267059063</v>
      </c>
      <c r="N248" s="17">
        <f>IF('Log_working_3-way'!$D247="","",A248^('Log_working_3-way'!$D247))</f>
        <v>1.7548369795487255</v>
      </c>
      <c r="O248" s="21">
        <f>IF('Log_working_3-way'!$D247="","",B248^('Log_working_3-way'!$D247))</f>
        <v>4.4507427522217782</v>
      </c>
      <c r="P248" s="22">
        <f>IF('Log_working_3-way'!$D247="","",C248^('Log_working_3-way'!$D247))</f>
        <v>4.8670114049334012</v>
      </c>
      <c r="Q248" s="37">
        <f t="shared" si="55"/>
        <v>56.947752289401436</v>
      </c>
      <c r="R248" s="37">
        <f t="shared" si="56"/>
        <v>22.878689738132689</v>
      </c>
      <c r="S248" s="37">
        <f t="shared" si="57"/>
        <v>20.988711020634774</v>
      </c>
      <c r="V248" t="s">
        <v>302</v>
      </c>
      <c r="W248" t="s">
        <v>307</v>
      </c>
    </row>
    <row r="249" spans="1:23" ht="15" x14ac:dyDescent="0.25">
      <c r="A249">
        <v>2.74</v>
      </c>
      <c r="B249">
        <v>3.78</v>
      </c>
      <c r="C249">
        <v>2.4700000000000002</v>
      </c>
      <c r="D249" s="20">
        <f t="shared" si="54"/>
        <v>3.4372067795041428E-2</v>
      </c>
      <c r="E249" s="17">
        <f>IF(OR($A249="",$B249="",$C249=""),"",A249*'MPTO_working_3-way'!$I248)</f>
        <v>2.8341794657584138</v>
      </c>
      <c r="F249" s="21">
        <f>IF(OR($A249="",$B249="",$C249=""),"",B249*'MPTO_working_3-way'!$I248)</f>
        <v>3.9099264162652565</v>
      </c>
      <c r="G249" s="22">
        <f>IF(OR($A249="",$B249="",$C249=""),"",C249*'MPTO_working_3-way'!$I248)</f>
        <v>2.5548990074537525</v>
      </c>
      <c r="H249" s="17">
        <f>IF(OR($A249="",$B249="",$C249=""),"",'MPTO_working_3-way'!E248)</f>
        <v>2.8288051182573821</v>
      </c>
      <c r="I249" s="21">
        <f>IF(OR($A249="",$B249="",$C249=""),"",'MPTO_working_3-way'!F248)</f>
        <v>3.9511182097441515</v>
      </c>
      <c r="J249" s="22">
        <f>IF(OR($A249="",$B249="",$C249=""),"",'MPTO_working_3-way'!G248)</f>
        <v>2.5419359462834947</v>
      </c>
      <c r="K249" s="17">
        <f>IF(OR($A249="",$B249="",$C249=""),"",'OddsRatio_working_3-way'!H248)</f>
        <v>2.8327327391219681</v>
      </c>
      <c r="L249" s="21">
        <f>IF(OR($A249="",$B249="",$C249=""),"",'OddsRatio_working_3-way'!I248)</f>
        <v>3.9281592038845234</v>
      </c>
      <c r="M249" s="22">
        <f>IF(OR($A249="",$B249="",$C249=""),"",'OddsRatio_working_3-way'!J248)</f>
        <v>2.5483431761547664</v>
      </c>
      <c r="N249" s="17">
        <f>IF('Log_working_3-way'!$D248="","",A249^('Log_working_3-way'!$D248))</f>
        <v>2.8304185489481841</v>
      </c>
      <c r="O249" s="21">
        <f>IF('Log_working_3-way'!$D248="","",B249^('Log_working_3-way'!$D248))</f>
        <v>3.9454179206540045</v>
      </c>
      <c r="P249" s="22">
        <f>IF('Log_working_3-way'!$D248="","",C249^('Log_working_3-way'!$D248))</f>
        <v>2.5429970688732646</v>
      </c>
      <c r="Q249" s="37">
        <f t="shared" ref="Q249:Q298" si="58">(1/H249)*100</f>
        <v>35.350614771795449</v>
      </c>
      <c r="R249" s="37">
        <f t="shared" ref="R249:R298" si="59">(1/F249)*100</f>
        <v>25.575928893188614</v>
      </c>
      <c r="S249" s="37">
        <f t="shared" ref="S249:S298" si="60">(1/G249)*100</f>
        <v>39.14049037095262</v>
      </c>
      <c r="V249" t="s">
        <v>220</v>
      </c>
      <c r="W249" t="s">
        <v>298</v>
      </c>
    </row>
    <row r="250" spans="1:23" ht="15" x14ac:dyDescent="0.25">
      <c r="A250">
        <v>1.25</v>
      </c>
      <c r="B250">
        <v>6.07</v>
      </c>
      <c r="C250">
        <v>11.35</v>
      </c>
      <c r="D250" s="20">
        <f t="shared" si="54"/>
        <v>5.2850372671258139E-2</v>
      </c>
      <c r="E250" s="17">
        <f>IF(OR($A250="",$B250="",$C250=""),"",A250*'MPTO_working_3-way'!$I249)</f>
        <v>1.3160629658390728</v>
      </c>
      <c r="F250" s="21">
        <f>IF(OR($A250="",$B250="",$C250=""),"",B250*'MPTO_working_3-way'!$I249)</f>
        <v>6.3908017621145374</v>
      </c>
      <c r="G250" s="22">
        <f>IF(OR($A250="",$B250="",$C250=""),"",C250*'MPTO_working_3-way'!$I249)</f>
        <v>11.94985172981878</v>
      </c>
      <c r="H250" s="17">
        <f>IF(OR($A250="",$B250="",$C250=""),"",'MPTO_working_3-way'!E249)</f>
        <v>1.2781460393789459</v>
      </c>
      <c r="I250" s="21">
        <f>IF(OR($A250="",$B250="",$C250=""),"",'MPTO_working_3-way'!F249)</f>
        <v>6.7968094866963282</v>
      </c>
      <c r="J250" s="22">
        <f>IF(OR($A250="",$B250="",$C250=""),"",'MPTO_working_3-way'!G249)</f>
        <v>14.186623561147368</v>
      </c>
      <c r="K250" s="17">
        <f>IF(OR($A250="",$B250="",$C250=""),"",'OddsRatio_working_3-way'!H249)</f>
        <v>1.2879710960705528</v>
      </c>
      <c r="L250" s="21">
        <f>IF(OR($A250="",$B250="",$C250=""),"",'OddsRatio_working_3-way'!I249)</f>
        <v>6.840053828310813</v>
      </c>
      <c r="M250" s="22">
        <f>IF(OR($A250="",$B250="",$C250=""),"",'OddsRatio_working_3-way'!J249)</f>
        <v>12.922003377320888</v>
      </c>
      <c r="N250" s="17">
        <f>IF('Log_working_3-way'!$D249="","",A250^('Log_working_3-way'!$D249))</f>
        <v>1.2729828020990519</v>
      </c>
      <c r="O250" s="21">
        <f>IF('Log_working_3-way'!$D249="","",B250^('Log_working_3-way'!$D249))</f>
        <v>7.0329025506632066</v>
      </c>
      <c r="P250" s="22">
        <f>IF('Log_working_3-way'!$D249="","",C250^('Log_working_3-way'!$D249))</f>
        <v>13.83994369227656</v>
      </c>
      <c r="Q250" s="37">
        <f t="shared" si="58"/>
        <v>78.238320910958066</v>
      </c>
      <c r="R250" s="37">
        <f t="shared" si="59"/>
        <v>15.64748895714656</v>
      </c>
      <c r="S250" s="37">
        <f t="shared" si="60"/>
        <v>8.3683046669497472</v>
      </c>
      <c r="V250" t="s">
        <v>301</v>
      </c>
      <c r="W250" t="s">
        <v>219</v>
      </c>
    </row>
    <row r="251" spans="1:23" ht="15" x14ac:dyDescent="0.25">
      <c r="A251">
        <v>1.48</v>
      </c>
      <c r="B251">
        <v>4.74</v>
      </c>
      <c r="C251">
        <v>6.67</v>
      </c>
      <c r="D251" s="20">
        <f t="shared" si="54"/>
        <v>3.6571177291956136E-2</v>
      </c>
      <c r="E251" s="17">
        <f>IF(OR($A251="",$B251="",$C251=""),"",A251*'MPTO_working_3-way'!$I250)</f>
        <v>1.5341253423920951</v>
      </c>
      <c r="F251" s="21">
        <f>IF(OR($A251="",$B251="",$C251=""),"",B251*'MPTO_working_3-way'!$I250)</f>
        <v>4.9133473803638719</v>
      </c>
      <c r="G251" s="22">
        <f>IF(OR($A251="",$B251="",$C251=""),"",C251*'MPTO_working_3-way'!$I250)</f>
        <v>6.9139297525373475</v>
      </c>
      <c r="H251" s="17">
        <f>IF(OR($A251="",$B251="",$C251=""),"",'MPTO_working_3-way'!E250)</f>
        <v>1.5071924355414861</v>
      </c>
      <c r="I251" s="21">
        <f>IF(OR($A251="",$B251="",$C251=""),"",'MPTO_working_3-way'!F250)</f>
        <v>5.0306853771902569</v>
      </c>
      <c r="J251" s="22">
        <f>IF(OR($A251="",$B251="",$C251=""),"",'MPTO_working_3-way'!G250)</f>
        <v>7.2603374382137025</v>
      </c>
      <c r="K251" s="17">
        <f>IF(OR($A251="",$B251="",$C251=""),"",'OddsRatio_working_3-way'!H250)</f>
        <v>1.515748069061313</v>
      </c>
      <c r="L251" s="21">
        <f>IF(OR($A251="",$B251="",$C251=""),"",'OddsRatio_working_3-way'!I250)</f>
        <v>5.0185370381027319</v>
      </c>
      <c r="M251" s="22">
        <f>IF(OR($A251="",$B251="",$C251=""),"",'OddsRatio_working_3-way'!J250)</f>
        <v>7.0922740657867607</v>
      </c>
      <c r="N251" s="17">
        <f>IF('Log_working_3-way'!$D250="","",A251^('Log_working_3-way'!$D250))</f>
        <v>1.5050717663145627</v>
      </c>
      <c r="O251" s="21">
        <f>IF('Log_working_3-way'!$D250="","",B251^('Log_working_3-way'!$D250))</f>
        <v>5.0668093859241887</v>
      </c>
      <c r="P251" s="22">
        <f>IF('Log_working_3-way'!$D250="","",C251^('Log_working_3-way'!$D250))</f>
        <v>7.2350003438022163</v>
      </c>
      <c r="Q251" s="37">
        <f t="shared" si="58"/>
        <v>66.348528324502368</v>
      </c>
      <c r="R251" s="37">
        <f t="shared" si="59"/>
        <v>20.35272335916013</v>
      </c>
      <c r="S251" s="37">
        <f t="shared" si="60"/>
        <v>14.463554531097303</v>
      </c>
      <c r="V251" t="s">
        <v>161</v>
      </c>
      <c r="W251" t="s">
        <v>287</v>
      </c>
    </row>
    <row r="252" spans="1:23" ht="15" x14ac:dyDescent="0.25">
      <c r="A252">
        <v>1.22</v>
      </c>
      <c r="B252">
        <v>6.4</v>
      </c>
      <c r="C252">
        <v>13.87</v>
      </c>
      <c r="D252" s="20">
        <f t="shared" si="54"/>
        <v>4.8020184500100482E-2</v>
      </c>
      <c r="E252" s="17">
        <f>IF(OR($A252="",$B252="",$C252=""),"",A252*'MPTO_working_3-way'!$I251)</f>
        <v>1.2785846250901225</v>
      </c>
      <c r="F252" s="21">
        <f>IF(OR($A252="",$B252="",$C252=""),"",B252*'MPTO_working_3-way'!$I251)</f>
        <v>6.7073291808006434</v>
      </c>
      <c r="G252" s="22">
        <f>IF(OR($A252="",$B252="",$C252=""),"",C252*'MPTO_working_3-way'!$I251)</f>
        <v>14.536039959016392</v>
      </c>
      <c r="H252" s="17">
        <f>IF(OR($A252="",$B252="",$C252=""),"",'MPTO_working_3-way'!E251)</f>
        <v>1.2442989287468926</v>
      </c>
      <c r="I252" s="21">
        <f>IF(OR($A252="",$B252="",$C252=""),"",'MPTO_working_3-way'!F251)</f>
        <v>7.1304668447028972</v>
      </c>
      <c r="J252" s="22">
        <f>IF(OR($A252="",$B252="",$C252=""),"",'MPTO_working_3-way'!G251)</f>
        <v>17.828068719833009</v>
      </c>
      <c r="K252" s="17">
        <f>IF(OR($A252="",$B252="",$C252=""),"",'OddsRatio_working_3-way'!H251)</f>
        <v>1.2530521028099577</v>
      </c>
      <c r="L252" s="21">
        <f>IF(OR($A252="",$B252="",$C252=""),"",'OddsRatio_working_3-way'!I251)</f>
        <v>7.2112788871535063</v>
      </c>
      <c r="M252" s="22">
        <f>IF(OR($A252="",$B252="",$C252=""),"",'OddsRatio_working_3-way'!J251)</f>
        <v>15.803548014382519</v>
      </c>
      <c r="N252" s="17">
        <f>IF('Log_working_3-way'!$D251="","",A252^('Log_working_3-way'!$D251))</f>
        <v>1.2394941529878944</v>
      </c>
      <c r="O252" s="21">
        <f>IF('Log_working_3-way'!$D251="","",B252^('Log_working_3-way'!$D251))</f>
        <v>7.420771712002951</v>
      </c>
      <c r="P252" s="22">
        <f>IF('Log_working_3-way'!$D251="","",C252^('Log_working_3-way'!$D251))</f>
        <v>17.105012882111094</v>
      </c>
      <c r="Q252" s="37">
        <f t="shared" si="58"/>
        <v>80.366540298084075</v>
      </c>
      <c r="R252" s="37">
        <f t="shared" si="59"/>
        <v>14.909063996179647</v>
      </c>
      <c r="S252" s="37">
        <f t="shared" si="60"/>
        <v>6.8794527451730172</v>
      </c>
      <c r="V252" t="s">
        <v>299</v>
      </c>
      <c r="W252" t="s">
        <v>300</v>
      </c>
    </row>
    <row r="253" spans="1:23" ht="15" x14ac:dyDescent="0.25">
      <c r="A253">
        <v>1.45</v>
      </c>
      <c r="B253">
        <v>4.25</v>
      </c>
      <c r="C253">
        <v>8.34</v>
      </c>
      <c r="D253" s="20">
        <f t="shared" si="54"/>
        <v>4.4853366799461059E-2</v>
      </c>
      <c r="E253" s="17">
        <f>IF(OR($A253="",$B253="",$C253=""),"",A253*'MPTO_working_3-way'!$I252)</f>
        <v>1.5150373818592184</v>
      </c>
      <c r="F253" s="21">
        <f>IF(OR($A253="",$B253="",$C253=""),"",B253*'MPTO_working_3-way'!$I252)</f>
        <v>4.4406268088977097</v>
      </c>
      <c r="G253" s="22">
        <f>IF(OR($A253="",$B253="",$C253=""),"",C253*'MPTO_working_3-way'!$I252)</f>
        <v>8.714077079107506</v>
      </c>
      <c r="H253" s="17">
        <f>IF(OR($A253="",$B253="",$C253=""),"",'MPTO_working_3-way'!E252)</f>
        <v>1.4821313133983307</v>
      </c>
      <c r="I253" s="21">
        <f>IF(OR($A253="",$B253="",$C253=""),"",'MPTO_working_3-way'!F252)</f>
        <v>4.5383788954707684</v>
      </c>
      <c r="J253" s="22">
        <f>IF(OR($A253="",$B253="",$C253=""),"",'MPTO_working_3-way'!G252)</f>
        <v>9.5280786046439783</v>
      </c>
      <c r="K253" s="17">
        <f>IF(OR($A253="",$B253="",$C253=""),"",'OddsRatio_working_3-way'!H252)</f>
        <v>1.4926651027847899</v>
      </c>
      <c r="L253" s="21">
        <f>IF(OR($A253="",$B253="",$C253=""),"",'OddsRatio_working_3-way'!I252)</f>
        <v>4.5581368534457072</v>
      </c>
      <c r="M253" s="22">
        <f>IF(OR($A253="",$B253="",$C253=""),"",'OddsRatio_working_3-way'!J252)</f>
        <v>9.0359152320896889</v>
      </c>
      <c r="N253" s="17">
        <f>IF('Log_working_3-way'!$D252="","",A253^('Log_working_3-way'!$D252))</f>
        <v>1.4797292651930534</v>
      </c>
      <c r="O253" s="21">
        <f>IF('Log_working_3-way'!$D252="","",B253^('Log_working_3-way'!$D252))</f>
        <v>4.599523686396811</v>
      </c>
      <c r="P253" s="22">
        <f>IF('Log_working_3-way'!$D252="","",C253^('Log_working_3-way'!$D252))</f>
        <v>9.3644458906296109</v>
      </c>
      <c r="Q253" s="37">
        <f t="shared" si="58"/>
        <v>67.470405014730616</v>
      </c>
      <c r="R253" s="37">
        <f t="shared" si="59"/>
        <v>22.519343395312891</v>
      </c>
      <c r="S253" s="37">
        <f t="shared" si="60"/>
        <v>11.475684583942421</v>
      </c>
      <c r="V253" t="s">
        <v>310</v>
      </c>
      <c r="W253" t="s">
        <v>308</v>
      </c>
    </row>
    <row r="254" spans="1:23" ht="15" x14ac:dyDescent="0.25">
      <c r="A254">
        <v>3.16</v>
      </c>
      <c r="B254">
        <v>3.73</v>
      </c>
      <c r="C254">
        <v>2.2000000000000002</v>
      </c>
      <c r="D254" s="20">
        <f t="shared" si="54"/>
        <v>3.9097665493294409E-2</v>
      </c>
      <c r="E254" s="17">
        <f>IF(OR($A254="",$B254="",$C254=""),"",A254*'MPTO_working_3-way'!$I253)</f>
        <v>3.2835486229588104</v>
      </c>
      <c r="F254" s="21">
        <f>IF(OR($A254="",$B254="",$C254=""),"",B254*'MPTO_working_3-way'!$I253)</f>
        <v>3.875834292289988</v>
      </c>
      <c r="G254" s="22">
        <f>IF(OR($A254="",$B254="",$C254=""),"",C254*'MPTO_working_3-way'!$I253)</f>
        <v>2.286014864085248</v>
      </c>
      <c r="H254" s="17">
        <f>IF(OR($A254="",$B254="",$C254=""),"",'MPTO_working_3-way'!E253)</f>
        <v>3.2957275327738835</v>
      </c>
      <c r="I254" s="21">
        <f>IF(OR($A254="",$B254="",$C254=""),"",'MPTO_working_3-way'!F253)</f>
        <v>3.9205852588629457</v>
      </c>
      <c r="J254" s="22">
        <f>IF(OR($A254="",$B254="",$C254=""),"",'MPTO_working_3-way'!G253)</f>
        <v>2.2649394873897126</v>
      </c>
      <c r="K254" s="17">
        <f>IF(OR($A254="",$B254="",$C254=""),"",'OddsRatio_working_3-way'!H253)</f>
        <v>3.29294733831459</v>
      </c>
      <c r="L254" s="21">
        <f>IF(OR($A254="",$B254="",$C254=""),"",'OddsRatio_working_3-way'!I253)</f>
        <v>3.8980306637031621</v>
      </c>
      <c r="M254" s="22">
        <f>IF(OR($A254="",$B254="",$C254=""),"",'OddsRatio_working_3-way'!J253)</f>
        <v>2.2738596323969942</v>
      </c>
      <c r="N254" s="17">
        <f>IF('Log_working_3-way'!$D253="","",A254^('Log_working_3-way'!$D253))</f>
        <v>3.2977759033571217</v>
      </c>
      <c r="O254" s="21">
        <f>IF('Log_working_3-way'!$D253="","",B254^('Log_working_3-way'!$D253))</f>
        <v>3.9166455633142769</v>
      </c>
      <c r="P254" s="22">
        <f>IF('Log_working_3-way'!$D253="","",C254^('Log_working_3-way'!$D253))</f>
        <v>2.2652888791867234</v>
      </c>
      <c r="Q254" s="37">
        <f t="shared" si="58"/>
        <v>30.342314103810018</v>
      </c>
      <c r="R254" s="37">
        <f t="shared" si="59"/>
        <v>25.800896647961764</v>
      </c>
      <c r="S254" s="37">
        <f t="shared" si="60"/>
        <v>43.744247498589708</v>
      </c>
      <c r="V254" t="s">
        <v>314</v>
      </c>
      <c r="W254" t="s">
        <v>311</v>
      </c>
    </row>
    <row r="255" spans="1:23" ht="15" x14ac:dyDescent="0.25">
      <c r="A255">
        <v>1.43</v>
      </c>
      <c r="B255">
        <v>4.7300000000000004</v>
      </c>
      <c r="C255">
        <v>7.53</v>
      </c>
      <c r="D255" s="20">
        <f t="shared" si="54"/>
        <v>4.3519314620954486E-2</v>
      </c>
      <c r="E255" s="17">
        <f>IF(OR($A255="",$B255="",$C255=""),"",A255*'MPTO_working_3-way'!$I254)</f>
        <v>1.4922326199079647</v>
      </c>
      <c r="F255" s="21">
        <f>IF(OR($A255="",$B255="",$C255=""),"",B255*'MPTO_working_3-way'!$I254)</f>
        <v>4.9358463581571153</v>
      </c>
      <c r="G255" s="22">
        <f>IF(OR($A255="",$B255="",$C255=""),"",C255*'MPTO_working_3-way'!$I254)</f>
        <v>7.8577004390957876</v>
      </c>
      <c r="H255" s="17">
        <f>IF(OR($A255="",$B255="",$C255=""),"",'MPTO_working_3-way'!E254)</f>
        <v>1.4602926116858177</v>
      </c>
      <c r="I255" s="21">
        <f>IF(OR($A255="",$B255="",$C255=""),"",'MPTO_working_3-way'!F254)</f>
        <v>5.0784608933104272</v>
      </c>
      <c r="J255" s="22">
        <f>IF(OR($A255="",$B255="",$C255=""),"",'MPTO_working_3-way'!G254)</f>
        <v>8.453393597967862</v>
      </c>
      <c r="K255" s="17">
        <f>IF(OR($A255="",$B255="",$C255=""),"",'OddsRatio_working_3-way'!H254)</f>
        <v>1.4701249097597078</v>
      </c>
      <c r="L255" s="21">
        <f>IF(OR($A255="",$B255="",$C255=""),"",'OddsRatio_working_3-way'!I254)</f>
        <v>5.0780602637295598</v>
      </c>
      <c r="M255" s="22">
        <f>IF(OR($A255="",$B255="",$C255=""),"",'OddsRatio_working_3-way'!J254)</f>
        <v>8.139338745885798</v>
      </c>
      <c r="N255" s="17">
        <f>IF('Log_working_3-way'!$D254="","",A255^('Log_working_3-way'!$D254))</f>
        <v>1.4574971811293751</v>
      </c>
      <c r="O255" s="21">
        <f>IF('Log_working_3-way'!$D254="","",B255^('Log_working_3-way'!$D254))</f>
        <v>5.138042343732895</v>
      </c>
      <c r="P255" s="22">
        <f>IF('Log_working_3-way'!$D254="","",C255^('Log_working_3-way'!$D254))</f>
        <v>8.3846424184921435</v>
      </c>
      <c r="Q255" s="37">
        <f t="shared" si="58"/>
        <v>68.479426109371445</v>
      </c>
      <c r="R255" s="37">
        <f t="shared" si="59"/>
        <v>20.259949914108905</v>
      </c>
      <c r="S255" s="37">
        <f t="shared" si="60"/>
        <v>12.726369600761636</v>
      </c>
      <c r="V255" t="s">
        <v>294</v>
      </c>
      <c r="W255" t="s">
        <v>194</v>
      </c>
    </row>
    <row r="256" spans="1:23" ht="15" x14ac:dyDescent="0.25">
      <c r="A256">
        <v>3.12</v>
      </c>
      <c r="B256">
        <v>3.44</v>
      </c>
      <c r="C256">
        <v>2.34</v>
      </c>
      <c r="D256" s="20">
        <f t="shared" si="54"/>
        <v>3.8560922281852594E-2</v>
      </c>
      <c r="E256" s="17">
        <f>IF(OR($A256="",$B256="",$C256=""),"",A256*'MPTO_working_3-way'!$I255)</f>
        <v>3.2403100775193803</v>
      </c>
      <c r="F256" s="21">
        <f>IF(OR($A256="",$B256="",$C256=""),"",B256*'MPTO_working_3-way'!$I255)</f>
        <v>3.5726495726495728</v>
      </c>
      <c r="G256" s="22">
        <f>IF(OR($A256="",$B256="",$C256=""),"",C256*'MPTO_working_3-way'!$I255)</f>
        <v>2.4302325581395348</v>
      </c>
      <c r="H256" s="17">
        <f>IF(OR($A256="",$B256="",$C256=""),"",'MPTO_working_3-way'!E255)</f>
        <v>3.250349951545171</v>
      </c>
      <c r="I256" s="21">
        <f>IF(OR($A256="",$B256="",$C256=""),"",'MPTO_working_3-way'!F255)</f>
        <v>3.5991415285560993</v>
      </c>
      <c r="J256" s="22">
        <f>IF(OR($A256="",$B256="",$C256=""),"",'MPTO_working_3-way'!G255)</f>
        <v>2.4125639386189257</v>
      </c>
      <c r="K256" s="17">
        <f>IF(OR($A256="",$B256="",$C256=""),"",'OddsRatio_working_3-way'!H255)</f>
        <v>3.2470070538120681</v>
      </c>
      <c r="L256" s="21">
        <f>IF(OR($A256="",$B256="",$C256=""),"",'OddsRatio_working_3-way'!I255)</f>
        <v>3.5861779298591721</v>
      </c>
      <c r="M256" s="22">
        <f>IF(OR($A256="",$B256="",$C256=""),"",'OddsRatio_working_3-way'!J255)</f>
        <v>2.4202780434472499</v>
      </c>
      <c r="N256" s="17">
        <f>IF('Log_working_3-way'!$D255="","",A256^('Log_working_3-way'!$D255))</f>
        <v>3.2510568627775771</v>
      </c>
      <c r="O256" s="21">
        <f>IF('Log_working_3-way'!$D255="","",B256^('Log_working_3-way'!$D255))</f>
        <v>3.5971773688238775</v>
      </c>
      <c r="P256" s="22">
        <f>IF('Log_working_3-way'!$D255="","",C256^('Log_working_3-way'!$D255))</f>
        <v>2.4130576912373183</v>
      </c>
      <c r="Q256" s="37">
        <f t="shared" si="58"/>
        <v>30.765917975220297</v>
      </c>
      <c r="R256" s="37">
        <f t="shared" si="59"/>
        <v>27.990430622009566</v>
      </c>
      <c r="S256" s="37">
        <f t="shared" si="60"/>
        <v>41.148325358851679</v>
      </c>
      <c r="V256" t="s">
        <v>50</v>
      </c>
      <c r="W256" t="s">
        <v>193</v>
      </c>
    </row>
    <row r="257" spans="1:23" ht="15" x14ac:dyDescent="0.25">
      <c r="A257">
        <v>2.88</v>
      </c>
      <c r="B257">
        <v>3.28</v>
      </c>
      <c r="C257">
        <v>2.57</v>
      </c>
      <c r="D257" s="20">
        <f t="shared" si="54"/>
        <v>4.1205329368468657E-2</v>
      </c>
      <c r="E257" s="17">
        <f>IF(OR($A257="",$B257="",$C257=""),"",A257*'MPTO_working_3-way'!$I256)</f>
        <v>2.9986713485811896</v>
      </c>
      <c r="F257" s="21">
        <f>IF(OR($A257="",$B257="",$C257=""),"",B257*'MPTO_working_3-way'!$I256)</f>
        <v>3.415153480328577</v>
      </c>
      <c r="G257" s="22">
        <f>IF(OR($A257="",$B257="",$C257=""),"",C257*'MPTO_working_3-way'!$I256)</f>
        <v>2.6758976964769641</v>
      </c>
      <c r="H257" s="17">
        <f>IF(OR($A257="",$B257="",$C257=""),"",'MPTO_working_3-way'!E256)</f>
        <v>2.998616626307288</v>
      </c>
      <c r="I257" s="21">
        <f>IF(OR($A257="",$B257="",$C257=""),"",'MPTO_working_3-way'!F256)</f>
        <v>3.4347389755206073</v>
      </c>
      <c r="J257" s="22">
        <f>IF(OR($A257="",$B257="",$C257=""),"",'MPTO_working_3-way'!G256)</f>
        <v>2.6640385139856653</v>
      </c>
      <c r="K257" s="17">
        <f>IF(OR($A257="",$B257="",$C257=""),"",'OddsRatio_working_3-way'!H256)</f>
        <v>2.9992787709369755</v>
      </c>
      <c r="L257" s="21">
        <f>IF(OR($A257="",$B257="",$C257=""),"",'OddsRatio_working_3-way'!I256)</f>
        <v>3.4246572328384595</v>
      </c>
      <c r="M257" s="22">
        <f>IF(OR($A257="",$B257="",$C257=""),"",'OddsRatio_working_3-way'!J256)</f>
        <v>2.6696104629633246</v>
      </c>
      <c r="N257" s="17">
        <f>IF('Log_working_3-way'!$D256="","",A257^('Log_working_3-way'!$D256))</f>
        <v>2.9992078201861196</v>
      </c>
      <c r="O257" s="21">
        <f>IF('Log_working_3-way'!$D256="","",B257^('Log_working_3-way'!$D256))</f>
        <v>3.43283974269736</v>
      </c>
      <c r="P257" s="22">
        <f>IF('Log_working_3-way'!$D256="","",C257^('Log_working_3-way'!$D256))</f>
        <v>2.6647153247019477</v>
      </c>
      <c r="Q257" s="37">
        <f t="shared" si="58"/>
        <v>33.348711243273264</v>
      </c>
      <c r="R257" s="37">
        <f t="shared" si="59"/>
        <v>29.281260879197397</v>
      </c>
      <c r="S257" s="37">
        <f t="shared" si="60"/>
        <v>37.37063645282781</v>
      </c>
      <c r="V257" t="s">
        <v>319</v>
      </c>
      <c r="W257" t="s">
        <v>315</v>
      </c>
    </row>
    <row r="258" spans="1:23" ht="15" x14ac:dyDescent="0.25">
      <c r="A258">
        <v>1.99</v>
      </c>
      <c r="B258">
        <v>3.55</v>
      </c>
      <c r="C258">
        <v>3.94</v>
      </c>
      <c r="D258" s="20">
        <f t="shared" si="54"/>
        <v>3.8009810258125665E-2</v>
      </c>
      <c r="E258" s="17">
        <f>IF(OR($A258="",$B258="",$C258=""),"",A258*'MPTO_working_3-way'!$I257)</f>
        <v>2.0656395224136701</v>
      </c>
      <c r="F258" s="21">
        <f>IF(OR($A258="",$B258="",$C258=""),"",B258*'MPTO_working_3-way'!$I257)</f>
        <v>3.6849348264163457</v>
      </c>
      <c r="G258" s="22">
        <f>IF(OR($A258="",$B258="",$C258=""),"",C258*'MPTO_working_3-way'!$I257)</f>
        <v>4.0897586524170153</v>
      </c>
      <c r="H258" s="17">
        <f>IF(OR($A258="",$B258="",$C258=""),"",'MPTO_working_3-way'!E257)</f>
        <v>2.0414719887499775</v>
      </c>
      <c r="I258" s="21">
        <f>IF(OR($A258="",$B258="",$C258=""),"",'MPTO_working_3-way'!F257)</f>
        <v>3.7171929274749673</v>
      </c>
      <c r="J258" s="22">
        <f>IF(OR($A258="",$B258="",$C258=""),"",'MPTO_working_3-way'!G257)</f>
        <v>4.1470172376888019</v>
      </c>
      <c r="K258" s="17">
        <f>IF(OR($A258="",$B258="",$C258=""),"",'OddsRatio_working_3-way'!H257)</f>
        <v>2.0509479368473116</v>
      </c>
      <c r="L258" s="21">
        <f>IF(OR($A258="",$B258="",$C258=""),"",'OddsRatio_working_3-way'!I257)</f>
        <v>3.7069871100612555</v>
      </c>
      <c r="M258" s="22">
        <f>IF(OR($A258="",$B258="",$C258=""),"",'OddsRatio_working_3-way'!J257)</f>
        <v>4.1209969033647429</v>
      </c>
      <c r="N258" s="17">
        <f>IF('Log_working_3-way'!$D257="","",A258^('Log_working_3-way'!$D257))</f>
        <v>2.0412083804069261</v>
      </c>
      <c r="O258" s="21">
        <f>IF('Log_working_3-way'!$D257="","",B258^('Log_working_3-way'!$D257))</f>
        <v>3.7200082947784545</v>
      </c>
      <c r="P258" s="22">
        <f>IF('Log_working_3-way'!$D257="","",C258^('Log_working_3-way'!$D257))</f>
        <v>4.1446051208679284</v>
      </c>
      <c r="Q258" s="37">
        <f t="shared" si="58"/>
        <v>48.984262606136184</v>
      </c>
      <c r="R258" s="37">
        <f t="shared" si="59"/>
        <v>27.137522021590677</v>
      </c>
      <c r="S258" s="37">
        <f t="shared" si="60"/>
        <v>24.451320603209869</v>
      </c>
      <c r="V258" t="s">
        <v>168</v>
      </c>
      <c r="W258" t="s">
        <v>318</v>
      </c>
    </row>
    <row r="259" spans="1:23" ht="15" x14ac:dyDescent="0.25">
      <c r="A259">
        <v>2.73</v>
      </c>
      <c r="B259">
        <v>3.27</v>
      </c>
      <c r="C259">
        <v>2.72</v>
      </c>
      <c r="D259" s="20">
        <f t="shared" si="54"/>
        <v>3.9757822677412458E-2</v>
      </c>
      <c r="E259" s="17">
        <f>IF(OR($A259="",$B259="",$C259=""),"",A259*'MPTO_working_3-way'!$I258)</f>
        <v>2.8385388559093361</v>
      </c>
      <c r="F259" s="21">
        <f>IF(OR($A259="",$B259="",$C259=""),"",B259*'MPTO_working_3-way'!$I258)</f>
        <v>3.4000080801551387</v>
      </c>
      <c r="G259" s="22">
        <f>IF(OR($A259="",$B259="",$C259=""),"",C259*'MPTO_working_3-way'!$I258)</f>
        <v>2.8281412776825623</v>
      </c>
      <c r="H259" s="17">
        <f>IF(OR($A259="",$B259="",$C259=""),"",'MPTO_working_3-way'!E258)</f>
        <v>2.8324779728539888</v>
      </c>
      <c r="I259" s="21">
        <f>IF(OR($A259="",$B259="",$C259=""),"",'MPTO_working_3-way'!F258)</f>
        <v>3.4181280902457329</v>
      </c>
      <c r="J259" s="22">
        <f>IF(OR($A259="",$B259="",$C259=""),"",'MPTO_working_3-way'!G258)</f>
        <v>2.8217146076419848</v>
      </c>
      <c r="K259" s="17">
        <f>IF(OR($A259="",$B259="",$C259=""),"",'OddsRatio_working_3-way'!H258)</f>
        <v>2.8356594589237187</v>
      </c>
      <c r="L259" s="21">
        <f>IF(OR($A259="",$B259="",$C259=""),"",'OddsRatio_working_3-way'!I258)</f>
        <v>3.4086398680675378</v>
      </c>
      <c r="M259" s="22">
        <f>IF(OR($A259="",$B259="",$C259=""),"",'OddsRatio_working_3-way'!J258)</f>
        <v>2.8250487106062407</v>
      </c>
      <c r="N259" s="17">
        <f>IF('Log_working_3-way'!$D258="","",A259^('Log_working_3-way'!$D258))</f>
        <v>2.8331298903663402</v>
      </c>
      <c r="O259" s="21">
        <f>IF('Log_working_3-way'!$D258="","",B259^('Log_working_3-way'!$D258))</f>
        <v>3.4162189554095592</v>
      </c>
      <c r="P259" s="22">
        <f>IF('Log_working_3-way'!$D258="","",C259^('Log_working_3-way'!$D258))</f>
        <v>2.822369689653045</v>
      </c>
      <c r="Q259" s="37">
        <f t="shared" si="58"/>
        <v>35.304775874122882</v>
      </c>
      <c r="R259" s="37">
        <f t="shared" si="59"/>
        <v>29.41169480851266</v>
      </c>
      <c r="S259" s="37">
        <f t="shared" si="60"/>
        <v>35.358912508763382</v>
      </c>
      <c r="V259" t="s">
        <v>312</v>
      </c>
      <c r="W259" t="s">
        <v>317</v>
      </c>
    </row>
    <row r="260" spans="1:23" ht="15" x14ac:dyDescent="0.25">
      <c r="A260">
        <v>1.54</v>
      </c>
      <c r="B260">
        <v>4.21</v>
      </c>
      <c r="C260">
        <v>6.39</v>
      </c>
      <c r="D260" s="20">
        <f t="shared" si="54"/>
        <v>4.3374863253756502E-2</v>
      </c>
      <c r="E260" s="17">
        <f>IF(OR($A260="",$B260="",$C260=""),"",A260*'MPTO_working_3-way'!$I259)</f>
        <v>1.6067972894107851</v>
      </c>
      <c r="F260" s="21">
        <f>IF(OR($A260="",$B260="",$C260=""),"",B260*'MPTO_working_3-way'!$I259)</f>
        <v>4.3926081742983145</v>
      </c>
      <c r="G260" s="22">
        <f>IF(OR($A260="",$B260="",$C260=""),"",C260*'MPTO_working_3-way'!$I259)</f>
        <v>6.6671653761915035</v>
      </c>
      <c r="H260" s="17">
        <f>IF(OR($A260="",$B260="",$C260=""),"",'MPTO_working_3-way'!E259)</f>
        <v>1.5750701386308024</v>
      </c>
      <c r="I260" s="21">
        <f>IF(OR($A260="",$B260="",$C260=""),"",'MPTO_working_3-way'!F259)</f>
        <v>4.4828695408223656</v>
      </c>
      <c r="J260" s="22">
        <f>IF(OR($A260="",$B260="",$C260=""),"",'MPTO_working_3-way'!G259)</f>
        <v>7.0404569680351887</v>
      </c>
      <c r="K260" s="17">
        <f>IF(OR($A260="",$B260="",$C260=""),"",'OddsRatio_working_3-way'!H259)</f>
        <v>1.5855183530045551</v>
      </c>
      <c r="L260" s="21">
        <f>IF(OR($A260="",$B260="",$C260=""),"",'OddsRatio_working_3-way'!I259)</f>
        <v>4.480581320638187</v>
      </c>
      <c r="M260" s="22">
        <f>IF(OR($A260="",$B260="",$C260=""),"",'OddsRatio_working_3-way'!J259)</f>
        <v>6.8443405975825025</v>
      </c>
      <c r="N260" s="17">
        <f>IF('Log_working_3-way'!$D259="","",A260^('Log_working_3-way'!$D259))</f>
        <v>1.5729534278167798</v>
      </c>
      <c r="O260" s="21">
        <f>IF('Log_working_3-way'!$D259="","",B260^('Log_working_3-way'!$D259))</f>
        <v>4.5174565499954964</v>
      </c>
      <c r="P260" s="22">
        <f>IF('Log_working_3-way'!$D259="","",C260^('Log_working_3-way'!$D259))</f>
        <v>6.9984017676111101</v>
      </c>
      <c r="Q260" s="37">
        <f t="shared" si="58"/>
        <v>63.489236159939722</v>
      </c>
      <c r="R260" s="37">
        <f t="shared" si="59"/>
        <v>22.765517895520976</v>
      </c>
      <c r="S260" s="37">
        <f t="shared" si="60"/>
        <v>14.998877987502865</v>
      </c>
      <c r="V260" t="s">
        <v>278</v>
      </c>
      <c r="W260" t="s">
        <v>309</v>
      </c>
    </row>
    <row r="261" spans="1:23" ht="15" x14ac:dyDescent="0.25">
      <c r="A261">
        <v>1.76</v>
      </c>
      <c r="B261">
        <v>3.91</v>
      </c>
      <c r="C261">
        <v>4.63</v>
      </c>
      <c r="D261" s="20">
        <f t="shared" ref="D261:D324" si="61">IF(OR($A261="",$B261="",$C261=""),"",(1/A261)+(1/B261)+(1/C261)-1)</f>
        <v>3.9919015267432467E-2</v>
      </c>
      <c r="E261" s="17">
        <f>IF(OR($A261="",$B261="",$C261=""),"",A261*'MPTO_working_3-way'!$I260)</f>
        <v>1.8302574668706812</v>
      </c>
      <c r="F261" s="21">
        <f>IF(OR($A261="",$B261="",$C261=""),"",B261*'MPTO_working_3-way'!$I260)</f>
        <v>4.0660833496956608</v>
      </c>
      <c r="G261" s="22">
        <f>IF(OR($A261="",$B261="",$C261=""),"",C261*'MPTO_working_3-way'!$I260)</f>
        <v>4.8148250406882118</v>
      </c>
      <c r="H261" s="17">
        <f>IF(OR($A261="",$B261="",$C261=""),"",'MPTO_working_3-way'!E260)</f>
        <v>1.8022061462036811</v>
      </c>
      <c r="I261" s="21">
        <f>IF(OR($A261="",$B261="",$C261=""),"",'MPTO_working_3-way'!F260)</f>
        <v>4.1245934541522962</v>
      </c>
      <c r="J261" s="22">
        <f>IF(OR($A261="",$B261="",$C261=""),"",'MPTO_working_3-way'!G260)</f>
        <v>4.9339739805712188</v>
      </c>
      <c r="K261" s="17">
        <f>IF(OR($A261="",$B261="",$C261=""),"",'OddsRatio_working_3-way'!H260)</f>
        <v>1.8123073399968106</v>
      </c>
      <c r="L261" s="21">
        <f>IF(OR($A261="",$B261="",$C261=""),"",'OddsRatio_working_3-way'!I260)</f>
        <v>4.1102820518298921</v>
      </c>
      <c r="M261" s="22">
        <f>IF(OR($A261="",$B261="",$C261=""),"",'OddsRatio_working_3-way'!J260)</f>
        <v>4.8798363739321342</v>
      </c>
      <c r="N261" s="17">
        <f>IF('Log_working_3-way'!$D260="","",A261^('Log_working_3-way'!$D260))</f>
        <v>1.801100838066938</v>
      </c>
      <c r="O261" s="21">
        <f>IF('Log_working_3-way'!$D260="","",B261^('Log_working_3-way'!$D260))</f>
        <v>4.1338806623323769</v>
      </c>
      <c r="P261" s="22">
        <f>IF('Log_working_3-way'!$D260="","",C261^('Log_working_3-way'!$D260))</f>
        <v>4.9290087150673347</v>
      </c>
      <c r="Q261" s="37">
        <f t="shared" si="58"/>
        <v>55.487547975934071</v>
      </c>
      <c r="R261" s="37">
        <f t="shared" si="59"/>
        <v>24.593691619106831</v>
      </c>
      <c r="S261" s="37">
        <f t="shared" si="60"/>
        <v>20.769186658900153</v>
      </c>
      <c r="V261" t="s">
        <v>313</v>
      </c>
      <c r="W261" t="s">
        <v>308</v>
      </c>
    </row>
    <row r="262" spans="1:23" ht="15" x14ac:dyDescent="0.25">
      <c r="A262">
        <v>1.79</v>
      </c>
      <c r="B262">
        <v>3.6</v>
      </c>
      <c r="C262">
        <v>4.95</v>
      </c>
      <c r="D262" s="20">
        <f t="shared" si="61"/>
        <v>3.8457197675074717E-2</v>
      </c>
      <c r="E262" s="17">
        <f>IF(OR($A262="",$B262="",$C262=""),"",A262*'MPTO_working_3-way'!$I261)</f>
        <v>1.8588383838383837</v>
      </c>
      <c r="F262" s="21">
        <f>IF(OR($A262="",$B262="",$C262=""),"",B262*'MPTO_working_3-way'!$I261)</f>
        <v>3.7384459116302691</v>
      </c>
      <c r="G262" s="22">
        <f>IF(OR($A262="",$B262="",$C262=""),"",C262*'MPTO_working_3-way'!$I261)</f>
        <v>5.1403631284916198</v>
      </c>
      <c r="H262" s="17">
        <f>IF(OR($A262="",$B262="",$C262=""),"",'MPTO_working_3-way'!E261)</f>
        <v>1.8320381825387253</v>
      </c>
      <c r="I262" s="21">
        <f>IF(OR($A262="",$B262="",$C262=""),"",'MPTO_working_3-way'!F261)</f>
        <v>3.7741729376686073</v>
      </c>
      <c r="J262" s="22">
        <f>IF(OR($A262="",$B262="",$C262=""),"",'MPTO_working_3-way'!G261)</f>
        <v>5.2853805239349798</v>
      </c>
      <c r="K262" s="17">
        <f>IF(OR($A262="",$B262="",$C262=""),"",'OddsRatio_working_3-way'!H261)</f>
        <v>1.8419980332387205</v>
      </c>
      <c r="L262" s="21">
        <f>IF(OR($A262="",$B262="",$C262=""),"",'OddsRatio_working_3-way'!I261)</f>
        <v>3.7711327676211051</v>
      </c>
      <c r="M262" s="22">
        <f>IF(OR($A262="",$B262="",$C262=""),"",'OddsRatio_working_3-way'!J261)</f>
        <v>5.2099901661936023</v>
      </c>
      <c r="N262" s="17">
        <f>IF('Log_working_3-way'!$D261="","",A262^('Log_working_3-way'!$D261))</f>
        <v>1.831290300117159</v>
      </c>
      <c r="O262" s="21">
        <f>IF('Log_working_3-way'!$D261="","",B262^('Log_working_3-way'!$D261))</f>
        <v>3.7852334876727762</v>
      </c>
      <c r="P262" s="22">
        <f>IF('Log_working_3-way'!$D261="","",C262^('Log_working_3-way'!$D261))</f>
        <v>5.2700245664898633</v>
      </c>
      <c r="Q262" s="37">
        <f t="shared" si="58"/>
        <v>54.584015198540335</v>
      </c>
      <c r="R262" s="37">
        <f t="shared" si="59"/>
        <v>26.749083005026492</v>
      </c>
      <c r="S262" s="37">
        <f t="shared" si="60"/>
        <v>19.453878549110176</v>
      </c>
      <c r="V262" t="s">
        <v>310</v>
      </c>
      <c r="W262" t="s">
        <v>316</v>
      </c>
    </row>
    <row r="263" spans="1:23" ht="15" x14ac:dyDescent="0.25">
      <c r="A263">
        <v>3.48</v>
      </c>
      <c r="B263">
        <v>3.37</v>
      </c>
      <c r="C263">
        <v>2.2799999999999998</v>
      </c>
      <c r="D263" s="20">
        <f t="shared" si="61"/>
        <v>2.2688718111661066E-2</v>
      </c>
      <c r="E263" s="17">
        <f>IF(OR($A263="",$B263="",$C263=""),"",A263*'MPTO_working_3-way'!$I262)</f>
        <v>3.5589567390285803</v>
      </c>
      <c r="F263" s="21">
        <f>IF(OR($A263="",$B263="",$C263=""),"",B263*'MPTO_working_3-way'!$I262)</f>
        <v>3.446460980036298</v>
      </c>
      <c r="G263" s="22">
        <f>IF(OR($A263="",$B263="",$C263=""),"",C263*'MPTO_working_3-way'!$I262)</f>
        <v>2.3317302772945872</v>
      </c>
      <c r="H263" s="17">
        <f>IF(OR($A263="",$B263="",$C263=""),"",'MPTO_working_3-way'!E262)</f>
        <v>3.5740655194980171</v>
      </c>
      <c r="I263" s="21">
        <f>IF(OR($A263="",$B263="",$C263=""),"",'MPTO_working_3-way'!F262)</f>
        <v>3.4581375281680087</v>
      </c>
      <c r="J263" s="22">
        <f>IF(OR($A263="",$B263="",$C263=""),"",'MPTO_working_3-way'!G262)</f>
        <v>2.3200048310788302</v>
      </c>
      <c r="K263" s="17">
        <f>IF(OR($A263="",$B263="",$C263=""),"",'OddsRatio_working_3-way'!H262)</f>
        <v>3.5672536046334153</v>
      </c>
      <c r="L263" s="21">
        <f>IF(OR($A263="",$B263="",$C263=""),"",'OddsRatio_working_3-way'!I262)</f>
        <v>3.4533834850730627</v>
      </c>
      <c r="M263" s="22">
        <f>IF(OR($A263="",$B263="",$C263=""),"",'OddsRatio_working_3-way'!J262)</f>
        <v>2.3250341185204721</v>
      </c>
      <c r="N263" s="17">
        <f>IF('Log_working_3-way'!$D262="","",A263^('Log_working_3-way'!$D262))</f>
        <v>3.5734364296166405</v>
      </c>
      <c r="O263" s="21">
        <f>IF('Log_working_3-way'!$D262="","",B263^('Log_working_3-way'!$D262))</f>
        <v>3.4581222229408501</v>
      </c>
      <c r="P263" s="22">
        <f>IF('Log_working_3-way'!$D262="","",C263^('Log_working_3-way'!$D262))</f>
        <v>2.3202768712815125</v>
      </c>
      <c r="Q263" s="37">
        <f t="shared" si="58"/>
        <v>27.979341580186013</v>
      </c>
      <c r="R263" s="37">
        <f t="shared" si="59"/>
        <v>29.015271195365976</v>
      </c>
      <c r="S263" s="37">
        <f t="shared" si="60"/>
        <v>42.886606986133053</v>
      </c>
      <c r="V263" t="s">
        <v>382</v>
      </c>
      <c r="W263" t="s">
        <v>383</v>
      </c>
    </row>
    <row r="264" spans="1:23" ht="15" x14ac:dyDescent="0.25">
      <c r="A264">
        <v>1.37</v>
      </c>
      <c r="B264">
        <v>5.65</v>
      </c>
      <c r="C264">
        <v>8.52</v>
      </c>
      <c r="D264" s="20">
        <f t="shared" si="61"/>
        <v>2.4289049760527259E-2</v>
      </c>
      <c r="E264" s="17">
        <f>IF(OR($A264="",$B264="",$C264=""),"",A264*'MPTO_working_3-way'!$I263)</f>
        <v>1.4032759981719225</v>
      </c>
      <c r="F264" s="21">
        <f>IF(OR($A264="",$B264="",$C264=""),"",B264*'MPTO_working_3-way'!$I263)</f>
        <v>5.7872331311469791</v>
      </c>
      <c r="G264" s="22">
        <f>IF(OR($A264="",$B264="",$C264=""),"",C264*'MPTO_working_3-way'!$I263)</f>
        <v>8.7269427039596916</v>
      </c>
      <c r="H264" s="17">
        <f>IF(OR($A264="",$B264="",$C264=""),"",'MPTO_working_3-way'!E263)</f>
        <v>1.3853664841985445</v>
      </c>
      <c r="I264" s="21">
        <f>IF(OR($A264="",$B264="",$C264=""),"",'MPTO_working_3-way'!F263)</f>
        <v>5.9208453836798416</v>
      </c>
      <c r="J264" s="22">
        <f>IF(OR($A264="",$B264="",$C264=""),"",'MPTO_working_3-way'!G263)</f>
        <v>9.1512623232742776</v>
      </c>
      <c r="K264" s="17">
        <f>IF(OR($A264="",$B264="",$C264=""),"",'OddsRatio_working_3-way'!H263)</f>
        <v>1.3907979025103139</v>
      </c>
      <c r="L264" s="21">
        <f>IF(OR($A264="",$B264="",$C264=""),"",'OddsRatio_working_3-way'!I263)</f>
        <v>5.9113790450620565</v>
      </c>
      <c r="M264" s="22">
        <f>IF(OR($A264="",$B264="",$C264=""),"",'OddsRatio_working_3-way'!J263)</f>
        <v>8.9427033158853018</v>
      </c>
      <c r="N264" s="17">
        <f>IF('Log_working_3-way'!$D263="","",A264^('Log_working_3-way'!$D263))</f>
        <v>1.3836712688620001</v>
      </c>
      <c r="O264" s="21">
        <f>IF('Log_working_3-way'!$D263="","",B264^('Log_working_3-way'!$D263))</f>
        <v>5.9671794320969953</v>
      </c>
      <c r="P264" s="22">
        <f>IF('Log_working_3-way'!$D263="","",C264^('Log_working_3-way'!$D263))</f>
        <v>9.1156354346604669</v>
      </c>
      <c r="Q264" s="37">
        <f t="shared" si="58"/>
        <v>72.18306573790943</v>
      </c>
      <c r="R264" s="37">
        <f t="shared" si="59"/>
        <v>17.279414485965397</v>
      </c>
      <c r="S264" s="37">
        <f t="shared" si="60"/>
        <v>11.458766648556868</v>
      </c>
      <c r="V264" t="s">
        <v>384</v>
      </c>
      <c r="W264" t="s">
        <v>385</v>
      </c>
    </row>
    <row r="265" spans="1:23" ht="15" x14ac:dyDescent="0.25">
      <c r="A265">
        <v>1.85</v>
      </c>
      <c r="B265">
        <v>3.43</v>
      </c>
      <c r="C265">
        <v>4.42</v>
      </c>
      <c r="D265" s="20">
        <f t="shared" si="61"/>
        <v>5.8330073936316396E-2</v>
      </c>
      <c r="E265" s="17">
        <f>IF(OR($A265="",$B265="",$C265=""),"",A265*'MPTO_working_3-way'!$I264)</f>
        <v>1.9579106367821855</v>
      </c>
      <c r="F265" s="21">
        <f>IF(OR($A265="",$B265="",$C265=""),"",B265*'MPTO_working_3-way'!$I264)</f>
        <v>3.6300721536015654</v>
      </c>
      <c r="G265" s="22">
        <f>IF(OR($A265="",$B265="",$C265=""),"",C265*'MPTO_working_3-way'!$I264)</f>
        <v>4.6778189267985182</v>
      </c>
      <c r="H265" s="17">
        <f>IF(OR($A265="",$B265="",$C265=""),"",'MPTO_working_3-way'!E264)</f>
        <v>1.9190278386919983</v>
      </c>
      <c r="I265" s="21">
        <f>IF(OR($A265="",$B265="",$C265=""),"",'MPTO_working_3-way'!F264)</f>
        <v>3.6750947040424968</v>
      </c>
      <c r="J265" s="22">
        <f>IF(OR($A265="",$B265="",$C265=""),"",'MPTO_working_3-way'!G264)</f>
        <v>4.8355668885567136</v>
      </c>
      <c r="K265" s="17">
        <f>IF(OR($A265="",$B265="",$C265=""),"",'OddsRatio_working_3-way'!H264)</f>
        <v>1.9335521773864668</v>
      </c>
      <c r="L265" s="21">
        <f>IF(OR($A265="",$B265="",$C265=""),"",'OddsRatio_working_3-way'!I264)</f>
        <v>3.668860930646018</v>
      </c>
      <c r="M265" s="22">
        <f>IF(OR($A265="",$B265="",$C265=""),"",'OddsRatio_working_3-way'!J264)</f>
        <v>4.7561746431314322</v>
      </c>
      <c r="N265" s="17">
        <f>IF('Log_working_3-way'!$D264="","",A265^('Log_working_3-way'!$D264))</f>
        <v>1.9179162411668043</v>
      </c>
      <c r="O265" s="21">
        <f>IF('Log_working_3-way'!$D264="","",B265^('Log_working_3-way'!$D264))</f>
        <v>3.686936447285726</v>
      </c>
      <c r="P265" s="22">
        <f>IF('Log_working_3-way'!$D264="","",C265^('Log_working_3-way'!$D264))</f>
        <v>4.8222307556699917</v>
      </c>
      <c r="Q265" s="37">
        <f t="shared" si="58"/>
        <v>52.109718256176841</v>
      </c>
      <c r="R265" s="37">
        <f t="shared" si="59"/>
        <v>27.547661800822691</v>
      </c>
      <c r="S265" s="37">
        <f t="shared" si="60"/>
        <v>21.377484157651999</v>
      </c>
      <c r="V265" t="s">
        <v>330</v>
      </c>
      <c r="W265" t="s">
        <v>331</v>
      </c>
    </row>
    <row r="266" spans="1:23" ht="15" x14ac:dyDescent="0.25">
      <c r="A266">
        <v>1.98</v>
      </c>
      <c r="B266">
        <v>3.48</v>
      </c>
      <c r="C266">
        <v>3.79</v>
      </c>
      <c r="D266" s="20">
        <f t="shared" si="61"/>
        <v>5.6259069633648906E-2</v>
      </c>
      <c r="E266" s="17">
        <f>IF(OR($A266="",$B266="",$C266=""),"",A266*'MPTO_working_3-way'!$I265)</f>
        <v>2.0913929578746249</v>
      </c>
      <c r="F266" s="21">
        <f>IF(OR($A266="",$B266="",$C266=""),"",B266*'MPTO_working_3-way'!$I265)</f>
        <v>3.6757815623250982</v>
      </c>
      <c r="G266" s="22">
        <f>IF(OR($A266="",$B266="",$C266=""),"",C266*'MPTO_working_3-way'!$I265)</f>
        <v>4.0032218739115297</v>
      </c>
      <c r="H266" s="17">
        <f>IF(OR($A266="",$B266="",$C266=""),"",'MPTO_working_3-way'!E265)</f>
        <v>2.0563544689102033</v>
      </c>
      <c r="I266" s="21">
        <f>IF(OR($A266="",$B266="",$C266=""),"",'MPTO_working_3-way'!F265)</f>
        <v>3.7229624695914394</v>
      </c>
      <c r="J266" s="22">
        <f>IF(OR($A266="",$B266="",$C266=""),"",'MPTO_working_3-way'!G265)</f>
        <v>4.0799803520630338</v>
      </c>
      <c r="K266" s="17">
        <f>IF(OR($A266="",$B266="",$C266=""),"",'OddsRatio_working_3-way'!H265)</f>
        <v>2.0698997896297233</v>
      </c>
      <c r="L266" s="21">
        <f>IF(OR($A266="",$B266="",$C266=""),"",'OddsRatio_working_3-way'!I265)</f>
        <v>3.7075015084507288</v>
      </c>
      <c r="M266" s="22">
        <f>IF(OR($A266="",$B266="",$C266=""),"",'OddsRatio_working_3-way'!J265)</f>
        <v>4.0459391970070691</v>
      </c>
      <c r="N266" s="17">
        <f>IF('Log_working_3-way'!$D265="","",A266^('Log_working_3-way'!$D265))</f>
        <v>2.055725676648454</v>
      </c>
      <c r="O266" s="21">
        <f>IF('Log_working_3-way'!$D265="","",B266^('Log_working_3-way'!$D265))</f>
        <v>3.7267972823026039</v>
      </c>
      <c r="P266" s="22">
        <f>IF('Log_working_3-way'!$D265="","",C266^('Log_working_3-way'!$D265))</f>
        <v>4.0778566857827041</v>
      </c>
      <c r="Q266" s="37">
        <f t="shared" si="58"/>
        <v>48.629748183928882</v>
      </c>
      <c r="R266" s="37">
        <f t="shared" si="59"/>
        <v>27.205098644856761</v>
      </c>
      <c r="S266" s="37">
        <f t="shared" si="60"/>
        <v>24.979879494485889</v>
      </c>
      <c r="V266" t="s">
        <v>332</v>
      </c>
      <c r="W266" t="s">
        <v>333</v>
      </c>
    </row>
    <row r="267" spans="1:23" ht="15" x14ac:dyDescent="0.25">
      <c r="A267">
        <v>2.54</v>
      </c>
      <c r="B267">
        <v>3.01</v>
      </c>
      <c r="C267">
        <v>3.18</v>
      </c>
      <c r="D267" s="20">
        <f t="shared" si="61"/>
        <v>4.0392109827868561E-2</v>
      </c>
      <c r="E267" s="17">
        <f>IF(OR($A267="",$B267="",$C267=""),"",A267*'MPTO_working_3-way'!$I266)</f>
        <v>2.6425959589627861</v>
      </c>
      <c r="F267" s="21">
        <f>IF(OR($A267="",$B267="",$C267=""),"",B267*'MPTO_working_3-way'!$I266)</f>
        <v>3.1315802505818842</v>
      </c>
      <c r="G267" s="22">
        <f>IF(OR($A267="",$B267="",$C267=""),"",C267*'MPTO_working_3-way'!$I266)</f>
        <v>3.3084469092526221</v>
      </c>
      <c r="H267" s="17">
        <f>IF(OR($A267="",$B267="",$C267=""),"",'MPTO_working_3-way'!E266)</f>
        <v>2.6299404197946066</v>
      </c>
      <c r="I267" s="21">
        <f>IF(OR($A267="",$B267="",$C267=""),"",'MPTO_working_3-way'!F266)</f>
        <v>3.1371380083900031</v>
      </c>
      <c r="J267" s="22">
        <f>IF(OR($A267="",$B267="",$C267=""),"",'MPTO_working_3-way'!G266)</f>
        <v>3.3222439908004726</v>
      </c>
      <c r="K267" s="17">
        <f>IF(OR($A267="",$B267="",$C267=""),"",'OddsRatio_working_3-way'!H266)</f>
        <v>2.6357266247730924</v>
      </c>
      <c r="L267" s="21">
        <f>IF(OR($A267="",$B267="",$C267=""),"",'OddsRatio_working_3-way'!I266)</f>
        <v>3.1349418933726723</v>
      </c>
      <c r="M267" s="22">
        <f>IF(OR($A267="",$B267="",$C267=""),"",'OddsRatio_working_3-way'!J266)</f>
        <v>3.3155091181852865</v>
      </c>
      <c r="N267" s="17">
        <f>IF('Log_working_3-way'!$D266="","",A267^('Log_working_3-way'!$D266))</f>
        <v>2.6305172076176198</v>
      </c>
      <c r="O267" s="21">
        <f>IF('Log_working_3-way'!$D266="","",B267^('Log_working_3-way'!$D266))</f>
        <v>3.1372105798103105</v>
      </c>
      <c r="P267" s="22">
        <f>IF('Log_working_3-way'!$D266="","",C267^('Log_working_3-way'!$D266))</f>
        <v>3.3212426855021588</v>
      </c>
      <c r="Q267" s="37">
        <f t="shared" si="58"/>
        <v>38.023675079228532</v>
      </c>
      <c r="R267" s="37">
        <f t="shared" si="59"/>
        <v>31.9327598203555</v>
      </c>
      <c r="S267" s="37">
        <f t="shared" si="60"/>
        <v>30.225662597254733</v>
      </c>
      <c r="V267" t="s">
        <v>386</v>
      </c>
      <c r="W267" t="s">
        <v>387</v>
      </c>
    </row>
    <row r="268" spans="1:23" ht="15" x14ac:dyDescent="0.25">
      <c r="A268">
        <v>2.52</v>
      </c>
      <c r="B268">
        <v>2.94</v>
      </c>
      <c r="C268">
        <v>3.31</v>
      </c>
      <c r="D268" s="20">
        <f t="shared" si="61"/>
        <v>3.9076254872543181E-2</v>
      </c>
      <c r="E268" s="17">
        <f>IF(OR($A268="",$B268="",$C268=""),"",A268*'MPTO_working_3-way'!$I267)</f>
        <v>2.6184721622788087</v>
      </c>
      <c r="F268" s="21">
        <f>IF(OR($A268="",$B268="",$C268=""),"",B268*'MPTO_working_3-way'!$I267)</f>
        <v>3.0548841893252767</v>
      </c>
      <c r="G268" s="22">
        <f>IF(OR($A268="",$B268="",$C268=""),"",C268*'MPTO_working_3-way'!$I267)</f>
        <v>3.4393424036281179</v>
      </c>
      <c r="H268" s="17">
        <f>IF(OR($A268="",$B268="",$C268=""),"",'MPTO_working_3-way'!E267)</f>
        <v>2.6055238559894329</v>
      </c>
      <c r="I268" s="21">
        <f>IF(OR($A268="",$B268="",$C268=""),"",'MPTO_working_3-way'!F267)</f>
        <v>3.0570696563952922</v>
      </c>
      <c r="J268" s="22">
        <f>IF(OR($A268="",$B268="",$C268=""),"",'MPTO_working_3-way'!G267)</f>
        <v>3.4591377294701253</v>
      </c>
      <c r="K268" s="17">
        <f>IF(OR($A268="",$B268="",$C268=""),"",'OddsRatio_working_3-way'!H267)</f>
        <v>2.6114937399882572</v>
      </c>
      <c r="L268" s="21">
        <f>IF(OR($A268="",$B268="",$C268=""),"",'OddsRatio_working_3-way'!I267)</f>
        <v>3.0567749049850126</v>
      </c>
      <c r="M268" s="22">
        <f>IF(OR($A268="",$B268="",$C268=""),"",'OddsRatio_working_3-way'!J267)</f>
        <v>3.4490464074821543</v>
      </c>
      <c r="N268" s="17">
        <f>IF('Log_working_3-way'!$D267="","",A268^('Log_working_3-way'!$D267))</f>
        <v>2.606164743493891</v>
      </c>
      <c r="O268" s="21">
        <f>IF('Log_working_3-way'!$D267="","",B268^('Log_working_3-way'!$D267))</f>
        <v>3.0576227971770167</v>
      </c>
      <c r="P268" s="22">
        <f>IF('Log_working_3-way'!$D267="","",C268^('Log_working_3-way'!$D267))</f>
        <v>3.4573012959413298</v>
      </c>
      <c r="Q268" s="37">
        <f t="shared" si="58"/>
        <v>38.37999785345491</v>
      </c>
      <c r="R268" s="37">
        <f t="shared" si="59"/>
        <v>32.734465139278065</v>
      </c>
      <c r="S268" s="37">
        <f t="shared" si="60"/>
        <v>29.0753255315642</v>
      </c>
      <c r="V268" t="s">
        <v>388</v>
      </c>
      <c r="W268" t="s">
        <v>389</v>
      </c>
    </row>
    <row r="269" spans="1:23" ht="15" x14ac:dyDescent="0.25">
      <c r="A269">
        <v>2.4300000000000002</v>
      </c>
      <c r="B269">
        <v>3.23</v>
      </c>
      <c r="C269">
        <v>3.14</v>
      </c>
      <c r="D269" s="20">
        <f t="shared" si="61"/>
        <v>3.9591494544287897E-2</v>
      </c>
      <c r="E269" s="17">
        <f>IF(OR($A269="",$B269="",$C269=""),"",A269*'MPTO_working_3-way'!$I268)</f>
        <v>2.5262073317426199</v>
      </c>
      <c r="F269" s="21">
        <f>IF(OR($A269="",$B269="",$C269=""),"",B269*'MPTO_working_3-way'!$I268)</f>
        <v>3.3578805273780499</v>
      </c>
      <c r="G269" s="22">
        <f>IF(OR($A269="",$B269="",$C269=""),"",C269*'MPTO_working_3-way'!$I268)</f>
        <v>3.2643172928690642</v>
      </c>
      <c r="H269" s="17">
        <f>IF(OR($A269="",$B269="",$C269=""),"",'MPTO_working_3-way'!E268)</f>
        <v>2.5105098169336122</v>
      </c>
      <c r="I269" s="21">
        <f>IF(OR($A269="",$B269="",$C269=""),"",'MPTO_working_3-way'!F268)</f>
        <v>3.3738150840758809</v>
      </c>
      <c r="J269" s="22">
        <f>IF(OR($A269="",$B269="",$C269=""),"",'MPTO_working_3-way'!G268)</f>
        <v>3.2757438700176764</v>
      </c>
      <c r="K269" s="17">
        <f>IF(OR($A269="",$B269="",$C269=""),"",'OddsRatio_working_3-way'!H268)</f>
        <v>2.5174777745013075</v>
      </c>
      <c r="L269" s="21">
        <f>IF(OR($A269="",$B269="",$C269=""),"",'OddsRatio_working_3-way'!I268)</f>
        <v>3.3664163896069326</v>
      </c>
      <c r="M269" s="22">
        <f>IF(OR($A269="",$B269="",$C269=""),"",'OddsRatio_working_3-way'!J268)</f>
        <v>3.2709107954075498</v>
      </c>
      <c r="N269" s="17">
        <f>IF('Log_working_3-way'!$D268="","",A269^('Log_working_3-way'!$D268))</f>
        <v>2.5110427612819204</v>
      </c>
      <c r="O269" s="21">
        <f>IF('Log_working_3-way'!$D268="","",B269^('Log_working_3-way'!$D268))</f>
        <v>3.3730061811665744</v>
      </c>
      <c r="P269" s="22">
        <f>IF('Log_working_3-way'!$D268="","",C269^('Log_working_3-way'!$D268))</f>
        <v>3.2755994549498535</v>
      </c>
      <c r="Q269" s="37">
        <f t="shared" si="58"/>
        <v>39.832546889675989</v>
      </c>
      <c r="R269" s="37">
        <f t="shared" si="59"/>
        <v>29.780690285036282</v>
      </c>
      <c r="S269" s="37">
        <f t="shared" si="60"/>
        <v>30.634276949257067</v>
      </c>
      <c r="V269" t="s">
        <v>390</v>
      </c>
      <c r="W269" t="s">
        <v>391</v>
      </c>
    </row>
    <row r="270" spans="1:23" ht="15" x14ac:dyDescent="0.25">
      <c r="A270">
        <v>15.14</v>
      </c>
      <c r="B270">
        <v>7</v>
      </c>
      <c r="C270">
        <v>1.2</v>
      </c>
      <c r="D270" s="20">
        <f t="shared" si="61"/>
        <v>4.2240674341070594E-2</v>
      </c>
      <c r="E270" s="17">
        <f>IF(OR($A270="",$B270="",$C270=""),"",A270*'MPTO_working_3-way'!$I269)</f>
        <v>15.779523809523809</v>
      </c>
      <c r="F270" s="21">
        <f>IF(OR($A270="",$B270="",$C270=""),"",B270*'MPTO_working_3-way'!$I269)</f>
        <v>7.2956847203874942</v>
      </c>
      <c r="G270" s="22">
        <f>IF(OR($A270="",$B270="",$C270=""),"",C270*'MPTO_working_3-way'!$I269)</f>
        <v>1.2506888092092847</v>
      </c>
      <c r="H270" s="17">
        <f>IF(OR($A270="",$B270="",$C270=""),"",'MPTO_working_3-way'!E269)</f>
        <v>19.241880169457328</v>
      </c>
      <c r="I270" s="21">
        <f>IF(OR($A270="",$B270="",$C270=""),"",'MPTO_working_3-way'!F269)</f>
        <v>7.7653667670764461</v>
      </c>
      <c r="J270" s="22">
        <f>IF(OR($A270="",$B270="",$C270=""),"",'MPTO_working_3-way'!G269)</f>
        <v>1.220623992219293</v>
      </c>
      <c r="K270" s="17">
        <f>IF(OR($A270="",$B270="",$C270=""),"",'OddsRatio_working_3-way'!H269)</f>
        <v>17.134629170681031</v>
      </c>
      <c r="L270" s="21">
        <f>IF(OR($A270="",$B270="",$C270=""),"",'OddsRatio_working_3-way'!I269)</f>
        <v>7.8463773001475383</v>
      </c>
      <c r="M270" s="22">
        <f>IF(OR($A270="",$B270="",$C270=""),"",'OddsRatio_working_3-way'!J269)</f>
        <v>1.2282125766715843</v>
      </c>
      <c r="N270" s="17">
        <f>IF('Log_working_3-way'!$D269="","",A270^('Log_working_3-way'!$D269))</f>
        <v>18.501135567726124</v>
      </c>
      <c r="O270" s="21">
        <f>IF('Log_working_3-way'!$D269="","",B270^('Log_working_3-way'!$D269))</f>
        <v>8.0807448693237198</v>
      </c>
      <c r="P270" s="22">
        <f>IF('Log_working_3-way'!$D269="","",C270^('Log_working_3-way'!$D269))</f>
        <v>1.2162516089862492</v>
      </c>
      <c r="Q270" s="37">
        <f t="shared" si="58"/>
        <v>5.1969973370237588</v>
      </c>
      <c r="R270" s="37">
        <f t="shared" si="59"/>
        <v>13.706732655339954</v>
      </c>
      <c r="S270" s="37">
        <f t="shared" si="60"/>
        <v>79.955940489483055</v>
      </c>
      <c r="V270" t="s">
        <v>337</v>
      </c>
      <c r="W270" t="s">
        <v>174</v>
      </c>
    </row>
    <row r="271" spans="1:23" ht="15" x14ac:dyDescent="0.25">
      <c r="A271">
        <v>2.33</v>
      </c>
      <c r="B271">
        <v>3.14</v>
      </c>
      <c r="C271">
        <v>3.43</v>
      </c>
      <c r="D271" s="20">
        <f t="shared" si="61"/>
        <v>3.9201076440213978E-2</v>
      </c>
      <c r="E271" s="17">
        <f>IF(OR($A271="",$B271="",$C271=""),"",A271*'MPTO_working_3-way'!$I270)</f>
        <v>2.4213385081056988</v>
      </c>
      <c r="F271" s="21">
        <f>IF(OR($A271="",$B271="",$C271=""),"",B271*'MPTO_working_3-way'!$I270)</f>
        <v>3.2630913800222721</v>
      </c>
      <c r="G271" s="22">
        <f>IF(OR($A271="",$B271="",$C271=""),"",C271*'MPTO_working_3-way'!$I270)</f>
        <v>3.5644596921899341</v>
      </c>
      <c r="H271" s="17">
        <f>IF(OR($A271="",$B271="",$C271=""),"",'MPTO_working_3-way'!E270)</f>
        <v>2.4031672367098578</v>
      </c>
      <c r="I271" s="21">
        <f>IF(OR($A271="",$B271="",$C271=""),"",'MPTO_working_3-way'!F270)</f>
        <v>3.2743480048639593</v>
      </c>
      <c r="J271" s="22">
        <f>IF(OR($A271="",$B271="",$C271=""),"",'MPTO_working_3-way'!G270)</f>
        <v>3.5909458233599008</v>
      </c>
      <c r="K271" s="17">
        <f>IF(OR($A271="",$B271="",$C271=""),"",'OddsRatio_working_3-way'!H270)</f>
        <v>2.4110676142619596</v>
      </c>
      <c r="L271" s="21">
        <f>IF(OR($A271="",$B271="",$C271=""),"",'OddsRatio_working_3-way'!I270)</f>
        <v>3.2704396199402956</v>
      </c>
      <c r="M271" s="22">
        <f>IF(OR($A271="",$B271="",$C271=""),"",'OddsRatio_working_3-way'!J270)</f>
        <v>3.578116017035009</v>
      </c>
      <c r="N271" s="17">
        <f>IF('Log_working_3-way'!$D270="","",A271^('Log_working_3-way'!$D270))</f>
        <v>2.4036436376332646</v>
      </c>
      <c r="O271" s="21">
        <f>IF('Log_working_3-way'!$D270="","",B271^('Log_working_3-way'!$D270))</f>
        <v>3.2749940789940908</v>
      </c>
      <c r="P271" s="22">
        <f>IF('Log_working_3-way'!$D270="","",C271^('Log_working_3-way'!$D270))</f>
        <v>3.5891063699516992</v>
      </c>
      <c r="Q271" s="37">
        <f t="shared" si="58"/>
        <v>41.611752387615184</v>
      </c>
      <c r="R271" s="37">
        <f t="shared" si="59"/>
        <v>30.645785959974393</v>
      </c>
      <c r="S271" s="37">
        <f t="shared" si="60"/>
        <v>28.054742832163143</v>
      </c>
      <c r="V271" t="s">
        <v>340</v>
      </c>
      <c r="W271" t="s">
        <v>334</v>
      </c>
    </row>
    <row r="272" spans="1:23" ht="15" x14ac:dyDescent="0.25">
      <c r="A272">
        <v>6.05</v>
      </c>
      <c r="B272">
        <v>3.72</v>
      </c>
      <c r="C272">
        <v>1.65</v>
      </c>
      <c r="D272" s="20">
        <f t="shared" si="61"/>
        <v>4.0167066560028442E-2</v>
      </c>
      <c r="E272" s="17">
        <f>IF(OR($A272="",$B272="",$C272=""),"",A272*'MPTO_working_3-way'!$I271)</f>
        <v>6.293010752688172</v>
      </c>
      <c r="F272" s="21">
        <f>IF(OR($A272="",$B272="",$C272=""),"",B272*'MPTO_working_3-way'!$I271)</f>
        <v>3.8694214876033062</v>
      </c>
      <c r="G272" s="22">
        <f>IF(OR($A272="",$B272="",$C272=""),"",C272*'MPTO_working_3-way'!$I271)</f>
        <v>1.7162756598240467</v>
      </c>
      <c r="H272" s="17">
        <f>IF(OR($A272="",$B272="",$C272=""),"",'MPTO_working_3-way'!E271)</f>
        <v>6.5832683307332296</v>
      </c>
      <c r="I272" s="21">
        <f>IF(OR($A272="",$B272="",$C272=""),"",'MPTO_working_3-way'!F271)</f>
        <v>3.9149947813985855</v>
      </c>
      <c r="J272" s="22">
        <f>IF(OR($A272="",$B272="",$C272=""),"",'MPTO_working_3-way'!G271)</f>
        <v>1.6872750899640143</v>
      </c>
      <c r="K272" s="17">
        <f>IF(OR($A272="",$B272="",$C272=""),"",'OddsRatio_working_3-way'!H271)</f>
        <v>6.4197149129314495</v>
      </c>
      <c r="L272" s="21">
        <f>IF(OR($A272="",$B272="",$C272=""),"",'OddsRatio_working_3-way'!I271)</f>
        <v>3.9191335768660478</v>
      </c>
      <c r="M272" s="22">
        <f>IF(OR($A272="",$B272="",$C272=""),"",'OddsRatio_working_3-way'!J271)</f>
        <v>1.6975870680010776</v>
      </c>
      <c r="N272" s="17">
        <f>IF('Log_working_3-way'!$D271="","",A272^('Log_working_3-way'!$D271))</f>
        <v>6.5392271844514278</v>
      </c>
      <c r="O272" s="21">
        <f>IF('Log_working_3-way'!$D271="","",B272^('Log_working_3-way'!$D271))</f>
        <v>3.9372212902761112</v>
      </c>
      <c r="P272" s="22">
        <f>IF('Log_working_3-way'!$D271="","",C272^('Log_working_3-way'!$D271))</f>
        <v>1.6860833249380109</v>
      </c>
      <c r="Q272" s="37">
        <f t="shared" si="58"/>
        <v>15.190023401167096</v>
      </c>
      <c r="R272" s="37">
        <f t="shared" si="59"/>
        <v>25.843656557026911</v>
      </c>
      <c r="S272" s="37">
        <f t="shared" si="60"/>
        <v>58.265698419478859</v>
      </c>
      <c r="V272" t="s">
        <v>338</v>
      </c>
      <c r="W272" t="s">
        <v>175</v>
      </c>
    </row>
    <row r="273" spans="1:23" ht="15" x14ac:dyDescent="0.25">
      <c r="A273">
        <v>2.09</v>
      </c>
      <c r="B273">
        <v>3.07</v>
      </c>
      <c r="C273">
        <v>4.25</v>
      </c>
      <c r="D273" s="20">
        <f t="shared" si="61"/>
        <v>3.9495916191391256E-2</v>
      </c>
      <c r="E273" s="17">
        <f>IF(OR($A273="",$B273="",$C273=""),"",A273*'MPTO_working_3-way'!$I272)</f>
        <v>2.1725464648400075</v>
      </c>
      <c r="F273" s="21">
        <f>IF(OR($A273="",$B273="",$C273=""),"",B273*'MPTO_working_3-way'!$I272)</f>
        <v>3.1912524627075709</v>
      </c>
      <c r="G273" s="22">
        <f>IF(OR($A273="",$B273="",$C273=""),"",C273*'MPTO_working_3-way'!$I272)</f>
        <v>4.4178576438134129</v>
      </c>
      <c r="H273" s="17">
        <f>IF(OR($A273="",$B273="",$C273=""),"",'MPTO_working_3-way'!E272)</f>
        <v>2.1491344847266451</v>
      </c>
      <c r="I273" s="21">
        <f>IF(OR($A273="",$B273="",$C273=""),"",'MPTO_working_3-way'!F272)</f>
        <v>3.1993079909544111</v>
      </c>
      <c r="J273" s="22">
        <f>IF(OR($A273="",$B273="",$C273=""),"",'MPTO_working_3-way'!G272)</f>
        <v>4.5018923473774723</v>
      </c>
      <c r="K273" s="17">
        <f>IF(OR($A273="",$B273="",$C273=""),"",'OddsRatio_working_3-way'!H272)</f>
        <v>2.1590111024448908</v>
      </c>
      <c r="L273" s="21">
        <f>IF(OR($A273="",$B273="",$C273=""),"",'OddsRatio_working_3-way'!I272)</f>
        <v>3.2010577817072696</v>
      </c>
      <c r="M273" s="22">
        <f>IF(OR($A273="",$B273="",$C273=""),"",'OddsRatio_working_3-way'!J272)</f>
        <v>4.4557670485742165</v>
      </c>
      <c r="N273" s="17">
        <f>IF('Log_working_3-way'!$D272="","",A273^('Log_working_3-way'!$D272))</f>
        <v>2.1495274182231019</v>
      </c>
      <c r="O273" s="21">
        <f>IF('Log_working_3-way'!$D272="","",B273^('Log_working_3-way'!$D272))</f>
        <v>3.2040333140436226</v>
      </c>
      <c r="P273" s="22">
        <f>IF('Log_working_3-way'!$D272="","",C273^('Log_working_3-way'!$D272))</f>
        <v>4.4908530022261086</v>
      </c>
      <c r="Q273" s="37">
        <f t="shared" si="58"/>
        <v>46.530359412440077</v>
      </c>
      <c r="R273" s="37">
        <f t="shared" si="59"/>
        <v>31.335659327672396</v>
      </c>
      <c r="S273" s="37">
        <f t="shared" si="60"/>
        <v>22.635405679048056</v>
      </c>
      <c r="V273" t="s">
        <v>342</v>
      </c>
      <c r="W273" t="s">
        <v>392</v>
      </c>
    </row>
    <row r="274" spans="1:23" ht="15" x14ac:dyDescent="0.25">
      <c r="A274">
        <v>1.42</v>
      </c>
      <c r="B274">
        <v>4.59</v>
      </c>
      <c r="C274">
        <v>8.36</v>
      </c>
      <c r="D274" s="20">
        <f t="shared" si="61"/>
        <v>4.1707500740335579E-2</v>
      </c>
      <c r="E274" s="17">
        <f>IF(OR($A274="",$B274="",$C274=""),"",A274*'MPTO_working_3-way'!$I273)</f>
        <v>1.4792246510512765</v>
      </c>
      <c r="F274" s="21">
        <f>IF(OR($A274="",$B274="",$C274=""),"",B274*'MPTO_working_3-way'!$I273)</f>
        <v>4.7814374283981405</v>
      </c>
      <c r="G274" s="22">
        <f>IF(OR($A274="",$B274="",$C274=""),"",C274*'MPTO_working_3-way'!$I273)</f>
        <v>8.7086747061892051</v>
      </c>
      <c r="H274" s="17">
        <f>IF(OR($A274="",$B274="",$C274=""),"",'MPTO_working_3-way'!E273)</f>
        <v>1.4485975617018403</v>
      </c>
      <c r="I274" s="21">
        <f>IF(OR($A274="",$B274="",$C274=""),"",'MPTO_working_3-way'!F273)</f>
        <v>4.9028638846192054</v>
      </c>
      <c r="J274" s="22">
        <f>IF(OR($A274="",$B274="",$C274=""),"",'MPTO_working_3-way'!G273)</f>
        <v>9.4594201845191499</v>
      </c>
      <c r="K274" s="17">
        <f>IF(OR($A274="",$B274="",$C274=""),"",'OddsRatio_working_3-way'!H273)</f>
        <v>1.4581250543328148</v>
      </c>
      <c r="L274" s="21">
        <f>IF(OR($A274="",$B274="",$C274=""),"",'OddsRatio_working_3-way'!I273)</f>
        <v>4.9158784406066802</v>
      </c>
      <c r="M274" s="22">
        <f>IF(OR($A274="",$B274="",$C274=""),"",'OddsRatio_working_3-way'!J273)</f>
        <v>9.0280961902131374</v>
      </c>
      <c r="N274" s="17">
        <f>IF('Log_working_3-way'!$D273="","",A274^('Log_working_3-way'!$D273))</f>
        <v>1.4460517948880069</v>
      </c>
      <c r="O274" s="21">
        <f>IF('Log_working_3-way'!$D273="","",B274^('Log_working_3-way'!$D273))</f>
        <v>4.9673511850627605</v>
      </c>
      <c r="P274" s="22">
        <f>IF('Log_working_3-way'!$D273="","",C274^('Log_working_3-way'!$D273))</f>
        <v>9.3329461471031898</v>
      </c>
      <c r="Q274" s="37">
        <f t="shared" si="58"/>
        <v>69.03228518658976</v>
      </c>
      <c r="R274" s="37">
        <f t="shared" si="59"/>
        <v>20.914212827731522</v>
      </c>
      <c r="S274" s="37">
        <f t="shared" si="60"/>
        <v>11.48280345446025</v>
      </c>
      <c r="V274" t="s">
        <v>339</v>
      </c>
      <c r="W274" t="s">
        <v>336</v>
      </c>
    </row>
    <row r="275" spans="1:23" ht="15" x14ac:dyDescent="0.25">
      <c r="A275">
        <v>1.54</v>
      </c>
      <c r="B275">
        <v>4.17</v>
      </c>
      <c r="C275">
        <v>6.54</v>
      </c>
      <c r="D275" s="20">
        <f t="shared" si="61"/>
        <v>4.2064001604626089E-2</v>
      </c>
      <c r="E275" s="17">
        <f>IF(OR($A275="",$B275="",$C275=""),"",A275*'MPTO_working_3-way'!$I274)</f>
        <v>1.6047785624711242</v>
      </c>
      <c r="F275" s="21">
        <f>IF(OR($A275="",$B275="",$C275=""),"",B275*'MPTO_working_3-way'!$I274)</f>
        <v>4.3454068866912907</v>
      </c>
      <c r="G275" s="22">
        <f>IF(OR($A275="",$B275="",$C275=""),"",C275*'MPTO_working_3-way'!$I274)</f>
        <v>6.8150985704942544</v>
      </c>
      <c r="H275" s="17">
        <f>IF(OR($A275="",$B275="",$C275=""),"",'MPTO_working_3-way'!E274)</f>
        <v>1.573986868905372</v>
      </c>
      <c r="I275" s="21">
        <f>IF(OR($A275="",$B275="",$C275=""),"",'MPTO_working_3-way'!F274)</f>
        <v>4.4289564897175122</v>
      </c>
      <c r="J275" s="22">
        <f>IF(OR($A275="",$B275="",$C275=""),"",'MPTO_working_3-way'!G274)</f>
        <v>7.2002604525620448</v>
      </c>
      <c r="K275" s="17">
        <f>IF(OR($A275="",$B275="",$C275=""),"",'OddsRatio_working_3-way'!H274)</f>
        <v>1.5841832577793653</v>
      </c>
      <c r="L275" s="21">
        <f>IF(OR($A275="",$B275="",$C275=""),"",'OddsRatio_working_3-way'!I274)</f>
        <v>4.4293720873344222</v>
      </c>
      <c r="M275" s="22">
        <f>IF(OR($A275="",$B275="",$C275=""),"",'OddsRatio_working_3-way'!J274)</f>
        <v>6.9932874964771923</v>
      </c>
      <c r="N275" s="17">
        <f>IF('Log_working_3-way'!$D274="","",A275^('Log_working_3-way'!$D274))</f>
        <v>1.5719957132773517</v>
      </c>
      <c r="O275" s="21">
        <f>IF('Log_working_3-way'!$D274="","",B275^('Log_working_3-way'!$D274))</f>
        <v>4.4634421440771641</v>
      </c>
      <c r="P275" s="22">
        <f>IF('Log_working_3-way'!$D274="","",C275^('Log_working_3-way'!$D274))</f>
        <v>7.1518677395246986</v>
      </c>
      <c r="Q275" s="37">
        <f t="shared" si="58"/>
        <v>63.532931548244065</v>
      </c>
      <c r="R275" s="37">
        <f t="shared" si="59"/>
        <v>23.012804694140549</v>
      </c>
      <c r="S275" s="37">
        <f t="shared" si="60"/>
        <v>14.673302075621725</v>
      </c>
      <c r="V275" t="s">
        <v>335</v>
      </c>
      <c r="W275" t="s">
        <v>176</v>
      </c>
    </row>
    <row r="276" spans="1:23" ht="15" x14ac:dyDescent="0.25">
      <c r="A276">
        <v>3.56</v>
      </c>
      <c r="B276">
        <v>3.66</v>
      </c>
      <c r="C276">
        <v>2.06</v>
      </c>
      <c r="D276" s="20">
        <f t="shared" si="61"/>
        <v>3.9559813324224979E-2</v>
      </c>
      <c r="E276" s="17">
        <f>IF(OR($A276="",$B276="",$C276=""),"",A276*'MPTO_working_3-way'!$I275)</f>
        <v>3.7008329354342409</v>
      </c>
      <c r="F276" s="21">
        <f>IF(OR($A276="",$B276="",$C276=""),"",B276*'MPTO_working_3-way'!$I275)</f>
        <v>3.8047889167666638</v>
      </c>
      <c r="G276" s="22">
        <f>IF(OR($A276="",$B276="",$C276=""),"",C276*'MPTO_working_3-way'!$I275)</f>
        <v>2.1414932154479036</v>
      </c>
      <c r="H276" s="17">
        <f>IF(OR($A276="",$B276="",$C276=""),"",'MPTO_working_3-way'!E275)</f>
        <v>3.7353536043274347</v>
      </c>
      <c r="I276" s="21">
        <f>IF(OR($A276="",$B276="",$C276=""),"",'MPTO_working_3-way'!F275)</f>
        <v>3.8456000904724288</v>
      </c>
      <c r="J276" s="22">
        <f>IF(OR($A276="",$B276="",$C276=""),"",'MPTO_working_3-way'!G275)</f>
        <v>2.1175212038948352</v>
      </c>
      <c r="K276" s="17">
        <f>IF(OR($A276="",$B276="",$C276=""),"",'OddsRatio_working_3-way'!H275)</f>
        <v>3.7220505702445639</v>
      </c>
      <c r="L276" s="21">
        <f>IF(OR($A276="",$B276="",$C276=""),"",'OddsRatio_working_3-way'!I275)</f>
        <v>3.828380670644743</v>
      </c>
      <c r="M276" s="22">
        <f>IF(OR($A276="",$B276="",$C276=""),"",'OddsRatio_working_3-way'!J275)</f>
        <v>2.1270990642418899</v>
      </c>
      <c r="N276" s="17">
        <f>IF('Log_working_3-way'!$D275="","",A276^('Log_working_3-way'!$D275))</f>
        <v>3.7361415802775459</v>
      </c>
      <c r="O276" s="21">
        <f>IF('Log_working_3-way'!$D275="","",B276^('Log_working_3-way'!$D275))</f>
        <v>3.8451385379645941</v>
      </c>
      <c r="P276" s="22">
        <f>IF('Log_working_3-way'!$D275="","",C276^('Log_working_3-way'!$D275))</f>
        <v>2.1174079981472098</v>
      </c>
      <c r="Q276" s="37">
        <f t="shared" si="58"/>
        <v>26.771227196308605</v>
      </c>
      <c r="R276" s="37">
        <f t="shared" si="59"/>
        <v>26.282666972490208</v>
      </c>
      <c r="S276" s="37">
        <f t="shared" si="60"/>
        <v>46.696388892870964</v>
      </c>
      <c r="V276" t="s">
        <v>393</v>
      </c>
      <c r="W276" t="s">
        <v>341</v>
      </c>
    </row>
    <row r="277" spans="1:23" ht="15" x14ac:dyDescent="0.25">
      <c r="A277">
        <v>5.25</v>
      </c>
      <c r="B277">
        <v>3.97</v>
      </c>
      <c r="C277">
        <v>1.69</v>
      </c>
      <c r="D277" s="20">
        <f t="shared" si="61"/>
        <v>3.4081335573294513E-2</v>
      </c>
      <c r="E277" s="17">
        <f>IF(OR($A277="",$B277="",$C277=""),"",A277*'MPTO_working_3-way'!$I276)</f>
        <v>5.4289270117597965</v>
      </c>
      <c r="F277" s="21">
        <f>IF(OR($A277="",$B277="",$C277=""),"",B277*'MPTO_working_3-way'!$I276)</f>
        <v>4.1053029022259793</v>
      </c>
      <c r="G277" s="22">
        <f>IF(OR($A277="",$B277="",$C277=""),"",C277*'MPTO_working_3-way'!$I276)</f>
        <v>1.7475974571188677</v>
      </c>
      <c r="H277" s="17">
        <f>IF(OR($A277="",$B277="",$C277=""),"",'MPTO_working_3-way'!E276)</f>
        <v>5.5829821013687813</v>
      </c>
      <c r="I277" s="21">
        <f>IF(OR($A277="",$B277="",$C277=""),"",'MPTO_working_3-way'!F276)</f>
        <v>4.1575076154664048</v>
      </c>
      <c r="J277" s="22">
        <f>IF(OR($A277="",$B277="",$C277=""),"",'MPTO_working_3-way'!G276)</f>
        <v>1.7230817082680923</v>
      </c>
      <c r="K277" s="17">
        <f>IF(OR($A277="",$B277="",$C277=""),"",'OddsRatio_working_3-way'!H276)</f>
        <v>5.5072606360964347</v>
      </c>
      <c r="L277" s="21">
        <f>IF(OR($A277="",$B277="",$C277=""),"",'OddsRatio_working_3-way'!I276)</f>
        <v>4.1497797856956256</v>
      </c>
      <c r="M277" s="22">
        <f>IF(OR($A277="",$B277="",$C277=""),"",'OddsRatio_working_3-way'!J276)</f>
        <v>1.7317670209191858</v>
      </c>
      <c r="N277" s="17">
        <f>IF('Log_working_3-way'!$D276="","",A277^('Log_working_3-way'!$D276))</f>
        <v>5.5707021208432463</v>
      </c>
      <c r="O277" s="21">
        <f>IF('Log_working_3-way'!$D276="","",B277^('Log_working_3-way'!$D276))</f>
        <v>4.1706272164296951</v>
      </c>
      <c r="P277" s="22">
        <f>IF('Log_working_3-way'!$D276="","",C277^('Log_working_3-way'!$D276))</f>
        <v>1.7220082064644826</v>
      </c>
      <c r="Q277" s="37">
        <f t="shared" si="58"/>
        <v>17.911574528509231</v>
      </c>
      <c r="R277" s="37">
        <f t="shared" si="59"/>
        <v>24.358738534439919</v>
      </c>
      <c r="S277" s="37">
        <f t="shared" si="60"/>
        <v>57.221415373802657</v>
      </c>
      <c r="V277" t="s">
        <v>343</v>
      </c>
      <c r="W277" t="s">
        <v>227</v>
      </c>
    </row>
    <row r="278" spans="1:23" ht="15" x14ac:dyDescent="0.25">
      <c r="A278">
        <v>1.94</v>
      </c>
      <c r="B278">
        <v>3.59</v>
      </c>
      <c r="C278">
        <v>4.22</v>
      </c>
      <c r="D278" s="20">
        <f t="shared" si="61"/>
        <v>3.0982274203749327E-2</v>
      </c>
      <c r="E278" s="17">
        <f>IF(OR($A278="",$B278="",$C278=""),"",A278*'MPTO_working_3-way'!$I277)</f>
        <v>2.0001056119552736</v>
      </c>
      <c r="F278" s="21">
        <f>IF(OR($A278="",$B278="",$C278=""),"",B278*'MPTO_working_3-way'!$I277)</f>
        <v>3.7012263643914598</v>
      </c>
      <c r="G278" s="22">
        <f>IF(OR($A278="",$B278="",$C278=""),"",C278*'MPTO_working_3-way'!$I277)</f>
        <v>4.3507451971398217</v>
      </c>
      <c r="H278" s="17">
        <f>IF(OR($A278="",$B278="",$C278=""),"",'MPTO_working_3-way'!E277)</f>
        <v>1.9796629510459329</v>
      </c>
      <c r="I278" s="21">
        <f>IF(OR($A278="",$B278="",$C278=""),"",'MPTO_working_3-way'!F277)</f>
        <v>3.7282256620052632</v>
      </c>
      <c r="J278" s="22">
        <f>IF(OR($A278="",$B278="",$C278=""),"",'MPTO_working_3-way'!G277)</f>
        <v>4.4122954808266073</v>
      </c>
      <c r="K278" s="17">
        <f>IF(OR($A278="",$B278="",$C278=""),"",'OddsRatio_working_3-way'!H277)</f>
        <v>1.9876072808901142</v>
      </c>
      <c r="L278" s="21">
        <f>IF(OR($A278="",$B278="",$C278=""),"",'OddsRatio_working_3-way'!I277)</f>
        <v>3.7211732526653161</v>
      </c>
      <c r="M278" s="22">
        <f>IF(OR($A278="",$B278="",$C278=""),"",'OddsRatio_working_3-way'!J277)</f>
        <v>4.3830802600703942</v>
      </c>
      <c r="N278" s="17">
        <f>IF('Log_working_3-way'!$D277="","",A278^('Log_working_3-way'!$D277))</f>
        <v>1.9793973071986142</v>
      </c>
      <c r="O278" s="21">
        <f>IF('Log_working_3-way'!$D277="","",B278^('Log_working_3-way'!$D277))</f>
        <v>3.7319407710080732</v>
      </c>
      <c r="P278" s="22">
        <f>IF('Log_working_3-way'!$D277="","",C278^('Log_working_3-way'!$D277))</f>
        <v>4.4084203473104013</v>
      </c>
      <c r="Q278" s="37">
        <f t="shared" si="58"/>
        <v>50.513649279119008</v>
      </c>
      <c r="R278" s="37">
        <f t="shared" si="59"/>
        <v>27.018071891542245</v>
      </c>
      <c r="S278" s="37">
        <f t="shared" si="60"/>
        <v>22.984568267923379</v>
      </c>
      <c r="V278" t="s">
        <v>44</v>
      </c>
      <c r="W278" t="s">
        <v>231</v>
      </c>
    </row>
    <row r="279" spans="1:23" ht="15" x14ac:dyDescent="0.25">
      <c r="A279">
        <v>2.0299999999999998</v>
      </c>
      <c r="B279">
        <v>3.18</v>
      </c>
      <c r="C279">
        <v>4.45</v>
      </c>
      <c r="D279" s="20">
        <f t="shared" si="61"/>
        <v>3.1795347367050475E-2</v>
      </c>
      <c r="E279" s="17">
        <f>IF(OR($A279="",$B279="",$C279=""),"",A279*'MPTO_working_3-way'!$I278)</f>
        <v>2.0945445551551121</v>
      </c>
      <c r="F279" s="21">
        <f>IF(OR($A279="",$B279="",$C279=""),"",B279*'MPTO_working_3-way'!$I278)</f>
        <v>3.2811092046272208</v>
      </c>
      <c r="G279" s="22">
        <f>IF(OR($A279="",$B279="",$C279=""),"",C279*'MPTO_working_3-way'!$I278)</f>
        <v>4.5914892957833748</v>
      </c>
      <c r="H279" s="17">
        <f>IF(OR($A279="",$B279="",$C279=""),"",'MPTO_working_3-way'!E278)</f>
        <v>2.0746354746058158</v>
      </c>
      <c r="I279" s="21">
        <f>IF(OR($A279="",$B279="",$C279=""),"",'MPTO_working_3-way'!F278)</f>
        <v>3.2909138954898838</v>
      </c>
      <c r="J279" s="22">
        <f>IF(OR($A279="",$B279="",$C279=""),"",'MPTO_working_3-way'!G278)</f>
        <v>4.6702641275078127</v>
      </c>
      <c r="K279" s="17">
        <f>IF(OR($A279="",$B279="",$C279=""),"",'OddsRatio_working_3-way'!H278)</f>
        <v>2.0828723269099187</v>
      </c>
      <c r="L279" s="21">
        <f>IF(OR($A279="",$B279="",$C279=""),"",'OddsRatio_working_3-way'!I278)</f>
        <v>3.2919045365666242</v>
      </c>
      <c r="M279" s="22">
        <f>IF(OR($A279="",$B279="",$C279=""),"",'OddsRatio_working_3-way'!J278)</f>
        <v>4.6270966289701185</v>
      </c>
      <c r="N279" s="17">
        <f>IF('Log_working_3-way'!$D278="","",A279^('Log_working_3-way'!$D278))</f>
        <v>2.0748458906903249</v>
      </c>
      <c r="O279" s="21">
        <f>IF('Log_working_3-way'!$D278="","",B279^('Log_working_3-way'!$D278))</f>
        <v>3.2955871752538188</v>
      </c>
      <c r="P279" s="22">
        <f>IF('Log_working_3-way'!$D278="","",C279^('Log_working_3-way'!$D278))</f>
        <v>4.6598229034338994</v>
      </c>
      <c r="Q279" s="37">
        <f t="shared" si="58"/>
        <v>48.201238831607355</v>
      </c>
      <c r="R279" s="37">
        <f t="shared" si="59"/>
        <v>30.477498237173538</v>
      </c>
      <c r="S279" s="37">
        <f t="shared" si="60"/>
        <v>21.779425706564464</v>
      </c>
      <c r="V279" t="s">
        <v>167</v>
      </c>
      <c r="W279" t="s">
        <v>228</v>
      </c>
    </row>
    <row r="280" spans="1:23" ht="15" x14ac:dyDescent="0.25">
      <c r="A280">
        <v>1.53</v>
      </c>
      <c r="B280">
        <v>4.54</v>
      </c>
      <c r="C280">
        <v>6.27</v>
      </c>
      <c r="D280" s="20">
        <f t="shared" si="61"/>
        <v>3.3348721596290654E-2</v>
      </c>
      <c r="E280" s="17">
        <f>IF(OR($A280="",$B280="",$C280=""),"",A280*'MPTO_working_3-way'!$I279)</f>
        <v>1.5810235440423248</v>
      </c>
      <c r="F280" s="21">
        <f>IF(OR($A280="",$B280="",$C280=""),"",B280*'MPTO_working_3-way'!$I279)</f>
        <v>4.6914031960471592</v>
      </c>
      <c r="G280" s="22">
        <f>IF(OR($A280="",$B280="",$C280=""),"",C280*'MPTO_working_3-way'!$I279)</f>
        <v>6.4790964844087418</v>
      </c>
      <c r="H280" s="17">
        <f>IF(OR($A280="",$B280="",$C280=""),"",'MPTO_working_3-way'!E279)</f>
        <v>1.5564722433531282</v>
      </c>
      <c r="I280" s="21">
        <f>IF(OR($A280="",$B280="",$C280=""),"",'MPTO_working_3-way'!F279)</f>
        <v>4.7813014397475557</v>
      </c>
      <c r="J280" s="22">
        <f>IF(OR($A280="",$B280="",$C280=""),"",'MPTO_working_3-way'!G279)</f>
        <v>6.7397528774888755</v>
      </c>
      <c r="K280" s="17">
        <f>IF(OR($A280="",$B280="",$C280=""),"",'OddsRatio_working_3-way'!H279)</f>
        <v>1.5645243196156966</v>
      </c>
      <c r="L280" s="21">
        <f>IF(OR($A280="",$B280="",$C280=""),"",'OddsRatio_working_3-way'!I279)</f>
        <v>4.7705963989425779</v>
      </c>
      <c r="M280" s="22">
        <f>IF(OR($A280="",$B280="",$C280=""),"",'OddsRatio_working_3-way'!J279)</f>
        <v>6.6132889893862687</v>
      </c>
      <c r="N280" s="17">
        <f>IF('Log_working_3-way'!$D279="","",A280^('Log_working_3-way'!$D279))</f>
        <v>1.5547866302561599</v>
      </c>
      <c r="O280" s="21">
        <f>IF('Log_working_3-way'!$D279="","",B280^('Log_working_3-way'!$D279))</f>
        <v>4.8071265750383398</v>
      </c>
      <c r="P280" s="22">
        <f>IF('Log_working_3-way'!$D279="","",C280^('Log_working_3-way'!$D279))</f>
        <v>6.7204097339642628</v>
      </c>
      <c r="Q280" s="37">
        <f t="shared" si="58"/>
        <v>64.247853070973321</v>
      </c>
      <c r="R280" s="37">
        <f t="shared" si="59"/>
        <v>21.315584233786836</v>
      </c>
      <c r="S280" s="37">
        <f t="shared" si="60"/>
        <v>15.434250784911043</v>
      </c>
      <c r="V280" t="s">
        <v>345</v>
      </c>
      <c r="W280" t="s">
        <v>166</v>
      </c>
    </row>
    <row r="281" spans="1:23" ht="15" x14ac:dyDescent="0.25">
      <c r="A281">
        <v>1.1499999999999999</v>
      </c>
      <c r="B281">
        <v>8.3699999999999992</v>
      </c>
      <c r="C281">
        <v>18.71</v>
      </c>
      <c r="D281" s="20">
        <f t="shared" si="61"/>
        <v>4.2486884769963984E-2</v>
      </c>
      <c r="E281" s="17">
        <f>IF(OR($A281="",$B281="",$C281=""),"",A281*'MPTO_working_3-way'!$I280)</f>
        <v>1.1988599174854584</v>
      </c>
      <c r="F281" s="21">
        <f>IF(OR($A281="",$B281="",$C281=""),"",B281*'MPTO_working_3-way'!$I280)</f>
        <v>8.7256152255245976</v>
      </c>
      <c r="G281" s="22">
        <f>IF(OR($A281="",$B281="",$C281=""),"",C281*'MPTO_working_3-way'!$I280)</f>
        <v>19.504929614046027</v>
      </c>
      <c r="H281" s="17">
        <f>IF(OR($A281="",$B281="",$C281=""),"",'MPTO_working_3-way'!E280)</f>
        <v>1.1690397282193399</v>
      </c>
      <c r="I281" s="21">
        <f>IF(OR($A281="",$B281="",$C281=""),"",'MPTO_working_3-way'!F280)</f>
        <v>9.4955924124095645</v>
      </c>
      <c r="J281" s="22">
        <f>IF(OR($A281="",$B281="",$C281=""),"",'MPTO_working_3-way'!G280)</f>
        <v>25.454969763115578</v>
      </c>
      <c r="K281" s="17">
        <f>IF(OR($A281="",$B281="",$C281=""),"",'OddsRatio_working_3-way'!H280)</f>
        <v>1.1759390297253181</v>
      </c>
      <c r="L281" s="21">
        <f>IF(OR($A281="",$B281="",$C281=""),"",'OddsRatio_working_3-way'!I280)</f>
        <v>9.6444709938373059</v>
      </c>
      <c r="M281" s="22">
        <f>IF(OR($A281="",$B281="",$C281=""),"",'OddsRatio_working_3-way'!J280)</f>
        <v>21.772534776235926</v>
      </c>
      <c r="N281" s="17">
        <f>IF('Log_working_3-way'!$D280="","",A281^('Log_working_3-way'!$D280))</f>
        <v>1.1639935286637451</v>
      </c>
      <c r="O281" s="21">
        <f>IF('Log_working_3-way'!$D280="","",B281^('Log_working_3-way'!$D280))</f>
        <v>10.059516823219653</v>
      </c>
      <c r="P281" s="22">
        <f>IF('Log_working_3-way'!$D280="","",C281^('Log_working_3-way'!$D280))</f>
        <v>24.107805414882844</v>
      </c>
      <c r="Q281" s="37">
        <f t="shared" si="58"/>
        <v>85.540292246798316</v>
      </c>
      <c r="R281" s="37">
        <f t="shared" si="59"/>
        <v>11.460509937164669</v>
      </c>
      <c r="S281" s="37">
        <f t="shared" si="60"/>
        <v>5.1269090419063756</v>
      </c>
      <c r="V281" t="s">
        <v>125</v>
      </c>
      <c r="W281" t="s">
        <v>346</v>
      </c>
    </row>
    <row r="282" spans="1:23" ht="15" x14ac:dyDescent="0.25">
      <c r="A282">
        <v>3.4</v>
      </c>
      <c r="B282">
        <v>3.12</v>
      </c>
      <c r="C282">
        <v>2.39</v>
      </c>
      <c r="D282" s="20">
        <f t="shared" si="61"/>
        <v>3.3040509412648245E-2</v>
      </c>
      <c r="E282" s="17">
        <f>IF(OR($A282="",$B282="",$C282=""),"",A282*'MPTO_working_3-way'!$I281)</f>
        <v>3.512337732003004</v>
      </c>
      <c r="F282" s="21">
        <f>IF(OR($A282="",$B282="",$C282=""),"",B282*'MPTO_working_3-way'!$I281)</f>
        <v>3.2230863893674626</v>
      </c>
      <c r="G282" s="22">
        <f>IF(OR($A282="",$B282="",$C282=""),"",C282*'MPTO_working_3-way'!$I281)</f>
        <v>2.4689668174962294</v>
      </c>
      <c r="H282" s="17">
        <f>IF(OR($A282="",$B282="",$C282=""),"",'MPTO_working_3-way'!E281)</f>
        <v>3.5322690305730071</v>
      </c>
      <c r="I282" s="21">
        <f>IF(OR($A282="",$B282="",$C282=""),"",'MPTO_working_3-way'!F281)</f>
        <v>3.2310248968578166</v>
      </c>
      <c r="J282" s="22">
        <f>IF(OR($A282="",$B282="",$C282=""),"",'MPTO_working_3-way'!G281)</f>
        <v>2.4546109379881185</v>
      </c>
      <c r="K282" s="17">
        <f>IF(OR($A282="",$B282="",$C282=""),"",'OddsRatio_working_3-way'!H281)</f>
        <v>3.5225234513606076</v>
      </c>
      <c r="L282" s="21">
        <f>IF(OR($A282="",$B282="",$C282=""),"",'OddsRatio_working_3-way'!I281)</f>
        <v>3.2282290487018699</v>
      </c>
      <c r="M282" s="22">
        <f>IF(OR($A282="",$B282="",$C282=""),"",'OddsRatio_working_3-way'!J281)</f>
        <v>2.4609614989130191</v>
      </c>
      <c r="N282" s="17">
        <f>IF('Log_working_3-way'!$D281="","",A282^('Log_working_3-way'!$D281))</f>
        <v>3.5307796250603078</v>
      </c>
      <c r="O282" s="21">
        <f>IF('Log_working_3-way'!$D281="","",B282^('Log_working_3-way'!$D281))</f>
        <v>3.2314329159419315</v>
      </c>
      <c r="P282" s="22">
        <f>IF('Log_working_3-way'!$D281="","",C282^('Log_working_3-way'!$D281))</f>
        <v>2.4550951154280489</v>
      </c>
      <c r="Q282" s="37">
        <f t="shared" si="58"/>
        <v>28.310414392127409</v>
      </c>
      <c r="R282" s="37">
        <f t="shared" si="59"/>
        <v>31.026161858362478</v>
      </c>
      <c r="S282" s="37">
        <f t="shared" si="60"/>
        <v>40.502771965728421</v>
      </c>
      <c r="V282" t="s">
        <v>274</v>
      </c>
      <c r="W282" t="s">
        <v>347</v>
      </c>
    </row>
    <row r="283" spans="1:23" ht="15" x14ac:dyDescent="0.25">
      <c r="A283">
        <v>3</v>
      </c>
      <c r="B283">
        <v>2.98</v>
      </c>
      <c r="C283">
        <v>2.74</v>
      </c>
      <c r="D283" s="20">
        <f t="shared" si="61"/>
        <v>3.3867306781626194E-2</v>
      </c>
      <c r="E283" s="17">
        <f>IF(OR($A283="",$B283="",$C283=""),"",A283*'MPTO_working_3-way'!$I282)</f>
        <v>3.1016019203448786</v>
      </c>
      <c r="F283" s="21">
        <f>IF(OR($A283="",$B283="",$C283=""),"",B283*'MPTO_working_3-way'!$I282)</f>
        <v>3.0809245742092459</v>
      </c>
      <c r="G283" s="22">
        <f>IF(OR($A283="",$B283="",$C283=""),"",C283*'MPTO_working_3-way'!$I282)</f>
        <v>2.8327964205816558</v>
      </c>
      <c r="H283" s="17">
        <f>IF(OR($A283="",$B283="",$C283=""),"",'MPTO_working_3-way'!E282)</f>
        <v>3.1051635257331194</v>
      </c>
      <c r="I283" s="21">
        <f>IF(OR($A283="",$B283="",$C283=""),"",'MPTO_working_3-way'!F282)</f>
        <v>3.0837417752114944</v>
      </c>
      <c r="J283" s="22">
        <f>IF(OR($A283="",$B283="",$C283=""),"",'MPTO_working_3-way'!G282)</f>
        <v>2.8274593696133961</v>
      </c>
      <c r="K283" s="17">
        <f>IF(OR($A283="",$B283="",$C283=""),"",'OddsRatio_working_3-way'!H282)</f>
        <v>3.1034488723027369</v>
      </c>
      <c r="L283" s="21">
        <f>IF(OR($A283="",$B283="",$C283=""),"",'OddsRatio_working_3-way'!I282)</f>
        <v>3.0824143835797093</v>
      </c>
      <c r="M283" s="22">
        <f>IF(OR($A283="",$B283="",$C283=""),"",'OddsRatio_working_3-way'!J282)</f>
        <v>2.8300005189033812</v>
      </c>
      <c r="N283" s="17">
        <f>IF('Log_working_3-way'!$D282="","",A283^('Log_working_3-way'!$D282))</f>
        <v>3.1049228918985641</v>
      </c>
      <c r="O283" s="21">
        <f>IF('Log_working_3-way'!$D282="","",B283^('Log_working_3-way'!$D282))</f>
        <v>3.0835779313118339</v>
      </c>
      <c r="P283" s="22">
        <f>IF('Log_working_3-way'!$D282="","",C283^('Log_working_3-way'!$D282))</f>
        <v>2.827796692098941</v>
      </c>
      <c r="Q283" s="37">
        <f t="shared" si="58"/>
        <v>32.204423107279126</v>
      </c>
      <c r="R283" s="37">
        <f t="shared" si="59"/>
        <v>32.457789079651889</v>
      </c>
      <c r="S283" s="37">
        <f t="shared" si="60"/>
        <v>35.300807101227235</v>
      </c>
      <c r="V283" t="s">
        <v>229</v>
      </c>
      <c r="W283" t="s">
        <v>344</v>
      </c>
    </row>
    <row r="284" spans="1:23" ht="15" x14ac:dyDescent="0.25">
      <c r="A284">
        <v>5.36</v>
      </c>
      <c r="B284">
        <v>3.19</v>
      </c>
      <c r="C284">
        <v>1.88</v>
      </c>
      <c r="D284" s="20">
        <f t="shared" si="61"/>
        <v>3.196168162057722E-2</v>
      </c>
      <c r="E284" s="17">
        <f>IF(OR($A284="",$B284="",$C284=""),"",A284*'MPTO_working_3-way'!$I283)</f>
        <v>5.5313146134862938</v>
      </c>
      <c r="F284" s="21">
        <f>IF(OR($A284="",$B284="",$C284=""),"",B284*'MPTO_working_3-way'!$I283)</f>
        <v>3.2919577643696414</v>
      </c>
      <c r="G284" s="22">
        <f>IF(OR($A284="",$B284="",$C284=""),"",C284*'MPTO_working_3-way'!$I283)</f>
        <v>1.940087961446685</v>
      </c>
      <c r="H284" s="17">
        <f>IF(OR($A284="",$B284="",$C284=""),"",'MPTO_working_3-way'!E283)</f>
        <v>5.6846194619820398</v>
      </c>
      <c r="I284" s="21">
        <f>IF(OR($A284="",$B284="",$C284=""),"",'MPTO_working_3-way'!F283)</f>
        <v>3.3022293058190755</v>
      </c>
      <c r="J284" s="22">
        <f>IF(OR($A284="",$B284="",$C284=""),"",'MPTO_working_3-way'!G283)</f>
        <v>1.9184247440189932</v>
      </c>
      <c r="K284" s="17">
        <f>IF(OR($A284="",$B284="",$C284=""),"",'OddsRatio_working_3-way'!H283)</f>
        <v>5.593866626902698</v>
      </c>
      <c r="L284" s="21">
        <f>IF(OR($A284="",$B284="",$C284=""),"",'OddsRatio_working_3-way'!I283)</f>
        <v>3.3074697047974553</v>
      </c>
      <c r="M284" s="22">
        <f>IF(OR($A284="",$B284="",$C284=""),"",'OddsRatio_working_3-way'!J283)</f>
        <v>1.9272024384574253</v>
      </c>
      <c r="N284" s="17">
        <f>IF('Log_working_3-way'!$D283="","",A284^('Log_working_3-way'!$D283))</f>
        <v>5.6572341139959192</v>
      </c>
      <c r="O284" s="21">
        <f>IF('Log_working_3-way'!$D283="","",B284^('Log_working_3-way'!$D283))</f>
        <v>3.3111990065815591</v>
      </c>
      <c r="P284" s="22">
        <f>IF('Log_working_3-way'!$D283="","",C284^('Log_working_3-way'!$D283))</f>
        <v>1.9185396919229252</v>
      </c>
      <c r="Q284" s="37">
        <f t="shared" si="58"/>
        <v>17.591327030557871</v>
      </c>
      <c r="R284" s="37">
        <f t="shared" si="59"/>
        <v>30.37706044784218</v>
      </c>
      <c r="S284" s="37">
        <f t="shared" si="60"/>
        <v>51.544054696072635</v>
      </c>
      <c r="V284" t="s">
        <v>232</v>
      </c>
      <c r="W284" t="s">
        <v>348</v>
      </c>
    </row>
    <row r="285" spans="1:23" ht="15" x14ac:dyDescent="0.25">
      <c r="A285">
        <v>4.3099999999999996</v>
      </c>
      <c r="B285">
        <v>3.53</v>
      </c>
      <c r="C285">
        <v>1.93</v>
      </c>
      <c r="D285" s="20">
        <f t="shared" si="61"/>
        <v>3.3439395490995505E-2</v>
      </c>
      <c r="E285" s="17">
        <f>IF(OR($A285="",$B285="",$C285=""),"",A285*'MPTO_working_3-way'!$I284)</f>
        <v>4.4541237945661898</v>
      </c>
      <c r="F285" s="21">
        <f>IF(OR($A285="",$B285="",$C285=""),"",B285*'MPTO_working_3-way'!$I284)</f>
        <v>3.6480410660832141</v>
      </c>
      <c r="G285" s="22">
        <f>IF(OR($A285="",$B285="",$C285=""),"",C285*'MPTO_working_3-way'!$I284)</f>
        <v>1.9945380332976212</v>
      </c>
      <c r="H285" s="17">
        <f>IF(OR($A285="",$B285="",$C285=""),"",'MPTO_working_3-way'!E284)</f>
        <v>4.5275071711436192</v>
      </c>
      <c r="I285" s="21">
        <f>IF(OR($A285="",$B285="",$C285=""),"",'MPTO_working_3-way'!F284)</f>
        <v>3.6745839350345779</v>
      </c>
      <c r="J285" s="22">
        <f>IF(OR($A285="",$B285="",$C285=""),"",'MPTO_working_3-way'!G284)</f>
        <v>1.9724323004955622</v>
      </c>
      <c r="K285" s="17">
        <f>IF(OR($A285="",$B285="",$C285=""),"",'OddsRatio_working_3-way'!H284)</f>
        <v>4.4915752978753263</v>
      </c>
      <c r="L285" s="21">
        <f>IF(OR($A285="",$B285="",$C285=""),"",'OddsRatio_working_3-way'!I284)</f>
        <v>3.6687871612158851</v>
      </c>
      <c r="M285" s="22">
        <f>IF(OR($A285="",$B285="",$C285=""),"",'OddsRatio_working_3-way'!J284)</f>
        <v>1.9810166244785661</v>
      </c>
      <c r="N285" s="17">
        <f>IF('Log_working_3-way'!$D284="","",A285^('Log_working_3-way'!$D284))</f>
        <v>4.5218764273532974</v>
      </c>
      <c r="O285" s="21">
        <f>IF('Log_working_3-way'!$D284="","",B285^('Log_working_3-way'!$D284))</f>
        <v>3.6793246002251543</v>
      </c>
      <c r="P285" s="22">
        <f>IF('Log_working_3-way'!$D284="","",C285^('Log_working_3-way'!$D284))</f>
        <v>1.9721381989648705</v>
      </c>
      <c r="Q285" s="37">
        <f t="shared" si="58"/>
        <v>22.087209632125361</v>
      </c>
      <c r="R285" s="37">
        <f t="shared" si="59"/>
        <v>27.411972121072321</v>
      </c>
      <c r="S285" s="37">
        <f t="shared" si="60"/>
        <v>50.136923102272171</v>
      </c>
      <c r="V285" t="s">
        <v>280</v>
      </c>
      <c r="W285" t="s">
        <v>285</v>
      </c>
    </row>
    <row r="286" spans="1:23" ht="15" x14ac:dyDescent="0.25">
      <c r="A286">
        <v>1.39</v>
      </c>
      <c r="B286">
        <v>5.29</v>
      </c>
      <c r="C286">
        <v>7.96</v>
      </c>
      <c r="D286" s="20">
        <f t="shared" si="61"/>
        <v>3.4088517959368847E-2</v>
      </c>
      <c r="E286" s="17">
        <f>IF(OR($A286="",$B286="",$C286=""),"",A286*'MPTO_working_3-way'!$I285)</f>
        <v>1.4373830399635226</v>
      </c>
      <c r="F286" s="21">
        <f>IF(OR($A286="",$B286="",$C286=""),"",B286*'MPTO_working_3-way'!$I285)</f>
        <v>5.4703282600050613</v>
      </c>
      <c r="G286" s="22">
        <f>IF(OR($A286="",$B286="",$C286=""),"",C286*'MPTO_working_3-way'!$I285)</f>
        <v>8.2313446029565753</v>
      </c>
      <c r="H286" s="17">
        <f>IF(OR($A286="",$B286="",$C286=""),"",'MPTO_working_3-way'!E285)</f>
        <v>1.4123064577765221</v>
      </c>
      <c r="I286" s="21">
        <f>IF(OR($A286="",$B286="",$C286=""),"",'MPTO_working_3-way'!F285)</f>
        <v>5.6283147342635305</v>
      </c>
      <c r="J286" s="22">
        <f>IF(OR($A286="",$B286="",$C286=""),"",'MPTO_working_3-way'!G285)</f>
        <v>8.7515631420056419</v>
      </c>
      <c r="K286" s="17">
        <f>IF(OR($A286="",$B286="",$C286=""),"",'OddsRatio_working_3-way'!H285)</f>
        <v>1.4198829944265383</v>
      </c>
      <c r="L286" s="21">
        <f>IF(OR($A286="",$B286="",$C286=""),"",'OddsRatio_working_3-way'!I285)</f>
        <v>5.6187129386919228</v>
      </c>
      <c r="M286" s="22">
        <f>IF(OR($A286="",$B286="",$C286=""),"",'OddsRatio_working_3-way'!J285)</f>
        <v>8.4932965159197646</v>
      </c>
      <c r="N286" s="17">
        <f>IF('Log_working_3-way'!$D285="","",A286^('Log_working_3-way'!$D285))</f>
        <v>1.4099349576614146</v>
      </c>
      <c r="O286" s="21">
        <f>IF('Log_working_3-way'!$D285="","",B286^('Log_working_3-way'!$D285))</f>
        <v>5.6851182876788906</v>
      </c>
      <c r="P286" s="22">
        <f>IF('Log_working_3-way'!$D285="","",C286^('Log_working_3-way'!$D285))</f>
        <v>8.7070402824872026</v>
      </c>
      <c r="Q286" s="37">
        <f t="shared" si="58"/>
        <v>70.806162111186495</v>
      </c>
      <c r="R286" s="37">
        <f t="shared" si="59"/>
        <v>18.280438622143578</v>
      </c>
      <c r="S286" s="37">
        <f t="shared" si="60"/>
        <v>12.148683456173309</v>
      </c>
      <c r="V286" t="s">
        <v>349</v>
      </c>
      <c r="W286" t="s">
        <v>192</v>
      </c>
    </row>
    <row r="287" spans="1:23" ht="15" x14ac:dyDescent="0.25">
      <c r="A287">
        <v>2.5499999999999998</v>
      </c>
      <c r="B287">
        <v>2.89</v>
      </c>
      <c r="C287">
        <v>3.32</v>
      </c>
      <c r="D287" s="20">
        <f t="shared" si="61"/>
        <v>3.9382443267881317E-2</v>
      </c>
      <c r="E287" s="17">
        <f>IF(OR($A287="",$B287="",$C287=""),"",A287*'MPTO_working_3-way'!$I286)</f>
        <v>2.6504252303330973</v>
      </c>
      <c r="F287" s="21">
        <f>IF(OR($A287="",$B287="",$C287=""),"",B287*'MPTO_working_3-way'!$I286)</f>
        <v>3.0038152610441773</v>
      </c>
      <c r="G287" s="22">
        <f>IF(OR($A287="",$B287="",$C287=""),"",C287*'MPTO_working_3-way'!$I286)</f>
        <v>3.4507497116493657</v>
      </c>
      <c r="H287" s="17">
        <f>IF(OR($A287="",$B287="",$C287=""),"",'MPTO_working_3-way'!E286)</f>
        <v>2.6383178940679004</v>
      </c>
      <c r="I287" s="21">
        <f>IF(OR($A287="",$B287="",$C287=""),"",'MPTO_working_3-way'!F286)</f>
        <v>3.0039657139676623</v>
      </c>
      <c r="J287" s="22">
        <f>IF(OR($A287="",$B287="",$C287=""),"",'MPTO_working_3-way'!G286)</f>
        <v>3.4712900580469843</v>
      </c>
      <c r="K287" s="17">
        <f>IF(OR($A287="",$B287="",$C287=""),"",'OddsRatio_working_3-way'!H286)</f>
        <v>2.6439871922835669</v>
      </c>
      <c r="L287" s="21">
        <f>IF(OR($A287="",$B287="",$C287=""),"",'OddsRatio_working_3-way'!I286)</f>
        <v>3.0046037376877046</v>
      </c>
      <c r="M287" s="22">
        <f>IF(OR($A287="",$B287="",$C287=""),"",'OddsRatio_working_3-way'!J286)</f>
        <v>3.4606776039341134</v>
      </c>
      <c r="N287" s="17">
        <f>IF('Log_working_3-way'!$D286="","",A287^('Log_working_3-way'!$D286))</f>
        <v>2.6389957169429357</v>
      </c>
      <c r="O287" s="21">
        <f>IF('Log_working_3-way'!$D286="","",B287^('Log_working_3-way'!$D286))</f>
        <v>3.0046119938965408</v>
      </c>
      <c r="P287" s="22">
        <f>IF('Log_working_3-way'!$D286="","",C287^('Log_working_3-way'!$D286))</f>
        <v>3.4692553411790001</v>
      </c>
      <c r="Q287" s="37">
        <f t="shared" si="58"/>
        <v>37.902938165580423</v>
      </c>
      <c r="R287" s="37">
        <f t="shared" si="59"/>
        <v>33.290995387392201</v>
      </c>
      <c r="S287" s="37">
        <f t="shared" si="60"/>
        <v>28.979209840229963</v>
      </c>
      <c r="V287" t="s">
        <v>354</v>
      </c>
      <c r="W287" t="s">
        <v>275</v>
      </c>
    </row>
    <row r="288" spans="1:23" ht="15" x14ac:dyDescent="0.25">
      <c r="A288">
        <v>2.5299999999999998</v>
      </c>
      <c r="B288">
        <v>2.85</v>
      </c>
      <c r="C288">
        <v>3.41</v>
      </c>
      <c r="D288" s="20">
        <f t="shared" si="61"/>
        <v>3.9389241943312836E-2</v>
      </c>
      <c r="E288" s="17">
        <f>IF(OR($A288="",$B288="",$C288=""),"",A288*'MPTO_working_3-way'!$I287)</f>
        <v>2.6296547821165812</v>
      </c>
      <c r="F288" s="21">
        <f>IF(OR($A288="",$B288="",$C288=""),"",B288*'MPTO_working_3-way'!$I287)</f>
        <v>2.9622593395384418</v>
      </c>
      <c r="G288" s="22">
        <f>IF(OR($A288="",$B288="",$C288=""),"",C288*'MPTO_working_3-way'!$I287)</f>
        <v>3.5443173150266971</v>
      </c>
      <c r="H288" s="17">
        <f>IF(OR($A288="",$B288="",$C288=""),"",'MPTO_working_3-way'!E287)</f>
        <v>2.6169298582804377</v>
      </c>
      <c r="I288" s="21">
        <f>IF(OR($A288="",$B288="",$C288=""),"",'MPTO_working_3-way'!F287)</f>
        <v>2.960792191994631</v>
      </c>
      <c r="J288" s="22">
        <f>IF(OR($A288="",$B288="",$C288=""),"",'MPTO_working_3-way'!G287)</f>
        <v>3.569829993265742</v>
      </c>
      <c r="K288" s="17">
        <f>IF(OR($A288="",$B288="",$C288=""),"",'OddsRatio_working_3-way'!H287)</f>
        <v>2.6229442378056107</v>
      </c>
      <c r="L288" s="21">
        <f>IF(OR($A288="",$B288="",$C288=""),"",'OddsRatio_working_3-way'!I287)</f>
        <v>2.9623835555165892</v>
      </c>
      <c r="M288" s="22">
        <f>IF(OR($A288="",$B288="",$C288=""),"",'OddsRatio_working_3-way'!J287)</f>
        <v>3.5564023615108007</v>
      </c>
      <c r="N288" s="17">
        <f>IF('Log_working_3-way'!$D287="","",A288^('Log_working_3-way'!$D287))</f>
        <v>2.6176963488222946</v>
      </c>
      <c r="O288" s="21">
        <f>IF('Log_working_3-way'!$D287="","",B288^('Log_working_3-way'!$D287))</f>
        <v>2.9617093142379698</v>
      </c>
      <c r="P288" s="22">
        <f>IF('Log_working_3-way'!$D287="","",C288^('Log_working_3-way'!$D287))</f>
        <v>3.5670733974347795</v>
      </c>
      <c r="Q288" s="37">
        <f t="shared" si="58"/>
        <v>38.21271696816099</v>
      </c>
      <c r="R288" s="37">
        <f t="shared" si="59"/>
        <v>33.758016614298633</v>
      </c>
      <c r="S288" s="37">
        <f t="shared" si="60"/>
        <v>28.214178108724656</v>
      </c>
      <c r="V288" t="s">
        <v>352</v>
      </c>
      <c r="W288" t="s">
        <v>353</v>
      </c>
    </row>
    <row r="289" spans="1:23" ht="15" x14ac:dyDescent="0.25">
      <c r="A289">
        <v>4.33</v>
      </c>
      <c r="B289">
        <v>3.15</v>
      </c>
      <c r="C289">
        <v>2.04</v>
      </c>
      <c r="D289" s="20">
        <f t="shared" si="61"/>
        <v>3.8603278108779948E-2</v>
      </c>
      <c r="E289" s="17">
        <f>IF(OR($A289="",$B289="",$C289=""),"",A289*'MPTO_working_3-way'!$I288)</f>
        <v>4.4971521942110169</v>
      </c>
      <c r="F289" s="21">
        <f>IF(OR($A289="",$B289="",$C289=""),"",B289*'MPTO_working_3-way'!$I288)</f>
        <v>3.2716003260426567</v>
      </c>
      <c r="G289" s="22">
        <f>IF(OR($A289="",$B289="",$C289=""),"",C289*'MPTO_working_3-way'!$I288)</f>
        <v>2.1187506873419113</v>
      </c>
      <c r="H289" s="17">
        <f>IF(OR($A289="",$B289="",$C289=""),"",'MPTO_working_3-way'!E288)</f>
        <v>4.5854916644143993</v>
      </c>
      <c r="I289" s="21">
        <f>IF(OR($A289="",$B289="",$C289=""),"",'MPTO_working_3-way'!F288)</f>
        <v>3.2830743018420883</v>
      </c>
      <c r="J289" s="22">
        <f>IF(OR($A289="",$B289="",$C289=""),"",'MPTO_working_3-way'!G288)</f>
        <v>2.0949940744466344</v>
      </c>
      <c r="K289" s="17">
        <f>IF(OR($A289="",$B289="",$C289=""),"",'OddsRatio_working_3-way'!H288)</f>
        <v>4.5374913813463138</v>
      </c>
      <c r="L289" s="21">
        <f>IF(OR($A289="",$B289="",$C289=""),"",'OddsRatio_working_3-way'!I288)</f>
        <v>3.2839659068752471</v>
      </c>
      <c r="M289" s="22">
        <f>IF(OR($A289="",$B289="",$C289=""),"",'OddsRatio_working_3-way'!J288)</f>
        <v>2.1048021130931431</v>
      </c>
      <c r="N289" s="17">
        <f>IF('Log_working_3-way'!$D288="","",A289^('Log_working_3-way'!$D288))</f>
        <v>4.5743088670710303</v>
      </c>
      <c r="O289" s="21">
        <f>IF('Log_working_3-way'!$D288="","",B289^('Log_working_3-way'!$D288))</f>
        <v>3.288313073105519</v>
      </c>
      <c r="P289" s="22">
        <f>IF('Log_working_3-way'!$D288="","",C289^('Log_working_3-way'!$D288))</f>
        <v>2.0952042237040724</v>
      </c>
      <c r="Q289" s="37">
        <f t="shared" si="58"/>
        <v>21.807912284749673</v>
      </c>
      <c r="R289" s="37">
        <f t="shared" si="59"/>
        <v>30.566080827165244</v>
      </c>
      <c r="S289" s="37">
        <f t="shared" si="60"/>
        <v>47.197624806652207</v>
      </c>
      <c r="V289" t="s">
        <v>225</v>
      </c>
      <c r="W289" t="s">
        <v>223</v>
      </c>
    </row>
    <row r="290" spans="1:23" ht="15" x14ac:dyDescent="0.25">
      <c r="A290">
        <v>1.68</v>
      </c>
      <c r="B290">
        <v>3.64</v>
      </c>
      <c r="C290">
        <v>5.92</v>
      </c>
      <c r="D290" s="20">
        <f t="shared" si="61"/>
        <v>3.888228888228884E-2</v>
      </c>
      <c r="E290" s="17">
        <f>IF(OR($A290="",$B290="",$C290=""),"",A290*'MPTO_working_3-way'!$I289)</f>
        <v>1.7453222453222452</v>
      </c>
      <c r="F290" s="21">
        <f>IF(OR($A290="",$B290="",$C290=""),"",B290*'MPTO_working_3-way'!$I289)</f>
        <v>3.7815315315315314</v>
      </c>
      <c r="G290" s="22">
        <f>IF(OR($A290="",$B290="",$C290=""),"",C290*'MPTO_working_3-way'!$I289)</f>
        <v>6.1501831501831496</v>
      </c>
      <c r="H290" s="17">
        <f>IF(OR($A290="",$B290="",$C290=""),"",'MPTO_working_3-way'!E289)</f>
        <v>1.7173946924722652</v>
      </c>
      <c r="I290" s="21">
        <f>IF(OR($A290="",$B290="",$C290=""),"",'MPTO_working_3-way'!F289)</f>
        <v>3.8202275520816915</v>
      </c>
      <c r="J290" s="22">
        <f>IF(OR($A290="",$B290="",$C290=""),"",'MPTO_working_3-way'!G289)</f>
        <v>6.4119763013118902</v>
      </c>
      <c r="K290" s="17">
        <f>IF(OR($A290="",$B290="",$C290=""),"",'OddsRatio_working_3-way'!H289)</f>
        <v>1.7274999597570162</v>
      </c>
      <c r="L290" s="21">
        <f>IF(OR($A290="",$B290="",$C290=""),"",'OddsRatio_working_3-way'!I289)</f>
        <v>3.8244116084684165</v>
      </c>
      <c r="M290" s="22">
        <f>IF(OR($A290="",$B290="",$C290=""),"",'OddsRatio_working_3-way'!J289)</f>
        <v>6.2636761794184128</v>
      </c>
      <c r="N290" s="17">
        <f>IF('Log_working_3-way'!$D289="","",A290^('Log_working_3-way'!$D289))</f>
        <v>1.7164113507298393</v>
      </c>
      <c r="O290" s="21">
        <f>IF('Log_working_3-way'!$D289="","",B290^('Log_working_3-way'!$D289))</f>
        <v>3.8396519773690483</v>
      </c>
      <c r="P290" s="22">
        <f>IF('Log_working_3-way'!$D289="","",C290^('Log_working_3-way'!$D289))</f>
        <v>6.3715043021402442</v>
      </c>
      <c r="Q290" s="37">
        <f t="shared" si="58"/>
        <v>58.227733227733225</v>
      </c>
      <c r="R290" s="37">
        <f t="shared" si="59"/>
        <v>26.444312090530076</v>
      </c>
      <c r="S290" s="37">
        <f t="shared" si="60"/>
        <v>16.259678379988092</v>
      </c>
      <c r="V290" t="s">
        <v>356</v>
      </c>
      <c r="W290" t="s">
        <v>288</v>
      </c>
    </row>
    <row r="291" spans="1:23" ht="15" x14ac:dyDescent="0.25">
      <c r="A291">
        <v>1.88</v>
      </c>
      <c r="B291">
        <v>3.32</v>
      </c>
      <c r="C291">
        <v>4.8600000000000003</v>
      </c>
      <c r="D291" s="20">
        <f t="shared" si="61"/>
        <v>3.8881029766557607E-2</v>
      </c>
      <c r="E291" s="17">
        <f>IF(OR($A291="",$B291="",$C291=""),"",A291*'MPTO_working_3-way'!$I290)</f>
        <v>1.9530963359611282</v>
      </c>
      <c r="F291" s="21">
        <f>IF(OR($A291="",$B291="",$C291=""),"",B291*'MPTO_working_3-way'!$I290)</f>
        <v>3.4490850188249711</v>
      </c>
      <c r="G291" s="22">
        <f>IF(OR($A291="",$B291="",$C291=""),"",C291*'MPTO_working_3-way'!$I290)</f>
        <v>5.0489618046654705</v>
      </c>
      <c r="H291" s="17">
        <f>IF(OR($A291="",$B291="",$C291=""),"",'MPTO_working_3-way'!E290)</f>
        <v>1.9269510197056816</v>
      </c>
      <c r="I291" s="21">
        <f>IF(OR($A291="",$B291="",$C291=""),"",'MPTO_working_3-way'!F290)</f>
        <v>3.4692772392456912</v>
      </c>
      <c r="J291" s="22">
        <f>IF(OR($A291="",$B291="",$C291=""),"",'MPTO_working_3-way'!G290)</f>
        <v>5.1866957995086569</v>
      </c>
      <c r="K291" s="17">
        <f>IF(OR($A291="",$B291="",$C291=""),"",'OddsRatio_working_3-way'!H290)</f>
        <v>1.9371804517702771</v>
      </c>
      <c r="L291" s="21">
        <f>IF(OR($A291="",$B291="",$C291=""),"",'OddsRatio_working_3-way'!I290)</f>
        <v>3.4707484637580031</v>
      </c>
      <c r="M291" s="22">
        <f>IF(OR($A291="",$B291="",$C291=""),"",'OddsRatio_working_3-way'!J290)</f>
        <v>5.1108142543559891</v>
      </c>
      <c r="N291" s="17">
        <f>IF('Log_working_3-way'!$D290="","",A291^('Log_working_3-way'!$D290))</f>
        <v>1.926697776996976</v>
      </c>
      <c r="O291" s="21">
        <f>IF('Log_working_3-way'!$D290="","",B291^('Log_working_3-way'!$D290))</f>
        <v>3.4785100309919992</v>
      </c>
      <c r="P291" s="22">
        <f>IF('Log_working_3-way'!$D290="","",C291^('Log_working_3-way'!$D290))</f>
        <v>5.1680165545251304</v>
      </c>
      <c r="Q291" s="37">
        <f t="shared" si="58"/>
        <v>51.89545503615021</v>
      </c>
      <c r="R291" s="37">
        <f t="shared" si="59"/>
        <v>28.993196588139732</v>
      </c>
      <c r="S291" s="37">
        <f t="shared" si="60"/>
        <v>19.806051990251827</v>
      </c>
      <c r="V291" t="s">
        <v>363</v>
      </c>
      <c r="W291" t="s">
        <v>355</v>
      </c>
    </row>
    <row r="292" spans="1:23" ht="15" x14ac:dyDescent="0.25">
      <c r="A292">
        <v>2.56</v>
      </c>
      <c r="B292">
        <v>2.87</v>
      </c>
      <c r="C292">
        <v>3.31</v>
      </c>
      <c r="D292" s="20">
        <f t="shared" si="61"/>
        <v>4.1171859374506514E-2</v>
      </c>
      <c r="E292" s="17">
        <f>IF(OR($A292="",$B292="",$C292=""),"",A292*'MPTO_working_3-way'!$I291)</f>
        <v>2.6653999599987368</v>
      </c>
      <c r="F292" s="21">
        <f>IF(OR($A292="",$B292="",$C292=""),"",B292*'MPTO_working_3-way'!$I291)</f>
        <v>2.9881632364048336</v>
      </c>
      <c r="G292" s="22">
        <f>IF(OR($A292="",$B292="",$C292=""),"",C292*'MPTO_working_3-way'!$I291)</f>
        <v>3.4462788545296168</v>
      </c>
      <c r="H292" s="17">
        <f>IF(OR($A292="",$B292="",$C292=""),"",'MPTO_working_3-way'!E291)</f>
        <v>2.653216297197539</v>
      </c>
      <c r="I292" s="21">
        <f>IF(OR($A292="",$B292="",$C292=""),"",'MPTO_working_3-way'!F291)</f>
        <v>2.9876778965297119</v>
      </c>
      <c r="J292" s="22">
        <f>IF(OR($A292="",$B292="",$C292=""),"",'MPTO_working_3-way'!G291)</f>
        <v>3.4675163870988346</v>
      </c>
      <c r="K292" s="17">
        <f>IF(OR($A292="",$B292="",$C292=""),"",'OddsRatio_working_3-way'!H291)</f>
        <v>2.658949525934498</v>
      </c>
      <c r="L292" s="21">
        <f>IF(OR($A292="",$B292="",$C292=""),"",'OddsRatio_working_3-way'!I291)</f>
        <v>2.9886125727548154</v>
      </c>
      <c r="M292" s="22">
        <f>IF(OR($A292="",$B292="",$C292=""),"",'OddsRatio_working_3-way'!J291)</f>
        <v>3.4565214134030064</v>
      </c>
      <c r="N292" s="17">
        <f>IF('Log_working_3-way'!$D291="","",A292^('Log_working_3-way'!$D291))</f>
        <v>2.6539207270398486</v>
      </c>
      <c r="O292" s="21">
        <f>IF('Log_working_3-way'!$D291="","",B292^('Log_working_3-way'!$D291))</f>
        <v>2.9883583190967875</v>
      </c>
      <c r="P292" s="22">
        <f>IF('Log_working_3-way'!$D291="","",C292^('Log_working_3-way'!$D291))</f>
        <v>3.4653984994083733</v>
      </c>
      <c r="Q292" s="37">
        <f t="shared" si="58"/>
        <v>37.690104687516445</v>
      </c>
      <c r="R292" s="37">
        <f t="shared" si="59"/>
        <v>33.465373906518437</v>
      </c>
      <c r="S292" s="37">
        <f t="shared" si="60"/>
        <v>29.016804565470665</v>
      </c>
      <c r="V292" t="s">
        <v>350</v>
      </c>
      <c r="W292" t="s">
        <v>362</v>
      </c>
    </row>
    <row r="293" spans="1:23" ht="15" x14ac:dyDescent="0.25">
      <c r="A293">
        <v>2.29</v>
      </c>
      <c r="B293">
        <v>3.03</v>
      </c>
      <c r="C293">
        <v>3.67</v>
      </c>
      <c r="D293" s="20">
        <f t="shared" si="61"/>
        <v>3.9193790040451315E-2</v>
      </c>
      <c r="E293" s="17">
        <f>IF(OR($A293="",$B293="",$C293=""),"",A293*'MPTO_working_3-way'!$I292)</f>
        <v>2.3797537791926335</v>
      </c>
      <c r="F293" s="21">
        <f>IF(OR($A293="",$B293="",$C293=""),"",B293*'MPTO_working_3-way'!$I292)</f>
        <v>3.1487571838225672</v>
      </c>
      <c r="G293" s="22">
        <f>IF(OR($A293="",$B293="",$C293=""),"",C293*'MPTO_working_3-way'!$I292)</f>
        <v>3.8138412094484564</v>
      </c>
      <c r="H293" s="17">
        <f>IF(OR($A293="",$B293="",$C293=""),"",'MPTO_working_3-way'!E292)</f>
        <v>2.3606250051564746</v>
      </c>
      <c r="I293" s="21">
        <f>IF(OR($A293="",$B293="",$C293=""),"",'MPTO_working_3-way'!F292)</f>
        <v>3.1548885602289412</v>
      </c>
      <c r="J293" s="22">
        <f>IF(OR($A293="",$B293="",$C293=""),"",'MPTO_working_3-way'!G292)</f>
        <v>3.8548276925016114</v>
      </c>
      <c r="K293" s="17">
        <f>IF(OR($A293="",$B293="",$C293=""),"",'OddsRatio_working_3-way'!H292)</f>
        <v>2.369004668246347</v>
      </c>
      <c r="L293" s="21">
        <f>IF(OR($A293="",$B293="",$C293=""),"",'OddsRatio_working_3-way'!I292)</f>
        <v>3.1543251756124686</v>
      </c>
      <c r="M293" s="22">
        <f>IF(OR($A293="",$B293="",$C293=""),"",'OddsRatio_working_3-way'!J292)</f>
        <v>3.8335212900912761</v>
      </c>
      <c r="N293" s="17">
        <f>IF('Log_working_3-way'!$D292="","",A293^('Log_working_3-way'!$D292))</f>
        <v>2.3611941945096908</v>
      </c>
      <c r="O293" s="21">
        <f>IF('Log_working_3-way'!$D292="","",B293^('Log_working_3-way'!$D292))</f>
        <v>3.1566929437504392</v>
      </c>
      <c r="P293" s="22">
        <f>IF('Log_working_3-way'!$D292="","",C293^('Log_working_3-way'!$D292))</f>
        <v>3.8506225634370894</v>
      </c>
      <c r="Q293" s="37">
        <f t="shared" si="58"/>
        <v>42.361662602727314</v>
      </c>
      <c r="R293" s="37">
        <f t="shared" si="59"/>
        <v>31.758561922072619</v>
      </c>
      <c r="S293" s="37">
        <f t="shared" si="60"/>
        <v>26.220284093700279</v>
      </c>
      <c r="V293" t="s">
        <v>226</v>
      </c>
      <c r="W293" t="s">
        <v>358</v>
      </c>
    </row>
    <row r="294" spans="1:23" ht="15" x14ac:dyDescent="0.25">
      <c r="A294">
        <v>2.09</v>
      </c>
      <c r="B294">
        <v>3.05</v>
      </c>
      <c r="C294">
        <v>4.29</v>
      </c>
      <c r="D294" s="20">
        <f t="shared" si="61"/>
        <v>3.9437985080780669E-2</v>
      </c>
      <c r="E294" s="17">
        <f>IF(OR($A294="",$B294="",$C294=""),"",A294*'MPTO_working_3-way'!$I293)</f>
        <v>2.1724253888188314</v>
      </c>
      <c r="F294" s="21">
        <f>IF(OR($A294="",$B294="",$C294=""),"",B294*'MPTO_working_3-way'!$I293)</f>
        <v>3.170285854496381</v>
      </c>
      <c r="G294" s="22">
        <f>IF(OR($A294="",$B294="",$C294=""),"",C294*'MPTO_working_3-way'!$I293)</f>
        <v>4.4591889559965487</v>
      </c>
      <c r="H294" s="17">
        <f>IF(OR($A294="",$B294="",$C294=""),"",'MPTO_working_3-way'!E293)</f>
        <v>2.1490452980949182</v>
      </c>
      <c r="I294" s="21">
        <f>IF(OR($A294="",$B294="",$C294=""),"",'MPTO_working_3-way'!F293)</f>
        <v>3.1773987061482454</v>
      </c>
      <c r="J294" s="22">
        <f>IF(OR($A294="",$B294="",$C294=""),"",'MPTO_working_3-way'!G293)</f>
        <v>4.5464002365197471</v>
      </c>
      <c r="K294" s="17">
        <f>IF(OR($A294="",$B294="",$C294=""),"",'OddsRatio_working_3-way'!H293)</f>
        <v>2.1589515584712085</v>
      </c>
      <c r="L294" s="21">
        <f>IF(OR($A294="",$B294="",$C294=""),"",'OddsRatio_working_3-way'!I293)</f>
        <v>3.1796795365742923</v>
      </c>
      <c r="M294" s="22">
        <f>IF(OR($A294="",$B294="",$C294=""),"",'OddsRatio_working_3-way'!J293)</f>
        <v>4.4981198416241073</v>
      </c>
      <c r="N294" s="17">
        <f>IF('Log_working_3-way'!$D293="","",A294^('Log_working_3-way'!$D293))</f>
        <v>2.1494804038669715</v>
      </c>
      <c r="O294" s="21">
        <f>IF('Log_working_3-way'!$D293="","",B294^('Log_working_3-way'!$D293))</f>
        <v>3.1822623225488114</v>
      </c>
      <c r="P294" s="22">
        <f>IF('Log_working_3-way'!$D293="","",C294^('Log_working_3-way'!$D293))</f>
        <v>4.5345420112465398</v>
      </c>
      <c r="Q294" s="37">
        <f t="shared" si="58"/>
        <v>46.532290449460426</v>
      </c>
      <c r="R294" s="37">
        <f t="shared" si="59"/>
        <v>31.542896946712585</v>
      </c>
      <c r="S294" s="37">
        <f t="shared" si="60"/>
        <v>22.425602724352771</v>
      </c>
      <c r="V294" t="s">
        <v>116</v>
      </c>
      <c r="W294" t="s">
        <v>351</v>
      </c>
    </row>
    <row r="295" spans="1:23" ht="15" x14ac:dyDescent="0.25">
      <c r="A295">
        <v>1.79</v>
      </c>
      <c r="B295">
        <v>3.35</v>
      </c>
      <c r="C295">
        <v>5.46</v>
      </c>
      <c r="D295" s="20">
        <f t="shared" si="61"/>
        <v>4.031686371384513E-2</v>
      </c>
      <c r="E295" s="17">
        <f>IF(OR($A295="",$B295="",$C295=""),"",A295*'MPTO_working_3-way'!$I294)</f>
        <v>1.8621671860477829</v>
      </c>
      <c r="F295" s="21">
        <f>IF(OR($A295="",$B295="",$C295=""),"",B295*'MPTO_working_3-way'!$I294)</f>
        <v>3.4850614934413815</v>
      </c>
      <c r="G295" s="22">
        <f>IF(OR($A295="",$B295="",$C295=""),"",C295*'MPTO_working_3-way'!$I294)</f>
        <v>5.6801300758775941</v>
      </c>
      <c r="H295" s="17">
        <f>IF(OR($A295="",$B295="",$C295=""),"",'MPTO_working_3-way'!E294)</f>
        <v>1.8341211200345675</v>
      </c>
      <c r="I295" s="21">
        <f>IF(OR($A295="",$B295="",$C295=""),"",'MPTO_working_3-way'!F294)</f>
        <v>3.5079286961981326</v>
      </c>
      <c r="J295" s="22">
        <f>IF(OR($A295="",$B295="",$C295=""),"",'MPTO_working_3-way'!G294)</f>
        <v>5.8923620338714606</v>
      </c>
      <c r="K295" s="17">
        <f>IF(OR($A295="",$B295="",$C295=""),"",'OddsRatio_working_3-way'!H294)</f>
        <v>1.8448696673590719</v>
      </c>
      <c r="L295" s="21">
        <f>IF(OR($A295="",$B295="",$C295=""),"",'OddsRatio_working_3-way'!I294)</f>
        <v>3.5132198965744532</v>
      </c>
      <c r="M295" s="22">
        <f>IF(OR($A295="",$B295="",$C295=""),"",'OddsRatio_working_3-way'!J294)</f>
        <v>5.7697705271157718</v>
      </c>
      <c r="N295" s="17">
        <f>IF('Log_working_3-way'!$D294="","",A295^('Log_working_3-way'!$D294))</f>
        <v>1.8336814311170948</v>
      </c>
      <c r="O295" s="21">
        <f>IF('Log_working_3-way'!$D294="","",B295^('Log_working_3-way'!$D294))</f>
        <v>3.5219837911834713</v>
      </c>
      <c r="P295" s="22">
        <f>IF('Log_working_3-way'!$D294="","",C295^('Log_working_3-way'!$D294))</f>
        <v>5.8576093995266723</v>
      </c>
      <c r="Q295" s="37">
        <f t="shared" si="58"/>
        <v>54.522026330581319</v>
      </c>
      <c r="R295" s="37">
        <f t="shared" si="59"/>
        <v>28.693898282194542</v>
      </c>
      <c r="S295" s="37">
        <f t="shared" si="60"/>
        <v>17.605230631016799</v>
      </c>
      <c r="V295" t="s">
        <v>117</v>
      </c>
      <c r="W295" t="s">
        <v>360</v>
      </c>
    </row>
    <row r="296" spans="1:23" ht="15" x14ac:dyDescent="0.25">
      <c r="A296">
        <v>3.16</v>
      </c>
      <c r="B296">
        <v>2.89</v>
      </c>
      <c r="C296">
        <v>2.65</v>
      </c>
      <c r="D296" s="20">
        <f t="shared" si="61"/>
        <v>3.9834948014243921E-2</v>
      </c>
      <c r="E296" s="17">
        <f>IF(OR($A296="",$B296="",$C296=""),"",A296*'MPTO_working_3-way'!$I295)</f>
        <v>3.285878435725011</v>
      </c>
      <c r="F296" s="21">
        <f>IF(OR($A296="",$B296="",$C296=""),"",B296*'MPTO_working_3-way'!$I295)</f>
        <v>3.005122999761165</v>
      </c>
      <c r="G296" s="22">
        <f>IF(OR($A296="",$B296="",$C296=""),"",C296*'MPTO_working_3-way'!$I295)</f>
        <v>2.7555626122377461</v>
      </c>
      <c r="H296" s="17">
        <f>IF(OR($A296="",$B296="",$C296=""),"",'MPTO_working_3-way'!E295)</f>
        <v>3.2983991066471732</v>
      </c>
      <c r="I296" s="21">
        <f>IF(OR($A296="",$B296="",$C296=""),"",'MPTO_working_3-way'!F295)</f>
        <v>3.0053274365881881</v>
      </c>
      <c r="J296" s="22">
        <f>IF(OR($A296="",$B296="",$C296=""),"",'MPTO_working_3-way'!G295)</f>
        <v>2.7466477712085871</v>
      </c>
      <c r="K296" s="17">
        <f>IF(OR($A296="",$B296="",$C296=""),"",'OddsRatio_working_3-way'!H295)</f>
        <v>3.2920560245618096</v>
      </c>
      <c r="L296" s="21">
        <f>IF(OR($A296="",$B296="",$C296=""),"",'OddsRatio_working_3-way'!I295)</f>
        <v>3.0055490214915834</v>
      </c>
      <c r="M296" s="22">
        <f>IF(OR($A296="",$B296="",$C296=""),"",'OddsRatio_working_3-way'!J295)</f>
        <v>2.7508761298736046</v>
      </c>
      <c r="N296" s="17">
        <f>IF('Log_working_3-way'!$D295="","",A296^('Log_working_3-way'!$D295))</f>
        <v>3.2972765084797944</v>
      </c>
      <c r="O296" s="21">
        <f>IF('Log_working_3-way'!$D295="","",B296^('Log_working_3-way'!$D295))</f>
        <v>3.0056090507033888</v>
      </c>
      <c r="P296" s="22">
        <f>IF('Log_working_3-way'!$D295="","",C296^('Log_working_3-way'!$D295))</f>
        <v>2.747191382177776</v>
      </c>
      <c r="Q296" s="37">
        <f t="shared" si="58"/>
        <v>30.317738019778368</v>
      </c>
      <c r="R296" s="37">
        <f t="shared" si="59"/>
        <v>33.276508152227912</v>
      </c>
      <c r="S296" s="37">
        <f t="shared" si="60"/>
        <v>36.290229645259878</v>
      </c>
      <c r="V296" t="s">
        <v>361</v>
      </c>
      <c r="W296" t="s">
        <v>212</v>
      </c>
    </row>
    <row r="297" spans="1:23" ht="15" x14ac:dyDescent="0.25">
      <c r="A297">
        <v>2.71</v>
      </c>
      <c r="B297">
        <v>2.82</v>
      </c>
      <c r="C297">
        <v>3.16</v>
      </c>
      <c r="D297" s="20">
        <f t="shared" si="61"/>
        <v>4.0069315317446064E-2</v>
      </c>
      <c r="E297" s="17">
        <f>IF(OR($A297="",$B297="",$C297=""),"",A297*'MPTO_working_3-way'!$I296)</f>
        <v>2.818587844510279</v>
      </c>
      <c r="F297" s="21">
        <f>IF(OR($A297="",$B297="",$C297=""),"",B297*'MPTO_working_3-way'!$I296)</f>
        <v>2.9329954691951978</v>
      </c>
      <c r="G297" s="22">
        <f>IF(OR($A297="",$B297="",$C297=""),"",C297*'MPTO_working_3-way'!$I296)</f>
        <v>3.2866190364031298</v>
      </c>
      <c r="H297" s="17">
        <f>IF(OR($A297="",$B297="",$C297=""),"",'MPTO_working_3-way'!E296)</f>
        <v>2.8117748569895644</v>
      </c>
      <c r="I297" s="21">
        <f>IF(OR($A297="",$B297="",$C297=""),"",'MPTO_working_3-way'!F296)</f>
        <v>2.9303729556813787</v>
      </c>
      <c r="J297" s="22">
        <f>IF(OR($A297="",$B297="",$C297=""),"",'MPTO_working_3-way'!G296)</f>
        <v>3.299249253789525</v>
      </c>
      <c r="K297" s="17">
        <f>IF(OR($A297="",$B297="",$C297=""),"",'OddsRatio_working_3-way'!H296)</f>
        <v>2.8151116449187947</v>
      </c>
      <c r="L297" s="21">
        <f>IF(OR($A297="",$B297="",$C297=""),"",'OddsRatio_working_3-way'!I296)</f>
        <v>2.9318732127205887</v>
      </c>
      <c r="M297" s="22">
        <f>IF(OR($A297="",$B297="",$C297=""),"",'OddsRatio_working_3-way'!J296)</f>
        <v>3.2927726041079524</v>
      </c>
      <c r="N297" s="17">
        <f>IF('Log_working_3-way'!$D296="","",A297^('Log_working_3-way'!$D296))</f>
        <v>2.8122858736477996</v>
      </c>
      <c r="O297" s="21">
        <f>IF('Log_working_3-way'!$D296="","",B297^('Log_working_3-way'!$D296))</f>
        <v>2.930768007903596</v>
      </c>
      <c r="P297" s="22">
        <f>IF('Log_working_3-way'!$D296="","",C297^('Log_working_3-way'!$D296))</f>
        <v>3.2980455526889219</v>
      </c>
      <c r="Q297" s="37">
        <f t="shared" si="58"/>
        <v>35.564725159775172</v>
      </c>
      <c r="R297" s="37">
        <f t="shared" si="59"/>
        <v>34.094836166739661</v>
      </c>
      <c r="S297" s="37">
        <f t="shared" si="60"/>
        <v>30.426404427280328</v>
      </c>
      <c r="V297" t="s">
        <v>357</v>
      </c>
      <c r="W297" t="s">
        <v>359</v>
      </c>
    </row>
    <row r="298" spans="1:23" ht="15" x14ac:dyDescent="0.25">
      <c r="A298">
        <v>1.54</v>
      </c>
      <c r="B298">
        <v>4.25</v>
      </c>
      <c r="C298">
        <v>6.35</v>
      </c>
      <c r="D298" s="20">
        <f t="shared" si="61"/>
        <v>4.2125081958338084E-2</v>
      </c>
      <c r="E298" s="17">
        <f>IF(OR($A298="",$B298="",$C298=""),"",A298*'MPTO_working_3-way'!$I297)</f>
        <v>1.6048726262158406</v>
      </c>
      <c r="F298" s="21">
        <f>IF(OR($A298="",$B298="",$C298=""),"",B298*'MPTO_working_3-way'!$I297)</f>
        <v>4.4290315983229371</v>
      </c>
      <c r="G298" s="22">
        <f>IF(OR($A298="",$B298="",$C298=""),"",C298*'MPTO_working_3-way'!$I297)</f>
        <v>6.6174942704354462</v>
      </c>
      <c r="H298" s="17">
        <f>IF(OR($A298="",$B298="",$C298=""),"",'MPTO_working_3-way'!E297)</f>
        <v>1.5740373113837278</v>
      </c>
      <c r="I298" s="21">
        <f>IF(OR($A298="",$B298="",$C298=""),"",'MPTO_working_3-way'!F297)</f>
        <v>4.5197245004304678</v>
      </c>
      <c r="J298" s="22">
        <f>IF(OR($A298="",$B298="",$C298=""),"",'MPTO_working_3-way'!G297)</f>
        <v>6.9716230761703715</v>
      </c>
      <c r="K298" s="17">
        <f>IF(OR($A298="",$B298="",$C298=""),"",'OddsRatio_working_3-way'!H297)</f>
        <v>1.5841870434198906</v>
      </c>
      <c r="L298" s="21">
        <f>IF(OR($A298="",$B298="",$C298=""),"",'OddsRatio_working_3-way'!I297)</f>
        <v>4.5159405391011926</v>
      </c>
      <c r="M298" s="22">
        <f>IF(OR($A298="",$B298="",$C298=""),"",'OddsRatio_working_3-way'!J297)</f>
        <v>6.787779041289653</v>
      </c>
      <c r="N298" s="17">
        <f>IF('Log_working_3-way'!$D297="","",A298^('Log_working_3-way'!$D297))</f>
        <v>1.57197194475913</v>
      </c>
      <c r="O298" s="21">
        <f>IF('Log_working_3-way'!$D297="","",B298^('Log_working_3-way'!$D297))</f>
        <v>4.5529598604907662</v>
      </c>
      <c r="P298" s="22">
        <f>IF('Log_working_3-way'!$D297="","",C298^('Log_working_3-way'!$D297))</f>
        <v>6.933899631890946</v>
      </c>
      <c r="Q298" s="37">
        <f t="shared" si="58"/>
        <v>63.53089553645367</v>
      </c>
      <c r="R298" s="37">
        <f t="shared" si="59"/>
        <v>22.578299066067903</v>
      </c>
      <c r="S298" s="37">
        <f t="shared" si="60"/>
        <v>15.111460004848599</v>
      </c>
      <c r="V298" t="s">
        <v>380</v>
      </c>
      <c r="W298" t="s">
        <v>381</v>
      </c>
    </row>
    <row r="299" spans="1:23" x14ac:dyDescent="0.2">
      <c r="D299" s="20" t="str">
        <f t="shared" si="61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1:23" x14ac:dyDescent="0.2">
      <c r="D300" s="20" t="str">
        <f t="shared" si="61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1:23" x14ac:dyDescent="0.2">
      <c r="D301" s="20" t="str">
        <f t="shared" si="61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1:23" x14ac:dyDescent="0.2">
      <c r="D302" s="20" t="str">
        <f t="shared" si="61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1:23" x14ac:dyDescent="0.2">
      <c r="D303" s="20" t="str">
        <f t="shared" si="61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1:23" x14ac:dyDescent="0.2">
      <c r="D304" s="20" t="str">
        <f t="shared" si="61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61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61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61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61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61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61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61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61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61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61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61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61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61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61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61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61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61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61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61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61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62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62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62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62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62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62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62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62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62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62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62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62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62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62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62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62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62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6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62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62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62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62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62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62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62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62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62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62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62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62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62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62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62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62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62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62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62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62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62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62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62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62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62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62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62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62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62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62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62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62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62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62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62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62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62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62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62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62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62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62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62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62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62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62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63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63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63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63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63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63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63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63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63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63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63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63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63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63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63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63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63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63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63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63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63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63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63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63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63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63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63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63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63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63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63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63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63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63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63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63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63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63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63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63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63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63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63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63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63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63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63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63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63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63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63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63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63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63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63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63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63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63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63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63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63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63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63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63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64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64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64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64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64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64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64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64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64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64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64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64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64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64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64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64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64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64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64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64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64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64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64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64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64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64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64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64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64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64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64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64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64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64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64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64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64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64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64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64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64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64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64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64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64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64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64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64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64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64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64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64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64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64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64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64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64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64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64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64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64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64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64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64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65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65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65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65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65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65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65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65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65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65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65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65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65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65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65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65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65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65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65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65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65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65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65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65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65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65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65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65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65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65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65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65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65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65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65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65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65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65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65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65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65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65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65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65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65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65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65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65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65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65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65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65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65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65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65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65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65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65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65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65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65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65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65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65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66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66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66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66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66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66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66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66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66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66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66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66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66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66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66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66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66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66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66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66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66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66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66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66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66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66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66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66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66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66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66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66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66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66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66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66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66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66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66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66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66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66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66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66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66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66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66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66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66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66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66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66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66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66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66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66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66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66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66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66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66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66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66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66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67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67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67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67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67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67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67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67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67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67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67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67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67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67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67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67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67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67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67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67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67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67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67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67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67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67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67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67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67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67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67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67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67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67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67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67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67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67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67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67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67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67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67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67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67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67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67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67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67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67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67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67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67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67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67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67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67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67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67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67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67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67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67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67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68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68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68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68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68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68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68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68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68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68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68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68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68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68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68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68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68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68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68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68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68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68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68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68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68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68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68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68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68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68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68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68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68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68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68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68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68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68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68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68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68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68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68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68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68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68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68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68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68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68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68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68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68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68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68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68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68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68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68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68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68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68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68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68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69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69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69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69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69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69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69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69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69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69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69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69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69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69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69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69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69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69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69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69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69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69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69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69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69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69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69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69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69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69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69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69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69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69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69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69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69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69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69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69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69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69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69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69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69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69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69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69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69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69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69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69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69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69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69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69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69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69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69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69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69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69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69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69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70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70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70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70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70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70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70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70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70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70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70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70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70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70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70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70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70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70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70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70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70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70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70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70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70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70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70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70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70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70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70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70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70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70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70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70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70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70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70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70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70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70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70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70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70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70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70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70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70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70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70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70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70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70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70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70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70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70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70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70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70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70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70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70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71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71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71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71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71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71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71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71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71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71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71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71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71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71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71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71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71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71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71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71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71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71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71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71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71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71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71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71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71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71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71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71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71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71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71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71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71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71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71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71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71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71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71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71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71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71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71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71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71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71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71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71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71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71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71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71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71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71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71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71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71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71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71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71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72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72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72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72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72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72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72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72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72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72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72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72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72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72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72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72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72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72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72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72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72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72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72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72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72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72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72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72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72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72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72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72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72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72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72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72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7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7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2020-06-16T07:08:44Z</dcterms:modified>
</cp:coreProperties>
</file>