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241" i="3" l="1"/>
  <c r="N241" i="3"/>
  <c r="O241" i="3"/>
  <c r="P241" i="3"/>
  <c r="BN241" i="3" s="1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BL243" i="3" s="1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M244" i="3"/>
  <c r="N244" i="3"/>
  <c r="BN244" i="3" s="1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L245" i="3"/>
  <c r="M246" i="3"/>
  <c r="N246" i="3"/>
  <c r="BN246" i="3" s="1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L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N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BL251" i="3" s="1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M252" i="3"/>
  <c r="N252" i="3"/>
  <c r="BN252" i="3" s="1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L253" i="3"/>
  <c r="M254" i="3"/>
  <c r="N254" i="3"/>
  <c r="BN254" i="3" s="1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L255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N256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BL259" i="3" s="1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M260" i="3"/>
  <c r="N260" i="3"/>
  <c r="BN260" i="3" s="1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L261" i="3"/>
  <c r="M262" i="3"/>
  <c r="N262" i="3"/>
  <c r="BN262" i="3" s="1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L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N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BL267" i="3" s="1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M268" i="3"/>
  <c r="N268" i="3"/>
  <c r="BN268" i="3" s="1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L269" i="3"/>
  <c r="M270" i="3"/>
  <c r="N270" i="3"/>
  <c r="BN270" i="3" s="1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L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N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BL275" i="3" s="1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BN276" i="3" s="1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L277" i="3"/>
  <c r="M278" i="3"/>
  <c r="N278" i="3"/>
  <c r="O278" i="3"/>
  <c r="P278" i="3"/>
  <c r="Q278" i="3"/>
  <c r="R278" i="3"/>
  <c r="BN278" i="3" s="1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M279" i="3"/>
  <c r="BN279" i="3" s="1"/>
  <c r="N279" i="3"/>
  <c r="O279" i="3"/>
  <c r="P279" i="3"/>
  <c r="Q279" i="3"/>
  <c r="BJ279" i="3" s="1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L279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N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M283" i="3"/>
  <c r="N283" i="3"/>
  <c r="O283" i="3"/>
  <c r="P283" i="3"/>
  <c r="BN283" i="3" s="1"/>
  <c r="Q283" i="3"/>
  <c r="R283" i="3"/>
  <c r="S283" i="3"/>
  <c r="T283" i="3"/>
  <c r="U283" i="3"/>
  <c r="V283" i="3"/>
  <c r="W283" i="3"/>
  <c r="X283" i="3"/>
  <c r="Y283" i="3"/>
  <c r="Z283" i="3"/>
  <c r="AA283" i="3"/>
  <c r="AB283" i="3"/>
  <c r="BL283" i="3" s="1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M284" i="3"/>
  <c r="N284" i="3"/>
  <c r="BN284" i="3" s="1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M285" i="3"/>
  <c r="BN285" i="3" s="1"/>
  <c r="N285" i="3"/>
  <c r="O285" i="3"/>
  <c r="P285" i="3"/>
  <c r="Q285" i="3"/>
  <c r="BJ285" i="3" s="1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L285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N286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L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N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BL291" i="3" s="1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BN292" i="3" s="1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L293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N294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L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N296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K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M335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BK336" i="3" s="1"/>
  <c r="AZ336" i="3"/>
  <c r="BA336" i="3"/>
  <c r="BB336" i="3"/>
  <c r="BC336" i="3"/>
  <c r="BD336" i="3"/>
  <c r="BE336" i="3"/>
  <c r="BF336" i="3"/>
  <c r="BG336" i="3"/>
  <c r="BH336" i="3"/>
  <c r="BI336" i="3"/>
  <c r="M337" i="3"/>
  <c r="N337" i="3"/>
  <c r="O337" i="3"/>
  <c r="P337" i="3"/>
  <c r="Q337" i="3"/>
  <c r="R337" i="3"/>
  <c r="S337" i="3"/>
  <c r="T337" i="3"/>
  <c r="U337" i="3"/>
  <c r="BM337" i="3" s="1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M339" i="3"/>
  <c r="N339" i="3"/>
  <c r="O339" i="3"/>
  <c r="P339" i="3"/>
  <c r="Q339" i="3"/>
  <c r="R339" i="3"/>
  <c r="S339" i="3"/>
  <c r="T339" i="3"/>
  <c r="U339" i="3"/>
  <c r="BM339" i="3" s="1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M341" i="3"/>
  <c r="N341" i="3"/>
  <c r="O341" i="3"/>
  <c r="P341" i="3"/>
  <c r="Q341" i="3"/>
  <c r="R341" i="3"/>
  <c r="S341" i="3"/>
  <c r="T341" i="3"/>
  <c r="U341" i="3"/>
  <c r="BM341" i="3" s="1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M343" i="3"/>
  <c r="N343" i="3"/>
  <c r="O343" i="3"/>
  <c r="P343" i="3"/>
  <c r="Q343" i="3"/>
  <c r="R343" i="3"/>
  <c r="S343" i="3"/>
  <c r="T343" i="3"/>
  <c r="U343" i="3"/>
  <c r="BM343" i="3" s="1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M345" i="3"/>
  <c r="N345" i="3"/>
  <c r="O345" i="3"/>
  <c r="P345" i="3"/>
  <c r="Q345" i="3"/>
  <c r="R345" i="3"/>
  <c r="S345" i="3"/>
  <c r="T345" i="3"/>
  <c r="U345" i="3"/>
  <c r="BM345" i="3" s="1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M347" i="3"/>
  <c r="N347" i="3"/>
  <c r="O347" i="3"/>
  <c r="P347" i="3"/>
  <c r="Q347" i="3"/>
  <c r="R347" i="3"/>
  <c r="S347" i="3"/>
  <c r="T347" i="3"/>
  <c r="U347" i="3"/>
  <c r="BM347" i="3" s="1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M349" i="3"/>
  <c r="N349" i="3"/>
  <c r="O349" i="3"/>
  <c r="P349" i="3"/>
  <c r="Q349" i="3"/>
  <c r="R349" i="3"/>
  <c r="S349" i="3"/>
  <c r="T349" i="3"/>
  <c r="U349" i="3"/>
  <c r="BM349" i="3" s="1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M351" i="3"/>
  <c r="N351" i="3"/>
  <c r="O351" i="3"/>
  <c r="P351" i="3"/>
  <c r="Q351" i="3"/>
  <c r="R351" i="3"/>
  <c r="S351" i="3"/>
  <c r="T351" i="3"/>
  <c r="U351" i="3"/>
  <c r="BM351" i="3" s="1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M353" i="3"/>
  <c r="N353" i="3"/>
  <c r="O353" i="3"/>
  <c r="P353" i="3"/>
  <c r="Q353" i="3"/>
  <c r="R353" i="3"/>
  <c r="S353" i="3"/>
  <c r="T353" i="3"/>
  <c r="U353" i="3"/>
  <c r="BM353" i="3" s="1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M355" i="3"/>
  <c r="N355" i="3"/>
  <c r="O355" i="3"/>
  <c r="P355" i="3"/>
  <c r="Q355" i="3"/>
  <c r="R355" i="3"/>
  <c r="S355" i="3"/>
  <c r="T355" i="3"/>
  <c r="U355" i="3"/>
  <c r="BM355" i="3" s="1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M357" i="3"/>
  <c r="N357" i="3"/>
  <c r="O357" i="3"/>
  <c r="P357" i="3"/>
  <c r="Q357" i="3"/>
  <c r="R357" i="3"/>
  <c r="S357" i="3"/>
  <c r="T357" i="3"/>
  <c r="U357" i="3"/>
  <c r="BM357" i="3" s="1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M359" i="3"/>
  <c r="N359" i="3"/>
  <c r="O359" i="3"/>
  <c r="P359" i="3"/>
  <c r="Q359" i="3"/>
  <c r="R359" i="3"/>
  <c r="S359" i="3"/>
  <c r="T359" i="3"/>
  <c r="U359" i="3"/>
  <c r="BM359" i="3" s="1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M361" i="3"/>
  <c r="N361" i="3"/>
  <c r="O361" i="3"/>
  <c r="P361" i="3"/>
  <c r="Q361" i="3"/>
  <c r="R361" i="3"/>
  <c r="S361" i="3"/>
  <c r="T361" i="3"/>
  <c r="U361" i="3"/>
  <c r="BM361" i="3" s="1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M363" i="3"/>
  <c r="N363" i="3"/>
  <c r="O363" i="3"/>
  <c r="P363" i="3"/>
  <c r="Q363" i="3"/>
  <c r="R363" i="3"/>
  <c r="S363" i="3"/>
  <c r="T363" i="3"/>
  <c r="U363" i="3"/>
  <c r="BM363" i="3" s="1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M365" i="3"/>
  <c r="N365" i="3"/>
  <c r="O365" i="3"/>
  <c r="P365" i="3"/>
  <c r="Q365" i="3"/>
  <c r="R365" i="3"/>
  <c r="S365" i="3"/>
  <c r="T365" i="3"/>
  <c r="U365" i="3"/>
  <c r="BM365" i="3" s="1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M367" i="3"/>
  <c r="N367" i="3"/>
  <c r="O367" i="3"/>
  <c r="P367" i="3"/>
  <c r="Q367" i="3"/>
  <c r="R367" i="3"/>
  <c r="S367" i="3"/>
  <c r="T367" i="3"/>
  <c r="U367" i="3"/>
  <c r="BM367" i="3" s="1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M368" i="3"/>
  <c r="N368" i="3"/>
  <c r="O368" i="3"/>
  <c r="P368" i="3"/>
  <c r="Q368" i="3"/>
  <c r="R368" i="3"/>
  <c r="S368" i="3"/>
  <c r="BK368" i="3" s="1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M369" i="3"/>
  <c r="N369" i="3"/>
  <c r="O369" i="3"/>
  <c r="P369" i="3"/>
  <c r="Q369" i="3"/>
  <c r="R369" i="3"/>
  <c r="S369" i="3"/>
  <c r="T369" i="3"/>
  <c r="U369" i="3"/>
  <c r="BM369" i="3" s="1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N370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BL371" i="3" s="1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M371" i="3"/>
  <c r="M372" i="3"/>
  <c r="N372" i="3"/>
  <c r="O372" i="3"/>
  <c r="P372" i="3"/>
  <c r="Q372" i="3"/>
  <c r="BJ372" i="3" s="1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K372" i="3"/>
  <c r="BM372" i="3"/>
  <c r="BN372" i="3"/>
  <c r="M373" i="3"/>
  <c r="N373" i="3"/>
  <c r="O373" i="3"/>
  <c r="P373" i="3"/>
  <c r="BK373" i="3" s="1"/>
  <c r="Q373" i="3"/>
  <c r="R373" i="3"/>
  <c r="S373" i="3"/>
  <c r="BM373" i="3" s="1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L373" i="3"/>
  <c r="M374" i="3"/>
  <c r="N374" i="3"/>
  <c r="BN374" i="3" s="1"/>
  <c r="O374" i="3"/>
  <c r="P374" i="3"/>
  <c r="Q374" i="3"/>
  <c r="R374" i="3"/>
  <c r="S374" i="3"/>
  <c r="BM374" i="3" s="1"/>
  <c r="T374" i="3"/>
  <c r="U374" i="3"/>
  <c r="V374" i="3"/>
  <c r="W374" i="3"/>
  <c r="BJ374" i="3" s="1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K374" i="3"/>
  <c r="M375" i="3"/>
  <c r="N375" i="3"/>
  <c r="O375" i="3"/>
  <c r="P375" i="3"/>
  <c r="Q375" i="3"/>
  <c r="R375" i="3"/>
  <c r="S375" i="3"/>
  <c r="BM375" i="3" s="1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K375" i="3"/>
  <c r="BL375" i="3"/>
  <c r="BN375" i="3"/>
  <c r="M376" i="3"/>
  <c r="BK376" i="3" s="1"/>
  <c r="N376" i="3"/>
  <c r="O376" i="3"/>
  <c r="P376" i="3"/>
  <c r="Q376" i="3"/>
  <c r="BJ376" i="3" s="1"/>
  <c r="R376" i="3"/>
  <c r="S376" i="3"/>
  <c r="T376" i="3"/>
  <c r="U376" i="3"/>
  <c r="BL376" i="3" s="1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BM376" i="3" s="1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M377" i="3"/>
  <c r="N377" i="3"/>
  <c r="O377" i="3"/>
  <c r="BN377" i="3" s="1"/>
  <c r="P377" i="3"/>
  <c r="Q377" i="3"/>
  <c r="R377" i="3"/>
  <c r="S377" i="3"/>
  <c r="BM377" i="3" s="1"/>
  <c r="T377" i="3"/>
  <c r="U377" i="3"/>
  <c r="V377" i="3"/>
  <c r="W377" i="3"/>
  <c r="BJ377" i="3" s="1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K377" i="3"/>
  <c r="M378" i="3"/>
  <c r="BK378" i="3" s="1"/>
  <c r="N378" i="3"/>
  <c r="O378" i="3"/>
  <c r="P378" i="3"/>
  <c r="Q378" i="3"/>
  <c r="BJ378" i="3" s="1"/>
  <c r="R378" i="3"/>
  <c r="S378" i="3"/>
  <c r="T378" i="3"/>
  <c r="U378" i="3"/>
  <c r="BL378" i="3" s="1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M378" i="3"/>
  <c r="M379" i="3"/>
  <c r="N379" i="3"/>
  <c r="O379" i="3"/>
  <c r="BN379" i="3" s="1"/>
  <c r="P379" i="3"/>
  <c r="Q379" i="3"/>
  <c r="R379" i="3"/>
  <c r="S379" i="3"/>
  <c r="BM379" i="3" s="1"/>
  <c r="T379" i="3"/>
  <c r="U379" i="3"/>
  <c r="V379" i="3"/>
  <c r="W379" i="3"/>
  <c r="BJ379" i="3" s="1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K379" i="3"/>
  <c r="M380" i="3"/>
  <c r="BK380" i="3" s="1"/>
  <c r="N380" i="3"/>
  <c r="O380" i="3"/>
  <c r="P380" i="3"/>
  <c r="Q380" i="3"/>
  <c r="BJ380" i="3" s="1"/>
  <c r="R380" i="3"/>
  <c r="S380" i="3"/>
  <c r="T380" i="3"/>
  <c r="U380" i="3"/>
  <c r="BL380" i="3" s="1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M380" i="3" s="1"/>
  <c r="M381" i="3"/>
  <c r="N381" i="3"/>
  <c r="O381" i="3"/>
  <c r="BN381" i="3" s="1"/>
  <c r="P381" i="3"/>
  <c r="Q381" i="3"/>
  <c r="R381" i="3"/>
  <c r="S381" i="3"/>
  <c r="BM381" i="3" s="1"/>
  <c r="T381" i="3"/>
  <c r="U381" i="3"/>
  <c r="V381" i="3"/>
  <c r="W381" i="3"/>
  <c r="BJ381" i="3" s="1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K381" i="3"/>
  <c r="M382" i="3"/>
  <c r="BK382" i="3" s="1"/>
  <c r="N382" i="3"/>
  <c r="O382" i="3"/>
  <c r="P382" i="3"/>
  <c r="Q382" i="3"/>
  <c r="BJ382" i="3" s="1"/>
  <c r="R382" i="3"/>
  <c r="S382" i="3"/>
  <c r="T382" i="3"/>
  <c r="U382" i="3"/>
  <c r="BL382" i="3" s="1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M382" i="3"/>
  <c r="M383" i="3"/>
  <c r="N383" i="3"/>
  <c r="O383" i="3"/>
  <c r="BN383" i="3" s="1"/>
  <c r="P383" i="3"/>
  <c r="Q383" i="3"/>
  <c r="R383" i="3"/>
  <c r="S383" i="3"/>
  <c r="BM383" i="3" s="1"/>
  <c r="T383" i="3"/>
  <c r="U383" i="3"/>
  <c r="V383" i="3"/>
  <c r="W383" i="3"/>
  <c r="BJ383" i="3" s="1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K383" i="3"/>
  <c r="M384" i="3"/>
  <c r="BK384" i="3" s="1"/>
  <c r="N384" i="3"/>
  <c r="O384" i="3"/>
  <c r="P384" i="3"/>
  <c r="Q384" i="3"/>
  <c r="BJ384" i="3" s="1"/>
  <c r="R384" i="3"/>
  <c r="S384" i="3"/>
  <c r="T384" i="3"/>
  <c r="U384" i="3"/>
  <c r="BL384" i="3" s="1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M384" i="3"/>
  <c r="M385" i="3"/>
  <c r="N385" i="3"/>
  <c r="O385" i="3"/>
  <c r="BN385" i="3" s="1"/>
  <c r="P385" i="3"/>
  <c r="Q385" i="3"/>
  <c r="R385" i="3"/>
  <c r="S385" i="3"/>
  <c r="BM385" i="3" s="1"/>
  <c r="T385" i="3"/>
  <c r="U385" i="3"/>
  <c r="V385" i="3"/>
  <c r="W385" i="3"/>
  <c r="BJ385" i="3" s="1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K385" i="3"/>
  <c r="M386" i="3"/>
  <c r="BK386" i="3" s="1"/>
  <c r="N386" i="3"/>
  <c r="O386" i="3"/>
  <c r="P386" i="3"/>
  <c r="Q386" i="3"/>
  <c r="BJ386" i="3" s="1"/>
  <c r="R386" i="3"/>
  <c r="S386" i="3"/>
  <c r="T386" i="3"/>
  <c r="U386" i="3"/>
  <c r="BL386" i="3" s="1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M386" i="3"/>
  <c r="M387" i="3"/>
  <c r="N387" i="3"/>
  <c r="O387" i="3"/>
  <c r="BN387" i="3" s="1"/>
  <c r="P387" i="3"/>
  <c r="Q387" i="3"/>
  <c r="R387" i="3"/>
  <c r="S387" i="3"/>
  <c r="BM387" i="3" s="1"/>
  <c r="T387" i="3"/>
  <c r="U387" i="3"/>
  <c r="V387" i="3"/>
  <c r="W387" i="3"/>
  <c r="BJ387" i="3" s="1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K387" i="3"/>
  <c r="M388" i="3"/>
  <c r="BK388" i="3" s="1"/>
  <c r="N388" i="3"/>
  <c r="O388" i="3"/>
  <c r="P388" i="3"/>
  <c r="Q388" i="3"/>
  <c r="BJ388" i="3" s="1"/>
  <c r="R388" i="3"/>
  <c r="S388" i="3"/>
  <c r="T388" i="3"/>
  <c r="U388" i="3"/>
  <c r="BL388" i="3" s="1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M388" i="3"/>
  <c r="M389" i="3"/>
  <c r="N389" i="3"/>
  <c r="O389" i="3"/>
  <c r="BN389" i="3" s="1"/>
  <c r="P389" i="3"/>
  <c r="Q389" i="3"/>
  <c r="R389" i="3"/>
  <c r="S389" i="3"/>
  <c r="BM389" i="3" s="1"/>
  <c r="T389" i="3"/>
  <c r="U389" i="3"/>
  <c r="V389" i="3"/>
  <c r="W389" i="3"/>
  <c r="BJ389" i="3" s="1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K389" i="3"/>
  <c r="M390" i="3"/>
  <c r="BK390" i="3" s="1"/>
  <c r="N390" i="3"/>
  <c r="O390" i="3"/>
  <c r="P390" i="3"/>
  <c r="Q390" i="3"/>
  <c r="BJ390" i="3" s="1"/>
  <c r="R390" i="3"/>
  <c r="S390" i="3"/>
  <c r="T390" i="3"/>
  <c r="U390" i="3"/>
  <c r="BL390" i="3" s="1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M390" i="3" s="1"/>
  <c r="M391" i="3"/>
  <c r="N391" i="3"/>
  <c r="O391" i="3"/>
  <c r="BN391" i="3" s="1"/>
  <c r="P391" i="3"/>
  <c r="Q391" i="3"/>
  <c r="R391" i="3"/>
  <c r="S391" i="3"/>
  <c r="BM391" i="3" s="1"/>
  <c r="T391" i="3"/>
  <c r="U391" i="3"/>
  <c r="V391" i="3"/>
  <c r="W391" i="3"/>
  <c r="BJ391" i="3" s="1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K391" i="3"/>
  <c r="M392" i="3"/>
  <c r="BK392" i="3" s="1"/>
  <c r="N392" i="3"/>
  <c r="O392" i="3"/>
  <c r="P392" i="3"/>
  <c r="Q392" i="3"/>
  <c r="BJ392" i="3" s="1"/>
  <c r="R392" i="3"/>
  <c r="S392" i="3"/>
  <c r="T392" i="3"/>
  <c r="U392" i="3"/>
  <c r="BL392" i="3" s="1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M392" i="3" s="1"/>
  <c r="M393" i="3"/>
  <c r="N393" i="3"/>
  <c r="O393" i="3"/>
  <c r="BN393" i="3" s="1"/>
  <c r="P393" i="3"/>
  <c r="Q393" i="3"/>
  <c r="R393" i="3"/>
  <c r="S393" i="3"/>
  <c r="BM393" i="3" s="1"/>
  <c r="T393" i="3"/>
  <c r="U393" i="3"/>
  <c r="V393" i="3"/>
  <c r="W393" i="3"/>
  <c r="BJ393" i="3" s="1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K393" i="3"/>
  <c r="M394" i="3"/>
  <c r="BK394" i="3" s="1"/>
  <c r="N394" i="3"/>
  <c r="O394" i="3"/>
  <c r="P394" i="3"/>
  <c r="Q394" i="3"/>
  <c r="BJ394" i="3" s="1"/>
  <c r="R394" i="3"/>
  <c r="S394" i="3"/>
  <c r="T394" i="3"/>
  <c r="U394" i="3"/>
  <c r="BL394" i="3" s="1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M394" i="3"/>
  <c r="M231" i="3"/>
  <c r="N231" i="3"/>
  <c r="O231" i="3"/>
  <c r="P231" i="3"/>
  <c r="BN231" i="3" s="1"/>
  <c r="Q231" i="3"/>
  <c r="R231" i="3"/>
  <c r="S231" i="3"/>
  <c r="T231" i="3"/>
  <c r="BM231" i="3" s="1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L231" i="3"/>
  <c r="M232" i="3"/>
  <c r="N232" i="3"/>
  <c r="O232" i="3"/>
  <c r="P232" i="3"/>
  <c r="Q232" i="3"/>
  <c r="R232" i="3"/>
  <c r="BL232" i="3" s="1"/>
  <c r="S232" i="3"/>
  <c r="T232" i="3"/>
  <c r="U232" i="3"/>
  <c r="V232" i="3"/>
  <c r="BK232" i="3" s="1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N232" i="3"/>
  <c r="M233" i="3"/>
  <c r="N233" i="3"/>
  <c r="O233" i="3"/>
  <c r="P233" i="3"/>
  <c r="BN233" i="3" s="1"/>
  <c r="Q233" i="3"/>
  <c r="R233" i="3"/>
  <c r="S233" i="3"/>
  <c r="T233" i="3"/>
  <c r="BM233" i="3" s="1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L233" i="3"/>
  <c r="M234" i="3"/>
  <c r="N234" i="3"/>
  <c r="O234" i="3"/>
  <c r="P234" i="3"/>
  <c r="Q234" i="3"/>
  <c r="R234" i="3"/>
  <c r="BL234" i="3" s="1"/>
  <c r="S234" i="3"/>
  <c r="T234" i="3"/>
  <c r="U234" i="3"/>
  <c r="V234" i="3"/>
  <c r="BK234" i="3" s="1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N234" i="3"/>
  <c r="M235" i="3"/>
  <c r="N235" i="3"/>
  <c r="O235" i="3"/>
  <c r="P235" i="3"/>
  <c r="BN235" i="3" s="1"/>
  <c r="Q235" i="3"/>
  <c r="R235" i="3"/>
  <c r="S235" i="3"/>
  <c r="T235" i="3"/>
  <c r="BM235" i="3" s="1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L235" i="3" s="1"/>
  <c r="BI235" i="3"/>
  <c r="M236" i="3"/>
  <c r="N236" i="3"/>
  <c r="O236" i="3"/>
  <c r="P236" i="3"/>
  <c r="Q236" i="3"/>
  <c r="R236" i="3"/>
  <c r="BL236" i="3" s="1"/>
  <c r="S236" i="3"/>
  <c r="T236" i="3"/>
  <c r="U236" i="3"/>
  <c r="V236" i="3"/>
  <c r="BK236" i="3" s="1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N236" i="3"/>
  <c r="M237" i="3"/>
  <c r="N237" i="3"/>
  <c r="O237" i="3"/>
  <c r="P237" i="3"/>
  <c r="BN237" i="3" s="1"/>
  <c r="Q237" i="3"/>
  <c r="R237" i="3"/>
  <c r="S237" i="3"/>
  <c r="T237" i="3"/>
  <c r="BM237" i="3" s="1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L237" i="3"/>
  <c r="M238" i="3"/>
  <c r="N238" i="3"/>
  <c r="O238" i="3"/>
  <c r="P238" i="3"/>
  <c r="Q238" i="3"/>
  <c r="R238" i="3"/>
  <c r="BL238" i="3" s="1"/>
  <c r="S238" i="3"/>
  <c r="T238" i="3"/>
  <c r="U238" i="3"/>
  <c r="V238" i="3"/>
  <c r="BK238" i="3" s="1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N238" i="3"/>
  <c r="M239" i="3"/>
  <c r="N239" i="3"/>
  <c r="O239" i="3"/>
  <c r="P239" i="3"/>
  <c r="BN239" i="3" s="1"/>
  <c r="Q239" i="3"/>
  <c r="R239" i="3"/>
  <c r="S239" i="3"/>
  <c r="T239" i="3"/>
  <c r="BM239" i="3" s="1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L239" i="3"/>
  <c r="M240" i="3"/>
  <c r="N240" i="3"/>
  <c r="O240" i="3"/>
  <c r="P240" i="3"/>
  <c r="Q240" i="3"/>
  <c r="R240" i="3"/>
  <c r="BL240" i="3" s="1"/>
  <c r="S240" i="3"/>
  <c r="T240" i="3"/>
  <c r="U240" i="3"/>
  <c r="V240" i="3"/>
  <c r="BK240" i="3" s="1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N240" i="3"/>
  <c r="E245" i="3"/>
  <c r="K245" i="3" s="1"/>
  <c r="F245" i="3"/>
  <c r="G245" i="3"/>
  <c r="H245" i="3"/>
  <c r="L245" i="3" s="1"/>
  <c r="I245" i="3"/>
  <c r="J245" i="3"/>
  <c r="E246" i="3"/>
  <c r="K246" i="3" s="1"/>
  <c r="F246" i="3"/>
  <c r="G246" i="3"/>
  <c r="H246" i="3"/>
  <c r="L246" i="3" s="1"/>
  <c r="I246" i="3"/>
  <c r="J246" i="3"/>
  <c r="E247" i="3"/>
  <c r="K247" i="3" s="1"/>
  <c r="F247" i="3"/>
  <c r="G247" i="3"/>
  <c r="H247" i="3"/>
  <c r="L247" i="3" s="1"/>
  <c r="I247" i="3"/>
  <c r="J247" i="3"/>
  <c r="E248" i="3"/>
  <c r="K248" i="3" s="1"/>
  <c r="F248" i="3"/>
  <c r="G248" i="3"/>
  <c r="H248" i="3"/>
  <c r="I248" i="3"/>
  <c r="J248" i="3"/>
  <c r="L248" i="3"/>
  <c r="E249" i="3"/>
  <c r="K249" i="3" s="1"/>
  <c r="F249" i="3"/>
  <c r="G249" i="3"/>
  <c r="H249" i="3"/>
  <c r="L249" i="3" s="1"/>
  <c r="I249" i="3"/>
  <c r="J249" i="3"/>
  <c r="E250" i="3"/>
  <c r="K250" i="3" s="1"/>
  <c r="F250" i="3"/>
  <c r="G250" i="3"/>
  <c r="H250" i="3"/>
  <c r="L250" i="3" s="1"/>
  <c r="I250" i="3"/>
  <c r="J250" i="3"/>
  <c r="E251" i="3"/>
  <c r="K251" i="3" s="1"/>
  <c r="F251" i="3"/>
  <c r="G251" i="3"/>
  <c r="H251" i="3"/>
  <c r="L251" i="3" s="1"/>
  <c r="I251" i="3"/>
  <c r="J251" i="3"/>
  <c r="E252" i="3"/>
  <c r="K252" i="3" s="1"/>
  <c r="F252" i="3"/>
  <c r="G252" i="3"/>
  <c r="H252" i="3"/>
  <c r="I252" i="3"/>
  <c r="J252" i="3"/>
  <c r="L252" i="3"/>
  <c r="E253" i="3"/>
  <c r="K253" i="3" s="1"/>
  <c r="F253" i="3"/>
  <c r="G253" i="3"/>
  <c r="H253" i="3"/>
  <c r="L253" i="3" s="1"/>
  <c r="I253" i="3"/>
  <c r="J253" i="3"/>
  <c r="E254" i="3"/>
  <c r="K254" i="3" s="1"/>
  <c r="F254" i="3"/>
  <c r="G254" i="3"/>
  <c r="H254" i="3"/>
  <c r="L254" i="3" s="1"/>
  <c r="I254" i="3"/>
  <c r="J254" i="3"/>
  <c r="E255" i="3"/>
  <c r="K255" i="3" s="1"/>
  <c r="F255" i="3"/>
  <c r="G255" i="3"/>
  <c r="H255" i="3"/>
  <c r="L255" i="3" s="1"/>
  <c r="I255" i="3"/>
  <c r="J255" i="3"/>
  <c r="E256" i="3"/>
  <c r="K256" i="3" s="1"/>
  <c r="F256" i="3"/>
  <c r="G256" i="3"/>
  <c r="H256" i="3"/>
  <c r="I256" i="3"/>
  <c r="J256" i="3"/>
  <c r="L256" i="3"/>
  <c r="E257" i="3"/>
  <c r="K257" i="3" s="1"/>
  <c r="F257" i="3"/>
  <c r="G257" i="3"/>
  <c r="H257" i="3"/>
  <c r="L257" i="3" s="1"/>
  <c r="I257" i="3"/>
  <c r="J257" i="3"/>
  <c r="E258" i="3"/>
  <c r="K258" i="3" s="1"/>
  <c r="F258" i="3"/>
  <c r="G258" i="3"/>
  <c r="H258" i="3"/>
  <c r="L258" i="3" s="1"/>
  <c r="I258" i="3"/>
  <c r="J258" i="3"/>
  <c r="E259" i="3"/>
  <c r="K259" i="3" s="1"/>
  <c r="F259" i="3"/>
  <c r="G259" i="3"/>
  <c r="H259" i="3"/>
  <c r="L259" i="3" s="1"/>
  <c r="I259" i="3"/>
  <c r="J259" i="3"/>
  <c r="E260" i="3"/>
  <c r="K260" i="3" s="1"/>
  <c r="F260" i="3"/>
  <c r="G260" i="3"/>
  <c r="H260" i="3"/>
  <c r="I260" i="3"/>
  <c r="J260" i="3"/>
  <c r="L260" i="3"/>
  <c r="E261" i="3"/>
  <c r="K261" i="3" s="1"/>
  <c r="F261" i="3"/>
  <c r="G261" i="3"/>
  <c r="H261" i="3"/>
  <c r="L261" i="3" s="1"/>
  <c r="I261" i="3"/>
  <c r="J261" i="3"/>
  <c r="E262" i="3"/>
  <c r="K262" i="3" s="1"/>
  <c r="F262" i="3"/>
  <c r="G262" i="3"/>
  <c r="H262" i="3"/>
  <c r="L262" i="3" s="1"/>
  <c r="I262" i="3"/>
  <c r="J262" i="3"/>
  <c r="E263" i="3"/>
  <c r="K263" i="3" s="1"/>
  <c r="F263" i="3"/>
  <c r="G263" i="3"/>
  <c r="H263" i="3"/>
  <c r="L263" i="3" s="1"/>
  <c r="I263" i="3"/>
  <c r="J263" i="3"/>
  <c r="E264" i="3"/>
  <c r="K264" i="3" s="1"/>
  <c r="F264" i="3"/>
  <c r="G264" i="3"/>
  <c r="H264" i="3"/>
  <c r="I264" i="3"/>
  <c r="J264" i="3"/>
  <c r="L264" i="3"/>
  <c r="E265" i="3"/>
  <c r="K265" i="3" s="1"/>
  <c r="F265" i="3"/>
  <c r="G265" i="3"/>
  <c r="H265" i="3"/>
  <c r="L265" i="3" s="1"/>
  <c r="I265" i="3"/>
  <c r="J265" i="3"/>
  <c r="E266" i="3"/>
  <c r="K266" i="3" s="1"/>
  <c r="F266" i="3"/>
  <c r="G266" i="3"/>
  <c r="H266" i="3"/>
  <c r="L266" i="3" s="1"/>
  <c r="I266" i="3"/>
  <c r="J266" i="3"/>
  <c r="E267" i="3"/>
  <c r="K267" i="3" s="1"/>
  <c r="F267" i="3"/>
  <c r="G267" i="3"/>
  <c r="H267" i="3"/>
  <c r="L267" i="3" s="1"/>
  <c r="I267" i="3"/>
  <c r="J267" i="3"/>
  <c r="E268" i="3"/>
  <c r="K268" i="3" s="1"/>
  <c r="F268" i="3"/>
  <c r="G268" i="3"/>
  <c r="H268" i="3"/>
  <c r="I268" i="3"/>
  <c r="J268" i="3"/>
  <c r="L268" i="3"/>
  <c r="E269" i="3"/>
  <c r="K269" i="3" s="1"/>
  <c r="F269" i="3"/>
  <c r="G269" i="3"/>
  <c r="H269" i="3"/>
  <c r="L269" i="3" s="1"/>
  <c r="I269" i="3"/>
  <c r="J269" i="3"/>
  <c r="E270" i="3"/>
  <c r="K270" i="3" s="1"/>
  <c r="F270" i="3"/>
  <c r="G270" i="3"/>
  <c r="H270" i="3"/>
  <c r="L270" i="3" s="1"/>
  <c r="I270" i="3"/>
  <c r="J270" i="3"/>
  <c r="E271" i="3"/>
  <c r="K271" i="3" s="1"/>
  <c r="F271" i="3"/>
  <c r="G271" i="3"/>
  <c r="H271" i="3"/>
  <c r="L271" i="3" s="1"/>
  <c r="I271" i="3"/>
  <c r="J271" i="3"/>
  <c r="E272" i="3"/>
  <c r="K272" i="3" s="1"/>
  <c r="F272" i="3"/>
  <c r="G272" i="3"/>
  <c r="H272" i="3"/>
  <c r="I272" i="3"/>
  <c r="J272" i="3"/>
  <c r="L272" i="3"/>
  <c r="E273" i="3"/>
  <c r="K273" i="3" s="1"/>
  <c r="F273" i="3"/>
  <c r="G273" i="3"/>
  <c r="H273" i="3"/>
  <c r="L273" i="3" s="1"/>
  <c r="I273" i="3"/>
  <c r="J273" i="3"/>
  <c r="E274" i="3"/>
  <c r="K274" i="3" s="1"/>
  <c r="F274" i="3"/>
  <c r="G274" i="3"/>
  <c r="H274" i="3"/>
  <c r="L274" i="3" s="1"/>
  <c r="I274" i="3"/>
  <c r="J274" i="3"/>
  <c r="E275" i="3"/>
  <c r="K275" i="3" s="1"/>
  <c r="F275" i="3"/>
  <c r="G275" i="3"/>
  <c r="H275" i="3"/>
  <c r="L275" i="3" s="1"/>
  <c r="I275" i="3"/>
  <c r="J275" i="3"/>
  <c r="E276" i="3"/>
  <c r="K276" i="3" s="1"/>
  <c r="F276" i="3"/>
  <c r="G276" i="3"/>
  <c r="H276" i="3"/>
  <c r="I276" i="3"/>
  <c r="J276" i="3"/>
  <c r="L276" i="3"/>
  <c r="E277" i="3"/>
  <c r="K277" i="3" s="1"/>
  <c r="F277" i="3"/>
  <c r="G277" i="3"/>
  <c r="H277" i="3"/>
  <c r="L277" i="3" s="1"/>
  <c r="I277" i="3"/>
  <c r="J277" i="3"/>
  <c r="E278" i="3"/>
  <c r="K278" i="3" s="1"/>
  <c r="F278" i="3"/>
  <c r="G278" i="3"/>
  <c r="H278" i="3"/>
  <c r="L278" i="3" s="1"/>
  <c r="I278" i="3"/>
  <c r="J278" i="3"/>
  <c r="E279" i="3"/>
  <c r="K279" i="3" s="1"/>
  <c r="F279" i="3"/>
  <c r="G279" i="3"/>
  <c r="H279" i="3"/>
  <c r="L279" i="3" s="1"/>
  <c r="I279" i="3"/>
  <c r="J279" i="3"/>
  <c r="E280" i="3"/>
  <c r="K280" i="3" s="1"/>
  <c r="F280" i="3"/>
  <c r="G280" i="3"/>
  <c r="H280" i="3"/>
  <c r="I280" i="3"/>
  <c r="J280" i="3"/>
  <c r="L280" i="3"/>
  <c r="E281" i="3"/>
  <c r="K281" i="3" s="1"/>
  <c r="F281" i="3"/>
  <c r="G281" i="3"/>
  <c r="H281" i="3"/>
  <c r="L281" i="3" s="1"/>
  <c r="I281" i="3"/>
  <c r="J281" i="3"/>
  <c r="E282" i="3"/>
  <c r="K282" i="3" s="1"/>
  <c r="F282" i="3"/>
  <c r="G282" i="3"/>
  <c r="H282" i="3"/>
  <c r="L282" i="3" s="1"/>
  <c r="I282" i="3"/>
  <c r="J282" i="3"/>
  <c r="E283" i="3"/>
  <c r="K283" i="3" s="1"/>
  <c r="F283" i="3"/>
  <c r="G283" i="3"/>
  <c r="H283" i="3"/>
  <c r="L283" i="3" s="1"/>
  <c r="I283" i="3"/>
  <c r="J283" i="3"/>
  <c r="E284" i="3"/>
  <c r="K284" i="3" s="1"/>
  <c r="F284" i="3"/>
  <c r="G284" i="3"/>
  <c r="H284" i="3"/>
  <c r="I284" i="3"/>
  <c r="J284" i="3"/>
  <c r="L284" i="3"/>
  <c r="E285" i="3"/>
  <c r="K285" i="3" s="1"/>
  <c r="F285" i="3"/>
  <c r="G285" i="3"/>
  <c r="H285" i="3"/>
  <c r="L285" i="3" s="1"/>
  <c r="I285" i="3"/>
  <c r="J285" i="3"/>
  <c r="E286" i="3"/>
  <c r="K286" i="3" s="1"/>
  <c r="F286" i="3"/>
  <c r="G286" i="3"/>
  <c r="H286" i="3"/>
  <c r="L286" i="3" s="1"/>
  <c r="I286" i="3"/>
  <c r="J286" i="3"/>
  <c r="E287" i="3"/>
  <c r="K287" i="3" s="1"/>
  <c r="F287" i="3"/>
  <c r="G287" i="3"/>
  <c r="H287" i="3"/>
  <c r="L287" i="3" s="1"/>
  <c r="I287" i="3"/>
  <c r="J287" i="3"/>
  <c r="E288" i="3"/>
  <c r="K288" i="3" s="1"/>
  <c r="F288" i="3"/>
  <c r="G288" i="3"/>
  <c r="H288" i="3"/>
  <c r="I288" i="3"/>
  <c r="J288" i="3"/>
  <c r="L288" i="3"/>
  <c r="E289" i="3"/>
  <c r="K289" i="3" s="1"/>
  <c r="F289" i="3"/>
  <c r="G289" i="3"/>
  <c r="H289" i="3"/>
  <c r="L289" i="3" s="1"/>
  <c r="I289" i="3"/>
  <c r="J289" i="3"/>
  <c r="E290" i="3"/>
  <c r="K290" i="3" s="1"/>
  <c r="F290" i="3"/>
  <c r="G290" i="3"/>
  <c r="H290" i="3"/>
  <c r="L290" i="3" s="1"/>
  <c r="I290" i="3"/>
  <c r="J290" i="3"/>
  <c r="E291" i="3"/>
  <c r="K291" i="3" s="1"/>
  <c r="F291" i="3"/>
  <c r="G291" i="3"/>
  <c r="H291" i="3"/>
  <c r="L291" i="3" s="1"/>
  <c r="I291" i="3"/>
  <c r="J291" i="3"/>
  <c r="E292" i="3"/>
  <c r="K292" i="3" s="1"/>
  <c r="F292" i="3"/>
  <c r="G292" i="3"/>
  <c r="H292" i="3"/>
  <c r="I292" i="3"/>
  <c r="J292" i="3"/>
  <c r="L292" i="3"/>
  <c r="E293" i="3"/>
  <c r="K293" i="3" s="1"/>
  <c r="F293" i="3"/>
  <c r="G293" i="3"/>
  <c r="H293" i="3"/>
  <c r="L293" i="3" s="1"/>
  <c r="I293" i="3"/>
  <c r="J293" i="3"/>
  <c r="E294" i="3"/>
  <c r="F294" i="3"/>
  <c r="K294" i="3" s="1"/>
  <c r="G294" i="3"/>
  <c r="H294" i="3"/>
  <c r="L294" i="3" s="1"/>
  <c r="I294" i="3"/>
  <c r="J294" i="3"/>
  <c r="E295" i="3"/>
  <c r="F295" i="3"/>
  <c r="K295" i="3" s="1"/>
  <c r="G295" i="3"/>
  <c r="H295" i="3"/>
  <c r="L295" i="3" s="1"/>
  <c r="I295" i="3"/>
  <c r="J295" i="3"/>
  <c r="E296" i="3"/>
  <c r="F296" i="3"/>
  <c r="K296" i="3" s="1"/>
  <c r="G296" i="3"/>
  <c r="H296" i="3"/>
  <c r="I296" i="3"/>
  <c r="J296" i="3"/>
  <c r="L296" i="3"/>
  <c r="E297" i="3"/>
  <c r="K297" i="3" s="1"/>
  <c r="F297" i="3"/>
  <c r="G297" i="3"/>
  <c r="H297" i="3"/>
  <c r="L297" i="3" s="1"/>
  <c r="I297" i="3"/>
  <c r="J297" i="3"/>
  <c r="E298" i="3"/>
  <c r="K298" i="3" s="1"/>
  <c r="F298" i="3"/>
  <c r="G298" i="3"/>
  <c r="H298" i="3"/>
  <c r="L298" i="3" s="1"/>
  <c r="I298" i="3"/>
  <c r="J298" i="3"/>
  <c r="E299" i="3"/>
  <c r="K299" i="3" s="1"/>
  <c r="F299" i="3"/>
  <c r="G299" i="3"/>
  <c r="H299" i="3"/>
  <c r="L299" i="3" s="1"/>
  <c r="I299" i="3"/>
  <c r="J299" i="3"/>
  <c r="E300" i="3"/>
  <c r="K300" i="3" s="1"/>
  <c r="F300" i="3"/>
  <c r="G300" i="3"/>
  <c r="H300" i="3"/>
  <c r="I300" i="3"/>
  <c r="J300" i="3"/>
  <c r="L300" i="3"/>
  <c r="E301" i="3"/>
  <c r="K301" i="3" s="1"/>
  <c r="F301" i="3"/>
  <c r="G301" i="3"/>
  <c r="H301" i="3"/>
  <c r="L301" i="3" s="1"/>
  <c r="I301" i="3"/>
  <c r="J301" i="3"/>
  <c r="E302" i="3"/>
  <c r="K302" i="3" s="1"/>
  <c r="F302" i="3"/>
  <c r="G302" i="3"/>
  <c r="H302" i="3"/>
  <c r="L302" i="3" s="1"/>
  <c r="I302" i="3"/>
  <c r="J302" i="3"/>
  <c r="E303" i="3"/>
  <c r="K303" i="3" s="1"/>
  <c r="F303" i="3"/>
  <c r="G303" i="3"/>
  <c r="H303" i="3"/>
  <c r="L303" i="3" s="1"/>
  <c r="I303" i="3"/>
  <c r="J303" i="3"/>
  <c r="E304" i="3"/>
  <c r="K304" i="3" s="1"/>
  <c r="F304" i="3"/>
  <c r="G304" i="3"/>
  <c r="H304" i="3"/>
  <c r="I304" i="3"/>
  <c r="J304" i="3"/>
  <c r="L304" i="3"/>
  <c r="E305" i="3"/>
  <c r="K305" i="3" s="1"/>
  <c r="F305" i="3"/>
  <c r="G305" i="3"/>
  <c r="H305" i="3"/>
  <c r="L305" i="3" s="1"/>
  <c r="I305" i="3"/>
  <c r="J305" i="3"/>
  <c r="E306" i="3"/>
  <c r="K306" i="3" s="1"/>
  <c r="F306" i="3"/>
  <c r="G306" i="3"/>
  <c r="H306" i="3"/>
  <c r="L306" i="3" s="1"/>
  <c r="I306" i="3"/>
  <c r="J306" i="3"/>
  <c r="E307" i="3"/>
  <c r="K307" i="3" s="1"/>
  <c r="F307" i="3"/>
  <c r="G307" i="3"/>
  <c r="H307" i="3"/>
  <c r="L307" i="3" s="1"/>
  <c r="I307" i="3"/>
  <c r="J307" i="3"/>
  <c r="E308" i="3"/>
  <c r="K308" i="3" s="1"/>
  <c r="F308" i="3"/>
  <c r="G308" i="3"/>
  <c r="H308" i="3"/>
  <c r="I308" i="3"/>
  <c r="J308" i="3"/>
  <c r="L308" i="3"/>
  <c r="E309" i="3"/>
  <c r="K309" i="3" s="1"/>
  <c r="F309" i="3"/>
  <c r="G309" i="3"/>
  <c r="H309" i="3"/>
  <c r="L309" i="3" s="1"/>
  <c r="I309" i="3"/>
  <c r="J309" i="3"/>
  <c r="E310" i="3"/>
  <c r="K310" i="3" s="1"/>
  <c r="F310" i="3"/>
  <c r="G310" i="3"/>
  <c r="H310" i="3"/>
  <c r="L310" i="3" s="1"/>
  <c r="I310" i="3"/>
  <c r="J310" i="3"/>
  <c r="E311" i="3"/>
  <c r="K311" i="3" s="1"/>
  <c r="F311" i="3"/>
  <c r="G311" i="3"/>
  <c r="H311" i="3"/>
  <c r="L311" i="3" s="1"/>
  <c r="I311" i="3"/>
  <c r="J311" i="3"/>
  <c r="E312" i="3"/>
  <c r="K312" i="3" s="1"/>
  <c r="F312" i="3"/>
  <c r="G312" i="3"/>
  <c r="H312" i="3"/>
  <c r="I312" i="3"/>
  <c r="J312" i="3"/>
  <c r="L312" i="3"/>
  <c r="E313" i="3"/>
  <c r="K313" i="3" s="1"/>
  <c r="F313" i="3"/>
  <c r="G313" i="3"/>
  <c r="H313" i="3"/>
  <c r="L313" i="3" s="1"/>
  <c r="I313" i="3"/>
  <c r="J313" i="3"/>
  <c r="E314" i="3"/>
  <c r="K314" i="3" s="1"/>
  <c r="F314" i="3"/>
  <c r="G314" i="3"/>
  <c r="H314" i="3"/>
  <c r="L314" i="3" s="1"/>
  <c r="I314" i="3"/>
  <c r="J314" i="3"/>
  <c r="E315" i="3"/>
  <c r="F315" i="3"/>
  <c r="G315" i="3"/>
  <c r="H315" i="3"/>
  <c r="I315" i="3"/>
  <c r="J315" i="3"/>
  <c r="L315" i="3" s="1"/>
  <c r="E316" i="3"/>
  <c r="F316" i="3"/>
  <c r="G316" i="3"/>
  <c r="H316" i="3"/>
  <c r="I316" i="3"/>
  <c r="J316" i="3"/>
  <c r="L316" i="3"/>
  <c r="E317" i="3"/>
  <c r="K317" i="3" s="1"/>
  <c r="F317" i="3"/>
  <c r="G317" i="3"/>
  <c r="H317" i="3"/>
  <c r="L317" i="3" s="1"/>
  <c r="I317" i="3"/>
  <c r="J317" i="3"/>
  <c r="E318" i="3"/>
  <c r="K318" i="3" s="1"/>
  <c r="F318" i="3"/>
  <c r="G318" i="3"/>
  <c r="H318" i="3"/>
  <c r="I318" i="3"/>
  <c r="L318" i="3" s="1"/>
  <c r="J318" i="3"/>
  <c r="E319" i="3"/>
  <c r="F319" i="3"/>
  <c r="G319" i="3"/>
  <c r="H319" i="3"/>
  <c r="I319" i="3"/>
  <c r="J319" i="3"/>
  <c r="L319" i="3" s="1"/>
  <c r="E320" i="3"/>
  <c r="F320" i="3"/>
  <c r="G320" i="3"/>
  <c r="H320" i="3"/>
  <c r="I320" i="3"/>
  <c r="J320" i="3"/>
  <c r="L320" i="3"/>
  <c r="E321" i="3"/>
  <c r="K321" i="3" s="1"/>
  <c r="F321" i="3"/>
  <c r="G321" i="3"/>
  <c r="H321" i="3"/>
  <c r="L321" i="3" s="1"/>
  <c r="I321" i="3"/>
  <c r="J321" i="3"/>
  <c r="E322" i="3"/>
  <c r="K322" i="3" s="1"/>
  <c r="F322" i="3"/>
  <c r="G322" i="3"/>
  <c r="H322" i="3"/>
  <c r="I322" i="3"/>
  <c r="J322" i="3"/>
  <c r="E323" i="3"/>
  <c r="F323" i="3"/>
  <c r="G323" i="3"/>
  <c r="H323" i="3"/>
  <c r="I323" i="3"/>
  <c r="J323" i="3"/>
  <c r="L323" i="3" s="1"/>
  <c r="E324" i="3"/>
  <c r="F324" i="3"/>
  <c r="G324" i="3"/>
  <c r="H324" i="3"/>
  <c r="I324" i="3"/>
  <c r="J324" i="3"/>
  <c r="L324" i="3"/>
  <c r="E325" i="3"/>
  <c r="K325" i="3" s="1"/>
  <c r="F325" i="3"/>
  <c r="G325" i="3"/>
  <c r="H325" i="3"/>
  <c r="L325" i="3" s="1"/>
  <c r="I325" i="3"/>
  <c r="J325" i="3"/>
  <c r="E326" i="3"/>
  <c r="K326" i="3" s="1"/>
  <c r="F326" i="3"/>
  <c r="G326" i="3"/>
  <c r="H326" i="3"/>
  <c r="I326" i="3"/>
  <c r="J326" i="3"/>
  <c r="E327" i="3"/>
  <c r="F327" i="3"/>
  <c r="G327" i="3"/>
  <c r="H327" i="3"/>
  <c r="I327" i="3"/>
  <c r="J327" i="3"/>
  <c r="L327" i="3" s="1"/>
  <c r="E328" i="3"/>
  <c r="F328" i="3"/>
  <c r="G328" i="3"/>
  <c r="H328" i="3"/>
  <c r="I328" i="3"/>
  <c r="J328" i="3"/>
  <c r="L328" i="3"/>
  <c r="E329" i="3"/>
  <c r="K329" i="3" s="1"/>
  <c r="F329" i="3"/>
  <c r="G329" i="3"/>
  <c r="H329" i="3"/>
  <c r="L329" i="3" s="1"/>
  <c r="I329" i="3"/>
  <c r="J329" i="3"/>
  <c r="E330" i="3"/>
  <c r="K330" i="3" s="1"/>
  <c r="F330" i="3"/>
  <c r="G330" i="3"/>
  <c r="H330" i="3"/>
  <c r="I330" i="3"/>
  <c r="L330" i="3" s="1"/>
  <c r="J330" i="3"/>
  <c r="E331" i="3"/>
  <c r="K331" i="3" s="1"/>
  <c r="F331" i="3"/>
  <c r="G331" i="3"/>
  <c r="H331" i="3"/>
  <c r="I331" i="3"/>
  <c r="L331" i="3" s="1"/>
  <c r="J331" i="3"/>
  <c r="E332" i="3"/>
  <c r="K332" i="3" s="1"/>
  <c r="F332" i="3"/>
  <c r="G332" i="3"/>
  <c r="H332" i="3"/>
  <c r="I332" i="3"/>
  <c r="L332" i="3" s="1"/>
  <c r="J332" i="3"/>
  <c r="E333" i="3"/>
  <c r="K333" i="3" s="1"/>
  <c r="F333" i="3"/>
  <c r="G333" i="3"/>
  <c r="H333" i="3"/>
  <c r="I333" i="3"/>
  <c r="L333" i="3" s="1"/>
  <c r="J333" i="3"/>
  <c r="E334" i="3"/>
  <c r="K334" i="3" s="1"/>
  <c r="F334" i="3"/>
  <c r="G334" i="3"/>
  <c r="H334" i="3"/>
  <c r="I334" i="3"/>
  <c r="L334" i="3" s="1"/>
  <c r="J334" i="3"/>
  <c r="E335" i="3"/>
  <c r="K335" i="3" s="1"/>
  <c r="F335" i="3"/>
  <c r="G335" i="3"/>
  <c r="H335" i="3"/>
  <c r="I335" i="3"/>
  <c r="L335" i="3" s="1"/>
  <c r="J335" i="3"/>
  <c r="E336" i="3"/>
  <c r="K336" i="3" s="1"/>
  <c r="F336" i="3"/>
  <c r="G336" i="3"/>
  <c r="H336" i="3"/>
  <c r="I336" i="3"/>
  <c r="L336" i="3" s="1"/>
  <c r="J336" i="3"/>
  <c r="E337" i="3"/>
  <c r="K337" i="3" s="1"/>
  <c r="F337" i="3"/>
  <c r="G337" i="3"/>
  <c r="H337" i="3"/>
  <c r="I337" i="3"/>
  <c r="L337" i="3" s="1"/>
  <c r="J337" i="3"/>
  <c r="E338" i="3"/>
  <c r="K338" i="3" s="1"/>
  <c r="F338" i="3"/>
  <c r="G338" i="3"/>
  <c r="H338" i="3"/>
  <c r="I338" i="3"/>
  <c r="L338" i="3" s="1"/>
  <c r="J338" i="3"/>
  <c r="E339" i="3"/>
  <c r="K339" i="3" s="1"/>
  <c r="F339" i="3"/>
  <c r="G339" i="3"/>
  <c r="H339" i="3"/>
  <c r="I339" i="3"/>
  <c r="L339" i="3" s="1"/>
  <c r="J339" i="3"/>
  <c r="E340" i="3"/>
  <c r="K340" i="3" s="1"/>
  <c r="F340" i="3"/>
  <c r="G340" i="3"/>
  <c r="H340" i="3"/>
  <c r="I340" i="3"/>
  <c r="L340" i="3" s="1"/>
  <c r="J340" i="3"/>
  <c r="E341" i="3"/>
  <c r="K341" i="3" s="1"/>
  <c r="F341" i="3"/>
  <c r="G341" i="3"/>
  <c r="H341" i="3"/>
  <c r="I341" i="3"/>
  <c r="L341" i="3" s="1"/>
  <c r="J341" i="3"/>
  <c r="E342" i="3"/>
  <c r="K342" i="3" s="1"/>
  <c r="F342" i="3"/>
  <c r="G342" i="3"/>
  <c r="H342" i="3"/>
  <c r="I342" i="3"/>
  <c r="L342" i="3" s="1"/>
  <c r="J342" i="3"/>
  <c r="E343" i="3"/>
  <c r="K343" i="3" s="1"/>
  <c r="F343" i="3"/>
  <c r="G343" i="3"/>
  <c r="H343" i="3"/>
  <c r="I343" i="3"/>
  <c r="L343" i="3" s="1"/>
  <c r="J343" i="3"/>
  <c r="E344" i="3"/>
  <c r="K344" i="3" s="1"/>
  <c r="F344" i="3"/>
  <c r="G344" i="3"/>
  <c r="H344" i="3"/>
  <c r="I344" i="3"/>
  <c r="L344" i="3" s="1"/>
  <c r="J344" i="3"/>
  <c r="E345" i="3"/>
  <c r="K345" i="3" s="1"/>
  <c r="F345" i="3"/>
  <c r="G345" i="3"/>
  <c r="H345" i="3"/>
  <c r="I345" i="3"/>
  <c r="L345" i="3" s="1"/>
  <c r="J345" i="3"/>
  <c r="E346" i="3"/>
  <c r="K346" i="3" s="1"/>
  <c r="F346" i="3"/>
  <c r="G346" i="3"/>
  <c r="H346" i="3"/>
  <c r="I346" i="3"/>
  <c r="L346" i="3" s="1"/>
  <c r="J346" i="3"/>
  <c r="E347" i="3"/>
  <c r="K347" i="3" s="1"/>
  <c r="F347" i="3"/>
  <c r="G347" i="3"/>
  <c r="H347" i="3"/>
  <c r="I347" i="3"/>
  <c r="L347" i="3" s="1"/>
  <c r="J347" i="3"/>
  <c r="E348" i="3"/>
  <c r="K348" i="3" s="1"/>
  <c r="F348" i="3"/>
  <c r="G348" i="3"/>
  <c r="H348" i="3"/>
  <c r="I348" i="3"/>
  <c r="L348" i="3" s="1"/>
  <c r="J348" i="3"/>
  <c r="E349" i="3"/>
  <c r="K349" i="3" s="1"/>
  <c r="F349" i="3"/>
  <c r="G349" i="3"/>
  <c r="H349" i="3"/>
  <c r="I349" i="3"/>
  <c r="L349" i="3" s="1"/>
  <c r="J349" i="3"/>
  <c r="E350" i="3"/>
  <c r="K350" i="3" s="1"/>
  <c r="F350" i="3"/>
  <c r="G350" i="3"/>
  <c r="H350" i="3"/>
  <c r="I350" i="3"/>
  <c r="L350" i="3" s="1"/>
  <c r="J350" i="3"/>
  <c r="E351" i="3"/>
  <c r="K351" i="3" s="1"/>
  <c r="F351" i="3"/>
  <c r="G351" i="3"/>
  <c r="H351" i="3"/>
  <c r="I351" i="3"/>
  <c r="L351" i="3" s="1"/>
  <c r="J351" i="3"/>
  <c r="E352" i="3"/>
  <c r="K352" i="3" s="1"/>
  <c r="F352" i="3"/>
  <c r="G352" i="3"/>
  <c r="H352" i="3"/>
  <c r="I352" i="3"/>
  <c r="L352" i="3" s="1"/>
  <c r="J352" i="3"/>
  <c r="E353" i="3"/>
  <c r="K353" i="3" s="1"/>
  <c r="F353" i="3"/>
  <c r="G353" i="3"/>
  <c r="H353" i="3"/>
  <c r="I353" i="3"/>
  <c r="L353" i="3" s="1"/>
  <c r="J353" i="3"/>
  <c r="E354" i="3"/>
  <c r="K354" i="3" s="1"/>
  <c r="F354" i="3"/>
  <c r="G354" i="3"/>
  <c r="H354" i="3"/>
  <c r="I354" i="3"/>
  <c r="L354" i="3" s="1"/>
  <c r="J354" i="3"/>
  <c r="E355" i="3"/>
  <c r="K355" i="3" s="1"/>
  <c r="F355" i="3"/>
  <c r="G355" i="3"/>
  <c r="H355" i="3"/>
  <c r="I355" i="3"/>
  <c r="L355" i="3" s="1"/>
  <c r="J355" i="3"/>
  <c r="E356" i="3"/>
  <c r="K356" i="3" s="1"/>
  <c r="F356" i="3"/>
  <c r="G356" i="3"/>
  <c r="H356" i="3"/>
  <c r="I356" i="3"/>
  <c r="L356" i="3" s="1"/>
  <c r="J356" i="3"/>
  <c r="E357" i="3"/>
  <c r="K357" i="3" s="1"/>
  <c r="F357" i="3"/>
  <c r="G357" i="3"/>
  <c r="H357" i="3"/>
  <c r="I357" i="3"/>
  <c r="L357" i="3" s="1"/>
  <c r="J357" i="3"/>
  <c r="E358" i="3"/>
  <c r="K358" i="3" s="1"/>
  <c r="F358" i="3"/>
  <c r="G358" i="3"/>
  <c r="H358" i="3"/>
  <c r="I358" i="3"/>
  <c r="L358" i="3" s="1"/>
  <c r="J358" i="3"/>
  <c r="E359" i="3"/>
  <c r="K359" i="3" s="1"/>
  <c r="F359" i="3"/>
  <c r="G359" i="3"/>
  <c r="H359" i="3"/>
  <c r="I359" i="3"/>
  <c r="L359" i="3" s="1"/>
  <c r="J359" i="3"/>
  <c r="E360" i="3"/>
  <c r="K360" i="3" s="1"/>
  <c r="F360" i="3"/>
  <c r="G360" i="3"/>
  <c r="H360" i="3"/>
  <c r="I360" i="3"/>
  <c r="L360" i="3" s="1"/>
  <c r="J360" i="3"/>
  <c r="E361" i="3"/>
  <c r="K361" i="3" s="1"/>
  <c r="F361" i="3"/>
  <c r="G361" i="3"/>
  <c r="H361" i="3"/>
  <c r="I361" i="3"/>
  <c r="L361" i="3" s="1"/>
  <c r="J361" i="3"/>
  <c r="E362" i="3"/>
  <c r="K362" i="3" s="1"/>
  <c r="F362" i="3"/>
  <c r="G362" i="3"/>
  <c r="H362" i="3"/>
  <c r="I362" i="3"/>
  <c r="L362" i="3" s="1"/>
  <c r="J362" i="3"/>
  <c r="E363" i="3"/>
  <c r="K363" i="3" s="1"/>
  <c r="F363" i="3"/>
  <c r="G363" i="3"/>
  <c r="H363" i="3"/>
  <c r="I363" i="3"/>
  <c r="L363" i="3" s="1"/>
  <c r="J363" i="3"/>
  <c r="E364" i="3"/>
  <c r="K364" i="3" s="1"/>
  <c r="F364" i="3"/>
  <c r="G364" i="3"/>
  <c r="H364" i="3"/>
  <c r="I364" i="3"/>
  <c r="L364" i="3" s="1"/>
  <c r="J364" i="3"/>
  <c r="E365" i="3"/>
  <c r="K365" i="3" s="1"/>
  <c r="F365" i="3"/>
  <c r="G365" i="3"/>
  <c r="H365" i="3"/>
  <c r="I365" i="3"/>
  <c r="L365" i="3" s="1"/>
  <c r="J365" i="3"/>
  <c r="E366" i="3"/>
  <c r="K366" i="3" s="1"/>
  <c r="F366" i="3"/>
  <c r="G366" i="3"/>
  <c r="H366" i="3"/>
  <c r="I366" i="3"/>
  <c r="L366" i="3" s="1"/>
  <c r="J366" i="3"/>
  <c r="E367" i="3"/>
  <c r="K367" i="3" s="1"/>
  <c r="F367" i="3"/>
  <c r="G367" i="3"/>
  <c r="H367" i="3"/>
  <c r="I367" i="3"/>
  <c r="L367" i="3" s="1"/>
  <c r="J367" i="3"/>
  <c r="E368" i="3"/>
  <c r="K368" i="3" s="1"/>
  <c r="F368" i="3"/>
  <c r="G368" i="3"/>
  <c r="H368" i="3"/>
  <c r="I368" i="3"/>
  <c r="L368" i="3" s="1"/>
  <c r="J368" i="3"/>
  <c r="E369" i="3"/>
  <c r="K369" i="3" s="1"/>
  <c r="F369" i="3"/>
  <c r="G369" i="3"/>
  <c r="H369" i="3"/>
  <c r="I369" i="3"/>
  <c r="L369" i="3" s="1"/>
  <c r="J369" i="3"/>
  <c r="E370" i="3"/>
  <c r="K370" i="3" s="1"/>
  <c r="F370" i="3"/>
  <c r="G370" i="3"/>
  <c r="H370" i="3"/>
  <c r="I370" i="3"/>
  <c r="L370" i="3" s="1"/>
  <c r="J370" i="3"/>
  <c r="E371" i="3"/>
  <c r="K371" i="3" s="1"/>
  <c r="F371" i="3"/>
  <c r="G371" i="3"/>
  <c r="H371" i="3"/>
  <c r="I371" i="3"/>
  <c r="L371" i="3" s="1"/>
  <c r="J371" i="3"/>
  <c r="E372" i="3"/>
  <c r="K372" i="3" s="1"/>
  <c r="F372" i="3"/>
  <c r="G372" i="3"/>
  <c r="H372" i="3"/>
  <c r="I372" i="3"/>
  <c r="L372" i="3" s="1"/>
  <c r="J372" i="3"/>
  <c r="E373" i="3"/>
  <c r="K373" i="3" s="1"/>
  <c r="F373" i="3"/>
  <c r="G373" i="3"/>
  <c r="H373" i="3"/>
  <c r="I373" i="3"/>
  <c r="L373" i="3" s="1"/>
  <c r="J373" i="3"/>
  <c r="E374" i="3"/>
  <c r="K374" i="3" s="1"/>
  <c r="F374" i="3"/>
  <c r="G374" i="3"/>
  <c r="H374" i="3"/>
  <c r="I374" i="3"/>
  <c r="L374" i="3" s="1"/>
  <c r="J374" i="3"/>
  <c r="E375" i="3"/>
  <c r="K375" i="3" s="1"/>
  <c r="F375" i="3"/>
  <c r="G375" i="3"/>
  <c r="H375" i="3"/>
  <c r="I375" i="3"/>
  <c r="L375" i="3" s="1"/>
  <c r="J375" i="3"/>
  <c r="E376" i="3"/>
  <c r="K376" i="3" s="1"/>
  <c r="F376" i="3"/>
  <c r="G376" i="3"/>
  <c r="H376" i="3"/>
  <c r="I376" i="3"/>
  <c r="L376" i="3" s="1"/>
  <c r="J376" i="3"/>
  <c r="E377" i="3"/>
  <c r="K377" i="3" s="1"/>
  <c r="F377" i="3"/>
  <c r="G377" i="3"/>
  <c r="H377" i="3"/>
  <c r="I377" i="3"/>
  <c r="L377" i="3" s="1"/>
  <c r="J377" i="3"/>
  <c r="E378" i="3"/>
  <c r="K378" i="3" s="1"/>
  <c r="F378" i="3"/>
  <c r="G378" i="3"/>
  <c r="H378" i="3"/>
  <c r="I378" i="3"/>
  <c r="L378" i="3" s="1"/>
  <c r="J378" i="3"/>
  <c r="E379" i="3"/>
  <c r="K379" i="3" s="1"/>
  <c r="F379" i="3"/>
  <c r="G379" i="3"/>
  <c r="H379" i="3"/>
  <c r="I379" i="3"/>
  <c r="L379" i="3" s="1"/>
  <c r="J379" i="3"/>
  <c r="E380" i="3"/>
  <c r="K380" i="3" s="1"/>
  <c r="F380" i="3"/>
  <c r="G380" i="3"/>
  <c r="H380" i="3"/>
  <c r="I380" i="3"/>
  <c r="L380" i="3" s="1"/>
  <c r="J380" i="3"/>
  <c r="E381" i="3"/>
  <c r="K381" i="3" s="1"/>
  <c r="F381" i="3"/>
  <c r="G381" i="3"/>
  <c r="H381" i="3"/>
  <c r="I381" i="3"/>
  <c r="L381" i="3" s="1"/>
  <c r="J381" i="3"/>
  <c r="E382" i="3"/>
  <c r="K382" i="3" s="1"/>
  <c r="F382" i="3"/>
  <c r="G382" i="3"/>
  <c r="H382" i="3"/>
  <c r="I382" i="3"/>
  <c r="L382" i="3" s="1"/>
  <c r="J382" i="3"/>
  <c r="E383" i="3"/>
  <c r="K383" i="3" s="1"/>
  <c r="F383" i="3"/>
  <c r="G383" i="3"/>
  <c r="H383" i="3"/>
  <c r="I383" i="3"/>
  <c r="L383" i="3" s="1"/>
  <c r="J383" i="3"/>
  <c r="E384" i="3"/>
  <c r="K384" i="3" s="1"/>
  <c r="F384" i="3"/>
  <c r="G384" i="3"/>
  <c r="H384" i="3"/>
  <c r="I384" i="3"/>
  <c r="L384" i="3" s="1"/>
  <c r="J384" i="3"/>
  <c r="E385" i="3"/>
  <c r="K385" i="3" s="1"/>
  <c r="F385" i="3"/>
  <c r="G385" i="3"/>
  <c r="H385" i="3"/>
  <c r="I385" i="3"/>
  <c r="L385" i="3" s="1"/>
  <c r="J385" i="3"/>
  <c r="E386" i="3"/>
  <c r="K386" i="3" s="1"/>
  <c r="F386" i="3"/>
  <c r="G386" i="3"/>
  <c r="H386" i="3"/>
  <c r="I386" i="3"/>
  <c r="L386" i="3" s="1"/>
  <c r="J386" i="3"/>
  <c r="E387" i="3"/>
  <c r="K387" i="3" s="1"/>
  <c r="F387" i="3"/>
  <c r="G387" i="3"/>
  <c r="H387" i="3"/>
  <c r="I387" i="3"/>
  <c r="L387" i="3" s="1"/>
  <c r="J387" i="3"/>
  <c r="E388" i="3"/>
  <c r="K388" i="3" s="1"/>
  <c r="F388" i="3"/>
  <c r="G388" i="3"/>
  <c r="H388" i="3"/>
  <c r="I388" i="3"/>
  <c r="L388" i="3" s="1"/>
  <c r="J388" i="3"/>
  <c r="E389" i="3"/>
  <c r="K389" i="3" s="1"/>
  <c r="F389" i="3"/>
  <c r="G389" i="3"/>
  <c r="H389" i="3"/>
  <c r="I389" i="3"/>
  <c r="L389" i="3" s="1"/>
  <c r="J389" i="3"/>
  <c r="E390" i="3"/>
  <c r="K390" i="3" s="1"/>
  <c r="F390" i="3"/>
  <c r="G390" i="3"/>
  <c r="H390" i="3"/>
  <c r="I390" i="3"/>
  <c r="L390" i="3" s="1"/>
  <c r="J390" i="3"/>
  <c r="E391" i="3"/>
  <c r="K391" i="3" s="1"/>
  <c r="F391" i="3"/>
  <c r="G391" i="3"/>
  <c r="H391" i="3"/>
  <c r="I391" i="3"/>
  <c r="L391" i="3" s="1"/>
  <c r="J391" i="3"/>
  <c r="E392" i="3"/>
  <c r="K392" i="3" s="1"/>
  <c r="F392" i="3"/>
  <c r="G392" i="3"/>
  <c r="H392" i="3"/>
  <c r="I392" i="3"/>
  <c r="L392" i="3" s="1"/>
  <c r="J392" i="3"/>
  <c r="E393" i="3"/>
  <c r="K393" i="3" s="1"/>
  <c r="F393" i="3"/>
  <c r="G393" i="3"/>
  <c r="H393" i="3"/>
  <c r="I393" i="3"/>
  <c r="L393" i="3" s="1"/>
  <c r="J393" i="3"/>
  <c r="E394" i="3"/>
  <c r="K394" i="3" s="1"/>
  <c r="F394" i="3"/>
  <c r="G394" i="3"/>
  <c r="H394" i="3"/>
  <c r="I394" i="3"/>
  <c r="L394" i="3" s="1"/>
  <c r="J394" i="3"/>
  <c r="E231" i="3"/>
  <c r="K231" i="3" s="1"/>
  <c r="F231" i="3"/>
  <c r="G231" i="3"/>
  <c r="H231" i="3"/>
  <c r="I231" i="3"/>
  <c r="L231" i="3" s="1"/>
  <c r="J231" i="3"/>
  <c r="E232" i="3"/>
  <c r="K232" i="3" s="1"/>
  <c r="F232" i="3"/>
  <c r="G232" i="3"/>
  <c r="H232" i="3"/>
  <c r="I232" i="3"/>
  <c r="L232" i="3" s="1"/>
  <c r="J232" i="3"/>
  <c r="E233" i="3"/>
  <c r="K233" i="3" s="1"/>
  <c r="F233" i="3"/>
  <c r="G233" i="3"/>
  <c r="H233" i="3"/>
  <c r="I233" i="3"/>
  <c r="L233" i="3" s="1"/>
  <c r="J233" i="3"/>
  <c r="E234" i="3"/>
  <c r="K234" i="3" s="1"/>
  <c r="F234" i="3"/>
  <c r="G234" i="3"/>
  <c r="H234" i="3"/>
  <c r="I234" i="3"/>
  <c r="L234" i="3" s="1"/>
  <c r="J234" i="3"/>
  <c r="E235" i="3"/>
  <c r="K235" i="3" s="1"/>
  <c r="F235" i="3"/>
  <c r="G235" i="3"/>
  <c r="H235" i="3"/>
  <c r="I235" i="3"/>
  <c r="L235" i="3" s="1"/>
  <c r="J235" i="3"/>
  <c r="E236" i="3"/>
  <c r="K236" i="3" s="1"/>
  <c r="F236" i="3"/>
  <c r="G236" i="3"/>
  <c r="H236" i="3"/>
  <c r="I236" i="3"/>
  <c r="L236" i="3" s="1"/>
  <c r="J236" i="3"/>
  <c r="E237" i="3"/>
  <c r="K237" i="3" s="1"/>
  <c r="F237" i="3"/>
  <c r="G237" i="3"/>
  <c r="H237" i="3"/>
  <c r="I237" i="3"/>
  <c r="L237" i="3" s="1"/>
  <c r="J237" i="3"/>
  <c r="E238" i="3"/>
  <c r="K238" i="3" s="1"/>
  <c r="F238" i="3"/>
  <c r="G238" i="3"/>
  <c r="H238" i="3"/>
  <c r="I238" i="3"/>
  <c r="L238" i="3" s="1"/>
  <c r="J238" i="3"/>
  <c r="E239" i="3"/>
  <c r="K239" i="3" s="1"/>
  <c r="F239" i="3"/>
  <c r="G239" i="3"/>
  <c r="H239" i="3"/>
  <c r="I239" i="3"/>
  <c r="L239" i="3" s="1"/>
  <c r="J239" i="3"/>
  <c r="E240" i="3"/>
  <c r="K240" i="3" s="1"/>
  <c r="F240" i="3"/>
  <c r="G240" i="3"/>
  <c r="H240" i="3"/>
  <c r="I240" i="3"/>
  <c r="L240" i="3" s="1"/>
  <c r="J240" i="3"/>
  <c r="E241" i="3"/>
  <c r="K241" i="3" s="1"/>
  <c r="F241" i="3"/>
  <c r="G241" i="3"/>
  <c r="H241" i="3"/>
  <c r="I241" i="3"/>
  <c r="L241" i="3" s="1"/>
  <c r="J241" i="3"/>
  <c r="E242" i="3"/>
  <c r="K242" i="3" s="1"/>
  <c r="F242" i="3"/>
  <c r="G242" i="3"/>
  <c r="H242" i="3"/>
  <c r="I242" i="3"/>
  <c r="L242" i="3" s="1"/>
  <c r="J242" i="3"/>
  <c r="E243" i="3"/>
  <c r="K243" i="3" s="1"/>
  <c r="F243" i="3"/>
  <c r="G243" i="3"/>
  <c r="H243" i="3"/>
  <c r="I243" i="3"/>
  <c r="L243" i="3" s="1"/>
  <c r="J243" i="3"/>
  <c r="E244" i="3"/>
  <c r="K244" i="3" s="1"/>
  <c r="F244" i="3"/>
  <c r="G244" i="3"/>
  <c r="H244" i="3"/>
  <c r="I244" i="3"/>
  <c r="L244" i="3" s="1"/>
  <c r="J244" i="3"/>
  <c r="BL370" i="3" l="1"/>
  <c r="BN394" i="3"/>
  <c r="BL393" i="3"/>
  <c r="BN392" i="3"/>
  <c r="BL391" i="3"/>
  <c r="BN390" i="3"/>
  <c r="BL389" i="3"/>
  <c r="BN388" i="3"/>
  <c r="BL387" i="3"/>
  <c r="BN386" i="3"/>
  <c r="BL385" i="3"/>
  <c r="BN384" i="3"/>
  <c r="BL383" i="3"/>
  <c r="BN382" i="3"/>
  <c r="BL381" i="3"/>
  <c r="BN380" i="3"/>
  <c r="BL379" i="3"/>
  <c r="BN378" i="3"/>
  <c r="BL377" i="3"/>
  <c r="BN376" i="3"/>
  <c r="BJ371" i="3"/>
  <c r="BN371" i="3"/>
  <c r="BL333" i="3"/>
  <c r="BM333" i="3"/>
  <c r="BJ333" i="3"/>
  <c r="BN333" i="3"/>
  <c r="BK333" i="3"/>
  <c r="BL329" i="3"/>
  <c r="BM329" i="3"/>
  <c r="BJ329" i="3"/>
  <c r="BN329" i="3"/>
  <c r="BK329" i="3"/>
  <c r="BL325" i="3"/>
  <c r="BM325" i="3"/>
  <c r="BJ325" i="3"/>
  <c r="BN325" i="3"/>
  <c r="BK325" i="3"/>
  <c r="BL321" i="3"/>
  <c r="BM321" i="3"/>
  <c r="BJ321" i="3"/>
  <c r="BN321" i="3"/>
  <c r="BK321" i="3"/>
  <c r="BL317" i="3"/>
  <c r="BM317" i="3"/>
  <c r="BJ317" i="3"/>
  <c r="BN317" i="3"/>
  <c r="BK317" i="3"/>
  <c r="BL313" i="3"/>
  <c r="BM313" i="3"/>
  <c r="BJ313" i="3"/>
  <c r="BN313" i="3"/>
  <c r="BK313" i="3"/>
  <c r="BL309" i="3"/>
  <c r="BM309" i="3"/>
  <c r="BJ309" i="3"/>
  <c r="BN309" i="3"/>
  <c r="BK309" i="3"/>
  <c r="BL305" i="3"/>
  <c r="BM305" i="3"/>
  <c r="BJ305" i="3"/>
  <c r="BN305" i="3"/>
  <c r="BK305" i="3"/>
  <c r="BL301" i="3"/>
  <c r="BM301" i="3"/>
  <c r="BJ301" i="3"/>
  <c r="BN301" i="3"/>
  <c r="BK301" i="3"/>
  <c r="BL273" i="3"/>
  <c r="BM273" i="3"/>
  <c r="BJ273" i="3"/>
  <c r="BN273" i="3"/>
  <c r="BK273" i="3"/>
  <c r="BK266" i="3"/>
  <c r="BN266" i="3"/>
  <c r="BL241" i="3"/>
  <c r="BM241" i="3"/>
  <c r="BJ241" i="3"/>
  <c r="BL374" i="3"/>
  <c r="BJ366" i="3"/>
  <c r="BM366" i="3"/>
  <c r="BL366" i="3"/>
  <c r="BN366" i="3"/>
  <c r="BL365" i="3"/>
  <c r="BJ365" i="3"/>
  <c r="BN365" i="3"/>
  <c r="BK365" i="3"/>
  <c r="BM364" i="3"/>
  <c r="BL364" i="3"/>
  <c r="BN364" i="3"/>
  <c r="BL363" i="3"/>
  <c r="BJ363" i="3"/>
  <c r="BN363" i="3"/>
  <c r="BK363" i="3"/>
  <c r="BJ362" i="3"/>
  <c r="BM362" i="3"/>
  <c r="BL362" i="3"/>
  <c r="BN362" i="3"/>
  <c r="BL361" i="3"/>
  <c r="BJ361" i="3"/>
  <c r="BN361" i="3"/>
  <c r="BK361" i="3"/>
  <c r="BJ360" i="3"/>
  <c r="BM360" i="3"/>
  <c r="BL360" i="3"/>
  <c r="BN360" i="3"/>
  <c r="BL359" i="3"/>
  <c r="BJ359" i="3"/>
  <c r="BN359" i="3"/>
  <c r="BK359" i="3"/>
  <c r="BJ358" i="3"/>
  <c r="BM358" i="3"/>
  <c r="BL358" i="3"/>
  <c r="BN358" i="3"/>
  <c r="BL357" i="3"/>
  <c r="BJ357" i="3"/>
  <c r="BN357" i="3"/>
  <c r="BK357" i="3"/>
  <c r="BJ356" i="3"/>
  <c r="BM356" i="3"/>
  <c r="BL356" i="3"/>
  <c r="BN356" i="3"/>
  <c r="BL355" i="3"/>
  <c r="BJ355" i="3"/>
  <c r="BN355" i="3"/>
  <c r="BK355" i="3"/>
  <c r="BJ354" i="3"/>
  <c r="BM354" i="3"/>
  <c r="BL354" i="3"/>
  <c r="BN354" i="3"/>
  <c r="BL353" i="3"/>
  <c r="BJ353" i="3"/>
  <c r="BN353" i="3"/>
  <c r="BK353" i="3"/>
  <c r="BJ352" i="3"/>
  <c r="BM352" i="3"/>
  <c r="BL352" i="3"/>
  <c r="BN352" i="3"/>
  <c r="BL351" i="3"/>
  <c r="BJ351" i="3"/>
  <c r="BN351" i="3"/>
  <c r="BK351" i="3"/>
  <c r="BJ350" i="3"/>
  <c r="BM350" i="3"/>
  <c r="BL350" i="3"/>
  <c r="BN350" i="3"/>
  <c r="BL349" i="3"/>
  <c r="BJ349" i="3"/>
  <c r="BN349" i="3"/>
  <c r="BK349" i="3"/>
  <c r="BJ348" i="3"/>
  <c r="BM348" i="3"/>
  <c r="BL348" i="3"/>
  <c r="BN348" i="3"/>
  <c r="BL347" i="3"/>
  <c r="BJ347" i="3"/>
  <c r="BN347" i="3"/>
  <c r="BK347" i="3"/>
  <c r="BJ346" i="3"/>
  <c r="BM346" i="3"/>
  <c r="BL346" i="3"/>
  <c r="BN346" i="3"/>
  <c r="BL345" i="3"/>
  <c r="BJ345" i="3"/>
  <c r="BN345" i="3"/>
  <c r="BK345" i="3"/>
  <c r="BJ344" i="3"/>
  <c r="BM344" i="3"/>
  <c r="BL344" i="3"/>
  <c r="BN344" i="3"/>
  <c r="BL343" i="3"/>
  <c r="BJ343" i="3"/>
  <c r="BN343" i="3"/>
  <c r="BK343" i="3"/>
  <c r="BJ342" i="3"/>
  <c r="BM342" i="3"/>
  <c r="BL342" i="3"/>
  <c r="BN342" i="3"/>
  <c r="BL341" i="3"/>
  <c r="BJ341" i="3"/>
  <c r="BN341" i="3"/>
  <c r="BK341" i="3"/>
  <c r="BJ340" i="3"/>
  <c r="BM340" i="3"/>
  <c r="BL340" i="3"/>
  <c r="BN340" i="3"/>
  <c r="BL339" i="3"/>
  <c r="BJ339" i="3"/>
  <c r="BN339" i="3"/>
  <c r="BK339" i="3"/>
  <c r="BJ338" i="3"/>
  <c r="BM338" i="3"/>
  <c r="BL338" i="3"/>
  <c r="BN338" i="3"/>
  <c r="BL337" i="3"/>
  <c r="BJ337" i="3"/>
  <c r="BN337" i="3"/>
  <c r="BK337" i="3"/>
  <c r="BJ336" i="3"/>
  <c r="BM336" i="3"/>
  <c r="BL336" i="3"/>
  <c r="BN336" i="3"/>
  <c r="BL335" i="3"/>
  <c r="BJ335" i="3"/>
  <c r="BN335" i="3"/>
  <c r="BK335" i="3"/>
  <c r="BJ334" i="3"/>
  <c r="BM334" i="3"/>
  <c r="BL334" i="3"/>
  <c r="BN334" i="3"/>
  <c r="BJ330" i="3"/>
  <c r="BM330" i="3"/>
  <c r="BK330" i="3"/>
  <c r="BL330" i="3"/>
  <c r="BN330" i="3"/>
  <c r="BJ326" i="3"/>
  <c r="BM326" i="3"/>
  <c r="BK326" i="3"/>
  <c r="BL326" i="3"/>
  <c r="BN326" i="3"/>
  <c r="BJ322" i="3"/>
  <c r="BM322" i="3"/>
  <c r="BK322" i="3"/>
  <c r="BL322" i="3"/>
  <c r="BN322" i="3"/>
  <c r="BJ318" i="3"/>
  <c r="BM318" i="3"/>
  <c r="BK318" i="3"/>
  <c r="BL318" i="3"/>
  <c r="BN318" i="3"/>
  <c r="BJ314" i="3"/>
  <c r="BM314" i="3"/>
  <c r="BK314" i="3"/>
  <c r="BL314" i="3"/>
  <c r="BN314" i="3"/>
  <c r="BJ310" i="3"/>
  <c r="BM310" i="3"/>
  <c r="BK310" i="3"/>
  <c r="BL310" i="3"/>
  <c r="BN310" i="3"/>
  <c r="BJ306" i="3"/>
  <c r="BM306" i="3"/>
  <c r="BK306" i="3"/>
  <c r="BL306" i="3"/>
  <c r="BN306" i="3"/>
  <c r="BJ302" i="3"/>
  <c r="BM302" i="3"/>
  <c r="BK302" i="3"/>
  <c r="BL302" i="3"/>
  <c r="BN302" i="3"/>
  <c r="BJ298" i="3"/>
  <c r="BM298" i="3"/>
  <c r="BK298" i="3"/>
  <c r="BL298" i="3"/>
  <c r="BN298" i="3"/>
  <c r="BM370" i="3"/>
  <c r="BJ369" i="3"/>
  <c r="BJ368" i="3"/>
  <c r="BL368" i="3"/>
  <c r="BN368" i="3"/>
  <c r="BJ367" i="3"/>
  <c r="BJ364" i="3"/>
  <c r="BJ375" i="3"/>
  <c r="BL372" i="3"/>
  <c r="BK370" i="3"/>
  <c r="BK366" i="3"/>
  <c r="BK364" i="3"/>
  <c r="BK362" i="3"/>
  <c r="BK360" i="3"/>
  <c r="BK358" i="3"/>
  <c r="BK356" i="3"/>
  <c r="BK354" i="3"/>
  <c r="BK352" i="3"/>
  <c r="BK350" i="3"/>
  <c r="BK348" i="3"/>
  <c r="BK346" i="3"/>
  <c r="BK344" i="3"/>
  <c r="BK342" i="3"/>
  <c r="BK340" i="3"/>
  <c r="BK338" i="3"/>
  <c r="BL331" i="3"/>
  <c r="BM331" i="3"/>
  <c r="BJ331" i="3"/>
  <c r="BN331" i="3"/>
  <c r="BK331" i="3"/>
  <c r="BL327" i="3"/>
  <c r="BM327" i="3"/>
  <c r="BJ327" i="3"/>
  <c r="BN327" i="3"/>
  <c r="BK327" i="3"/>
  <c r="BL323" i="3"/>
  <c r="BM323" i="3"/>
  <c r="BJ323" i="3"/>
  <c r="BN323" i="3"/>
  <c r="BK323" i="3"/>
  <c r="BL319" i="3"/>
  <c r="BM319" i="3"/>
  <c r="BJ319" i="3"/>
  <c r="BN319" i="3"/>
  <c r="BK319" i="3"/>
  <c r="BL315" i="3"/>
  <c r="BM315" i="3"/>
  <c r="BJ315" i="3"/>
  <c r="BN315" i="3"/>
  <c r="BK315" i="3"/>
  <c r="BL311" i="3"/>
  <c r="BM311" i="3"/>
  <c r="BJ311" i="3"/>
  <c r="BN311" i="3"/>
  <c r="BK311" i="3"/>
  <c r="BL307" i="3"/>
  <c r="BM307" i="3"/>
  <c r="BJ307" i="3"/>
  <c r="BN307" i="3"/>
  <c r="BK307" i="3"/>
  <c r="BL303" i="3"/>
  <c r="BM303" i="3"/>
  <c r="BJ303" i="3"/>
  <c r="BN303" i="3"/>
  <c r="BK303" i="3"/>
  <c r="BL299" i="3"/>
  <c r="BM299" i="3"/>
  <c r="BJ299" i="3"/>
  <c r="BN299" i="3"/>
  <c r="BK299" i="3"/>
  <c r="BJ370" i="3"/>
  <c r="BL369" i="3"/>
  <c r="BN369" i="3"/>
  <c r="BK369" i="3"/>
  <c r="BM368" i="3"/>
  <c r="BL367" i="3"/>
  <c r="BN367" i="3"/>
  <c r="BK367" i="3"/>
  <c r="BJ373" i="3"/>
  <c r="BN373" i="3"/>
  <c r="BK371" i="3"/>
  <c r="BJ332" i="3"/>
  <c r="BM332" i="3"/>
  <c r="BK332" i="3"/>
  <c r="BL332" i="3"/>
  <c r="BN332" i="3"/>
  <c r="BJ328" i="3"/>
  <c r="BM328" i="3"/>
  <c r="BK328" i="3"/>
  <c r="BL328" i="3"/>
  <c r="BN328" i="3"/>
  <c r="BJ324" i="3"/>
  <c r="BM324" i="3"/>
  <c r="BK324" i="3"/>
  <c r="BL324" i="3"/>
  <c r="BN324" i="3"/>
  <c r="BJ320" i="3"/>
  <c r="BM320" i="3"/>
  <c r="BK320" i="3"/>
  <c r="BL320" i="3"/>
  <c r="BN320" i="3"/>
  <c r="BJ316" i="3"/>
  <c r="BM316" i="3"/>
  <c r="BK316" i="3"/>
  <c r="BL316" i="3"/>
  <c r="BN316" i="3"/>
  <c r="BJ312" i="3"/>
  <c r="BM312" i="3"/>
  <c r="BK312" i="3"/>
  <c r="BL312" i="3"/>
  <c r="BN312" i="3"/>
  <c r="BJ308" i="3"/>
  <c r="BM308" i="3"/>
  <c r="BK308" i="3"/>
  <c r="BL308" i="3"/>
  <c r="BN308" i="3"/>
  <c r="BJ304" i="3"/>
  <c r="BM304" i="3"/>
  <c r="BK304" i="3"/>
  <c r="BL304" i="3"/>
  <c r="BN304" i="3"/>
  <c r="BJ300" i="3"/>
  <c r="BM300" i="3"/>
  <c r="BK300" i="3"/>
  <c r="BL300" i="3"/>
  <c r="BN300" i="3"/>
  <c r="BL297" i="3"/>
  <c r="BJ297" i="3"/>
  <c r="BN297" i="3"/>
  <c r="BK297" i="3"/>
  <c r="BL289" i="3"/>
  <c r="BM289" i="3"/>
  <c r="BJ289" i="3"/>
  <c r="BN289" i="3"/>
  <c r="BK289" i="3"/>
  <c r="BL281" i="3"/>
  <c r="BM281" i="3"/>
  <c r="BJ281" i="3"/>
  <c r="BN281" i="3"/>
  <c r="BK281" i="3"/>
  <c r="BK274" i="3"/>
  <c r="BM274" i="3"/>
  <c r="BL274" i="3"/>
  <c r="BN274" i="3"/>
  <c r="BL249" i="3"/>
  <c r="BM249" i="3"/>
  <c r="BJ249" i="3"/>
  <c r="BN249" i="3"/>
  <c r="BK249" i="3"/>
  <c r="BK242" i="3"/>
  <c r="BM242" i="3"/>
  <c r="BL242" i="3"/>
  <c r="BN242" i="3"/>
  <c r="BK290" i="3"/>
  <c r="BL290" i="3"/>
  <c r="BN290" i="3"/>
  <c r="BK282" i="3"/>
  <c r="BM282" i="3"/>
  <c r="BL282" i="3"/>
  <c r="BN282" i="3"/>
  <c r="BL257" i="3"/>
  <c r="BM257" i="3"/>
  <c r="BJ257" i="3"/>
  <c r="BN257" i="3"/>
  <c r="BK257" i="3"/>
  <c r="BK250" i="3"/>
  <c r="BM250" i="3"/>
  <c r="BL250" i="3"/>
  <c r="BN250" i="3"/>
  <c r="BM297" i="3"/>
  <c r="BL265" i="3"/>
  <c r="BM265" i="3"/>
  <c r="BJ265" i="3"/>
  <c r="BN265" i="3"/>
  <c r="BK265" i="3"/>
  <c r="BK258" i="3"/>
  <c r="BM258" i="3"/>
  <c r="BL258" i="3"/>
  <c r="BN258" i="3"/>
  <c r="BK296" i="3"/>
  <c r="BM296" i="3"/>
  <c r="BL296" i="3"/>
  <c r="BM295" i="3"/>
  <c r="BJ295" i="3"/>
  <c r="BN295" i="3"/>
  <c r="BK295" i="3"/>
  <c r="BK288" i="3"/>
  <c r="BM288" i="3"/>
  <c r="BL288" i="3"/>
  <c r="BM287" i="3"/>
  <c r="BJ287" i="3"/>
  <c r="BN287" i="3"/>
  <c r="BK287" i="3"/>
  <c r="BK280" i="3"/>
  <c r="BM280" i="3"/>
  <c r="BL280" i="3"/>
  <c r="BM279" i="3"/>
  <c r="BM278" i="3"/>
  <c r="BK272" i="3"/>
  <c r="BM272" i="3"/>
  <c r="BL272" i="3"/>
  <c r="BM271" i="3"/>
  <c r="BJ271" i="3"/>
  <c r="BN271" i="3"/>
  <c r="BK271" i="3"/>
  <c r="BM270" i="3"/>
  <c r="BL270" i="3"/>
  <c r="BK264" i="3"/>
  <c r="BM264" i="3"/>
  <c r="BL264" i="3"/>
  <c r="BM263" i="3"/>
  <c r="BJ263" i="3"/>
  <c r="BN263" i="3"/>
  <c r="BK263" i="3"/>
  <c r="BM262" i="3"/>
  <c r="BK256" i="3"/>
  <c r="BM256" i="3"/>
  <c r="BL256" i="3"/>
  <c r="BM255" i="3"/>
  <c r="BJ255" i="3"/>
  <c r="BN255" i="3"/>
  <c r="BK255" i="3"/>
  <c r="BK248" i="3"/>
  <c r="BM248" i="3"/>
  <c r="BL248" i="3"/>
  <c r="BM247" i="3"/>
  <c r="BJ247" i="3"/>
  <c r="BN247" i="3"/>
  <c r="BK247" i="3"/>
  <c r="BK294" i="3"/>
  <c r="BM294" i="3"/>
  <c r="BL294" i="3"/>
  <c r="BM293" i="3"/>
  <c r="BJ293" i="3"/>
  <c r="BN293" i="3"/>
  <c r="BK293" i="3"/>
  <c r="BK286" i="3"/>
  <c r="BM286" i="3"/>
  <c r="BL286" i="3"/>
  <c r="BM285" i="3"/>
  <c r="BJ283" i="3"/>
  <c r="BK283" i="3"/>
  <c r="BK278" i="3"/>
  <c r="BL278" i="3"/>
  <c r="BM277" i="3"/>
  <c r="BJ277" i="3"/>
  <c r="BN277" i="3"/>
  <c r="BK277" i="3"/>
  <c r="BJ275" i="3"/>
  <c r="BN275" i="3"/>
  <c r="BK270" i="3"/>
  <c r="BM269" i="3"/>
  <c r="BJ269" i="3"/>
  <c r="BN269" i="3"/>
  <c r="BK269" i="3"/>
  <c r="BK262" i="3"/>
  <c r="BL262" i="3"/>
  <c r="BM261" i="3"/>
  <c r="BJ261" i="3"/>
  <c r="BN261" i="3"/>
  <c r="BK261" i="3"/>
  <c r="BK254" i="3"/>
  <c r="BM254" i="3"/>
  <c r="BL254" i="3"/>
  <c r="BM253" i="3"/>
  <c r="BJ253" i="3"/>
  <c r="BN253" i="3"/>
  <c r="BK253" i="3"/>
  <c r="BK246" i="3"/>
  <c r="BM246" i="3"/>
  <c r="BL246" i="3"/>
  <c r="BM245" i="3"/>
  <c r="BJ245" i="3"/>
  <c r="BN245" i="3"/>
  <c r="BK245" i="3"/>
  <c r="BK292" i="3"/>
  <c r="BM292" i="3"/>
  <c r="BL292" i="3"/>
  <c r="BM291" i="3"/>
  <c r="BJ291" i="3"/>
  <c r="BN291" i="3"/>
  <c r="BK291" i="3"/>
  <c r="BM290" i="3"/>
  <c r="BK284" i="3"/>
  <c r="BM284" i="3"/>
  <c r="BL284" i="3"/>
  <c r="BM283" i="3"/>
  <c r="BK276" i="3"/>
  <c r="BM276" i="3"/>
  <c r="BL276" i="3"/>
  <c r="BM275" i="3"/>
  <c r="BK268" i="3"/>
  <c r="BM268" i="3"/>
  <c r="BL268" i="3"/>
  <c r="BM267" i="3"/>
  <c r="BJ267" i="3"/>
  <c r="BN267" i="3"/>
  <c r="BK267" i="3"/>
  <c r="BM266" i="3"/>
  <c r="BL266" i="3"/>
  <c r="BK260" i="3"/>
  <c r="BM260" i="3"/>
  <c r="BL260" i="3"/>
  <c r="BM259" i="3"/>
  <c r="BJ259" i="3"/>
  <c r="BN259" i="3"/>
  <c r="BK259" i="3"/>
  <c r="BK252" i="3"/>
  <c r="BM252" i="3"/>
  <c r="BL252" i="3"/>
  <c r="BM251" i="3"/>
  <c r="BJ251" i="3"/>
  <c r="BN251" i="3"/>
  <c r="BK251" i="3"/>
  <c r="BK244" i="3"/>
  <c r="BM244" i="3"/>
  <c r="BL244" i="3"/>
  <c r="BM243" i="3"/>
  <c r="BJ243" i="3"/>
  <c r="BN243" i="3"/>
  <c r="BK243" i="3"/>
  <c r="BK285" i="3"/>
  <c r="BK279" i="3"/>
  <c r="BK275" i="3"/>
  <c r="BK241" i="3"/>
  <c r="BM240" i="3"/>
  <c r="BK239" i="3"/>
  <c r="BM238" i="3"/>
  <c r="BK237" i="3"/>
  <c r="BM236" i="3"/>
  <c r="BK235" i="3"/>
  <c r="BM234" i="3"/>
  <c r="BK233" i="3"/>
  <c r="BM232" i="3"/>
  <c r="BK231" i="3"/>
  <c r="BJ239" i="3"/>
  <c r="BJ237" i="3"/>
  <c r="BJ235" i="3"/>
  <c r="BJ233" i="3"/>
  <c r="BJ231" i="3"/>
  <c r="L326" i="3"/>
  <c r="L322" i="3"/>
  <c r="K327" i="3"/>
  <c r="K323" i="3"/>
  <c r="K319" i="3"/>
  <c r="K315" i="3"/>
  <c r="K328" i="3"/>
  <c r="K324" i="3"/>
  <c r="K320" i="3"/>
  <c r="K316" i="3"/>
  <c r="M164" i="3" l="1"/>
  <c r="N164" i="3"/>
  <c r="O164" i="3"/>
  <c r="P164" i="3"/>
  <c r="BK164" i="3" s="1"/>
  <c r="Q164" i="3"/>
  <c r="R164" i="3"/>
  <c r="S164" i="3"/>
  <c r="T164" i="3"/>
  <c r="BM164" i="3" s="1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L164" i="3"/>
  <c r="BN164" i="3"/>
  <c r="M165" i="3"/>
  <c r="N165" i="3"/>
  <c r="O165" i="3"/>
  <c r="P165" i="3"/>
  <c r="BK165" i="3" s="1"/>
  <c r="Q165" i="3"/>
  <c r="R165" i="3"/>
  <c r="S165" i="3"/>
  <c r="T165" i="3"/>
  <c r="BM165" i="3" s="1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L165" i="3"/>
  <c r="BN165" i="3"/>
  <c r="M166" i="3"/>
  <c r="N166" i="3"/>
  <c r="O166" i="3"/>
  <c r="P166" i="3"/>
  <c r="BK166" i="3" s="1"/>
  <c r="Q166" i="3"/>
  <c r="R166" i="3"/>
  <c r="S166" i="3"/>
  <c r="T166" i="3"/>
  <c r="BM166" i="3" s="1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L166" i="3"/>
  <c r="BN166" i="3"/>
  <c r="M167" i="3"/>
  <c r="N167" i="3"/>
  <c r="O167" i="3"/>
  <c r="P167" i="3"/>
  <c r="BK167" i="3" s="1"/>
  <c r="Q167" i="3"/>
  <c r="R167" i="3"/>
  <c r="S167" i="3"/>
  <c r="T167" i="3"/>
  <c r="BM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L167" i="3"/>
  <c r="BN167" i="3"/>
  <c r="M168" i="3"/>
  <c r="N168" i="3"/>
  <c r="O168" i="3"/>
  <c r="P168" i="3"/>
  <c r="BK168" i="3" s="1"/>
  <c r="Q168" i="3"/>
  <c r="R168" i="3"/>
  <c r="S168" i="3"/>
  <c r="T168" i="3"/>
  <c r="BM168" i="3" s="1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L168" i="3"/>
  <c r="BN168" i="3"/>
  <c r="M169" i="3"/>
  <c r="N169" i="3"/>
  <c r="O169" i="3"/>
  <c r="P169" i="3"/>
  <c r="BK169" i="3" s="1"/>
  <c r="Q169" i="3"/>
  <c r="R169" i="3"/>
  <c r="S169" i="3"/>
  <c r="T169" i="3"/>
  <c r="BM169" i="3" s="1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L169" i="3"/>
  <c r="BN169" i="3"/>
  <c r="M170" i="3"/>
  <c r="N170" i="3"/>
  <c r="O170" i="3"/>
  <c r="P170" i="3"/>
  <c r="BK170" i="3" s="1"/>
  <c r="Q170" i="3"/>
  <c r="R170" i="3"/>
  <c r="S170" i="3"/>
  <c r="T170" i="3"/>
  <c r="BM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L170" i="3"/>
  <c r="BN170" i="3"/>
  <c r="M171" i="3"/>
  <c r="N171" i="3"/>
  <c r="O171" i="3"/>
  <c r="P171" i="3"/>
  <c r="BK171" i="3" s="1"/>
  <c r="Q171" i="3"/>
  <c r="R171" i="3"/>
  <c r="S171" i="3"/>
  <c r="T171" i="3"/>
  <c r="BM171" i="3" s="1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L171" i="3"/>
  <c r="BN171" i="3"/>
  <c r="M172" i="3"/>
  <c r="N172" i="3"/>
  <c r="O172" i="3"/>
  <c r="P172" i="3"/>
  <c r="BK172" i="3" s="1"/>
  <c r="Q172" i="3"/>
  <c r="R172" i="3"/>
  <c r="S172" i="3"/>
  <c r="T172" i="3"/>
  <c r="BM172" i="3" s="1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L172" i="3"/>
  <c r="BN172" i="3"/>
  <c r="M173" i="3"/>
  <c r="N173" i="3"/>
  <c r="O173" i="3"/>
  <c r="P173" i="3"/>
  <c r="BK173" i="3" s="1"/>
  <c r="Q173" i="3"/>
  <c r="R173" i="3"/>
  <c r="S173" i="3"/>
  <c r="T173" i="3"/>
  <c r="BM173" i="3" s="1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L173" i="3"/>
  <c r="BN173" i="3"/>
  <c r="M174" i="3"/>
  <c r="N174" i="3"/>
  <c r="O174" i="3"/>
  <c r="P174" i="3"/>
  <c r="Q174" i="3"/>
  <c r="R174" i="3"/>
  <c r="BL174" i="3" s="1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N174" i="3"/>
  <c r="M175" i="3"/>
  <c r="N175" i="3"/>
  <c r="O175" i="3"/>
  <c r="P175" i="3"/>
  <c r="Q175" i="3"/>
  <c r="R175" i="3"/>
  <c r="BL175" i="3" s="1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N175" i="3"/>
  <c r="M176" i="3"/>
  <c r="N176" i="3"/>
  <c r="O176" i="3"/>
  <c r="P176" i="3"/>
  <c r="Q176" i="3"/>
  <c r="R176" i="3"/>
  <c r="BL176" i="3" s="1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N176" i="3"/>
  <c r="M177" i="3"/>
  <c r="N177" i="3"/>
  <c r="O177" i="3"/>
  <c r="P177" i="3"/>
  <c r="Q177" i="3"/>
  <c r="R177" i="3"/>
  <c r="BL177" i="3" s="1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N177" i="3"/>
  <c r="M178" i="3"/>
  <c r="N178" i="3"/>
  <c r="O178" i="3"/>
  <c r="P178" i="3"/>
  <c r="Q178" i="3"/>
  <c r="R178" i="3"/>
  <c r="BL178" i="3" s="1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N178" i="3"/>
  <c r="M179" i="3"/>
  <c r="N179" i="3"/>
  <c r="O179" i="3"/>
  <c r="P179" i="3"/>
  <c r="Q179" i="3"/>
  <c r="R179" i="3"/>
  <c r="BL179" i="3" s="1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N179" i="3"/>
  <c r="M180" i="3"/>
  <c r="N180" i="3"/>
  <c r="O180" i="3"/>
  <c r="P180" i="3"/>
  <c r="Q180" i="3"/>
  <c r="R180" i="3"/>
  <c r="BL180" i="3" s="1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N180" i="3"/>
  <c r="M181" i="3"/>
  <c r="N181" i="3"/>
  <c r="O181" i="3"/>
  <c r="P181" i="3"/>
  <c r="Q181" i="3"/>
  <c r="R181" i="3"/>
  <c r="BL181" i="3" s="1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N181" i="3"/>
  <c r="M182" i="3"/>
  <c r="N182" i="3"/>
  <c r="O182" i="3"/>
  <c r="P182" i="3"/>
  <c r="Q182" i="3"/>
  <c r="R182" i="3"/>
  <c r="BL182" i="3" s="1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N182" i="3"/>
  <c r="M183" i="3"/>
  <c r="N183" i="3"/>
  <c r="O183" i="3"/>
  <c r="P183" i="3"/>
  <c r="Q183" i="3"/>
  <c r="R183" i="3"/>
  <c r="BL183" i="3" s="1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N183" i="3"/>
  <c r="M184" i="3"/>
  <c r="N184" i="3"/>
  <c r="O184" i="3"/>
  <c r="P184" i="3"/>
  <c r="Q184" i="3"/>
  <c r="R184" i="3"/>
  <c r="BL184" i="3" s="1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N184" i="3"/>
  <c r="M185" i="3"/>
  <c r="N185" i="3"/>
  <c r="O185" i="3"/>
  <c r="P185" i="3"/>
  <c r="Q185" i="3"/>
  <c r="R185" i="3"/>
  <c r="BL185" i="3" s="1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N185" i="3"/>
  <c r="M186" i="3"/>
  <c r="N186" i="3"/>
  <c r="O186" i="3"/>
  <c r="P186" i="3"/>
  <c r="Q186" i="3"/>
  <c r="R186" i="3"/>
  <c r="BL186" i="3" s="1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N186" i="3"/>
  <c r="M187" i="3"/>
  <c r="N187" i="3"/>
  <c r="O187" i="3"/>
  <c r="P187" i="3"/>
  <c r="Q187" i="3"/>
  <c r="R187" i="3"/>
  <c r="BL187" i="3" s="1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N187" i="3"/>
  <c r="M188" i="3"/>
  <c r="N188" i="3"/>
  <c r="O188" i="3"/>
  <c r="P188" i="3"/>
  <c r="Q188" i="3"/>
  <c r="R188" i="3"/>
  <c r="BL188" i="3" s="1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N188" i="3"/>
  <c r="M189" i="3"/>
  <c r="N189" i="3"/>
  <c r="O189" i="3"/>
  <c r="P189" i="3"/>
  <c r="Q189" i="3"/>
  <c r="R189" i="3"/>
  <c r="BL189" i="3" s="1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N189" i="3"/>
  <c r="M190" i="3"/>
  <c r="N190" i="3"/>
  <c r="O190" i="3"/>
  <c r="P190" i="3"/>
  <c r="Q190" i="3"/>
  <c r="R190" i="3"/>
  <c r="BL190" i="3" s="1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N190" i="3"/>
  <c r="M191" i="3"/>
  <c r="N191" i="3"/>
  <c r="O191" i="3"/>
  <c r="P191" i="3"/>
  <c r="Q191" i="3"/>
  <c r="R191" i="3"/>
  <c r="BL191" i="3" s="1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N191" i="3"/>
  <c r="M192" i="3"/>
  <c r="N192" i="3"/>
  <c r="O192" i="3"/>
  <c r="P192" i="3"/>
  <c r="Q192" i="3"/>
  <c r="R192" i="3"/>
  <c r="BL192" i="3" s="1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N192" i="3"/>
  <c r="M193" i="3"/>
  <c r="N193" i="3"/>
  <c r="O193" i="3"/>
  <c r="P193" i="3"/>
  <c r="Q193" i="3"/>
  <c r="R193" i="3"/>
  <c r="BL193" i="3" s="1"/>
  <c r="S193" i="3"/>
  <c r="T193" i="3"/>
  <c r="U193" i="3"/>
  <c r="V193" i="3"/>
  <c r="W193" i="3"/>
  <c r="X193" i="3"/>
  <c r="BJ193" i="3" s="1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N193" i="3"/>
  <c r="M194" i="3"/>
  <c r="N194" i="3"/>
  <c r="O194" i="3"/>
  <c r="P194" i="3"/>
  <c r="Q194" i="3"/>
  <c r="R194" i="3"/>
  <c r="BL194" i="3" s="1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N194" i="3"/>
  <c r="M195" i="3"/>
  <c r="N195" i="3"/>
  <c r="O195" i="3"/>
  <c r="P195" i="3"/>
  <c r="Q195" i="3"/>
  <c r="R195" i="3"/>
  <c r="BL195" i="3" s="1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N195" i="3"/>
  <c r="M196" i="3"/>
  <c r="N196" i="3"/>
  <c r="O196" i="3"/>
  <c r="P196" i="3"/>
  <c r="Q196" i="3"/>
  <c r="R196" i="3"/>
  <c r="BL196" i="3" s="1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N196" i="3"/>
  <c r="M197" i="3"/>
  <c r="N197" i="3"/>
  <c r="O197" i="3"/>
  <c r="P197" i="3"/>
  <c r="Q197" i="3"/>
  <c r="R197" i="3"/>
  <c r="BL197" i="3" s="1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N197" i="3"/>
  <c r="M198" i="3"/>
  <c r="N198" i="3"/>
  <c r="O198" i="3"/>
  <c r="P198" i="3"/>
  <c r="Q198" i="3"/>
  <c r="R198" i="3"/>
  <c r="BL198" i="3" s="1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N198" i="3"/>
  <c r="M199" i="3"/>
  <c r="N199" i="3"/>
  <c r="O199" i="3"/>
  <c r="P199" i="3"/>
  <c r="Q199" i="3"/>
  <c r="R199" i="3"/>
  <c r="BL199" i="3" s="1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N199" i="3"/>
  <c r="M200" i="3"/>
  <c r="N200" i="3"/>
  <c r="O200" i="3"/>
  <c r="P200" i="3"/>
  <c r="Q200" i="3"/>
  <c r="R200" i="3"/>
  <c r="BL200" i="3" s="1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N200" i="3"/>
  <c r="M201" i="3"/>
  <c r="N201" i="3"/>
  <c r="O201" i="3"/>
  <c r="P201" i="3"/>
  <c r="Q201" i="3"/>
  <c r="R201" i="3"/>
  <c r="BL201" i="3" s="1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N201" i="3"/>
  <c r="M202" i="3"/>
  <c r="N202" i="3"/>
  <c r="O202" i="3"/>
  <c r="P202" i="3"/>
  <c r="Q202" i="3"/>
  <c r="R202" i="3"/>
  <c r="BL202" i="3" s="1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N202" i="3"/>
  <c r="M203" i="3"/>
  <c r="N203" i="3"/>
  <c r="O203" i="3"/>
  <c r="P203" i="3"/>
  <c r="Q203" i="3"/>
  <c r="R203" i="3"/>
  <c r="BL203" i="3" s="1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N203" i="3"/>
  <c r="M204" i="3"/>
  <c r="N204" i="3"/>
  <c r="O204" i="3"/>
  <c r="P204" i="3"/>
  <c r="Q204" i="3"/>
  <c r="R204" i="3"/>
  <c r="BL204" i="3" s="1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N204" i="3"/>
  <c r="M205" i="3"/>
  <c r="N205" i="3"/>
  <c r="O205" i="3"/>
  <c r="P205" i="3"/>
  <c r="Q205" i="3"/>
  <c r="R205" i="3"/>
  <c r="BL205" i="3" s="1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N205" i="3"/>
  <c r="M206" i="3"/>
  <c r="N206" i="3"/>
  <c r="BN206" i="3" s="1"/>
  <c r="O206" i="3"/>
  <c r="P206" i="3"/>
  <c r="Q206" i="3"/>
  <c r="R206" i="3"/>
  <c r="BL206" i="3" s="1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M206" i="3"/>
  <c r="M207" i="3"/>
  <c r="BN207" i="3" s="1"/>
  <c r="N207" i="3"/>
  <c r="O207" i="3"/>
  <c r="BL207" i="3" s="1"/>
  <c r="P207" i="3"/>
  <c r="Q207" i="3"/>
  <c r="BJ207" i="3" s="1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K207" i="3"/>
  <c r="BM207" i="3"/>
  <c r="M208" i="3"/>
  <c r="BN208" i="3" s="1"/>
  <c r="N208" i="3"/>
  <c r="O208" i="3"/>
  <c r="BL208" i="3" s="1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K208" i="3"/>
  <c r="BM208" i="3"/>
  <c r="M209" i="3"/>
  <c r="BN209" i="3" s="1"/>
  <c r="N209" i="3"/>
  <c r="O209" i="3"/>
  <c r="BL209" i="3" s="1"/>
  <c r="P209" i="3"/>
  <c r="Q209" i="3"/>
  <c r="BJ209" i="3" s="1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K209" i="3"/>
  <c r="BM209" i="3"/>
  <c r="M210" i="3"/>
  <c r="BN210" i="3" s="1"/>
  <c r="N210" i="3"/>
  <c r="O210" i="3"/>
  <c r="BL210" i="3" s="1"/>
  <c r="P210" i="3"/>
  <c r="Q210" i="3"/>
  <c r="BJ210" i="3" s="1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K210" i="3"/>
  <c r="BM210" i="3"/>
  <c r="M211" i="3"/>
  <c r="BN211" i="3" s="1"/>
  <c r="N211" i="3"/>
  <c r="O211" i="3"/>
  <c r="BL211" i="3" s="1"/>
  <c r="P211" i="3"/>
  <c r="Q211" i="3"/>
  <c r="BJ211" i="3" s="1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M211" i="3" s="1"/>
  <c r="BF211" i="3"/>
  <c r="BG211" i="3"/>
  <c r="BH211" i="3"/>
  <c r="BI211" i="3"/>
  <c r="BK211" i="3"/>
  <c r="M212" i="3"/>
  <c r="BN212" i="3" s="1"/>
  <c r="N212" i="3"/>
  <c r="O212" i="3"/>
  <c r="BL212" i="3" s="1"/>
  <c r="P212" i="3"/>
  <c r="Q212" i="3"/>
  <c r="BJ212" i="3" s="1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K212" i="3"/>
  <c r="BM212" i="3"/>
  <c r="M213" i="3"/>
  <c r="BN213" i="3" s="1"/>
  <c r="N213" i="3"/>
  <c r="O213" i="3"/>
  <c r="BL213" i="3" s="1"/>
  <c r="P213" i="3"/>
  <c r="Q213" i="3"/>
  <c r="BJ213" i="3" s="1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K213" i="3"/>
  <c r="BM213" i="3"/>
  <c r="M214" i="3"/>
  <c r="BN214" i="3" s="1"/>
  <c r="N214" i="3"/>
  <c r="O214" i="3"/>
  <c r="BL214" i="3" s="1"/>
  <c r="P214" i="3"/>
  <c r="Q214" i="3"/>
  <c r="BJ214" i="3" s="1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K214" i="3"/>
  <c r="BM214" i="3"/>
  <c r="M215" i="3"/>
  <c r="BN215" i="3" s="1"/>
  <c r="N215" i="3"/>
  <c r="O215" i="3"/>
  <c r="BL215" i="3" s="1"/>
  <c r="P215" i="3"/>
  <c r="Q215" i="3"/>
  <c r="BJ215" i="3" s="1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K215" i="3"/>
  <c r="BM215" i="3"/>
  <c r="M216" i="3"/>
  <c r="BN216" i="3" s="1"/>
  <c r="N216" i="3"/>
  <c r="O216" i="3"/>
  <c r="BL216" i="3" s="1"/>
  <c r="P216" i="3"/>
  <c r="Q216" i="3"/>
  <c r="BJ216" i="3" s="1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K216" i="3"/>
  <c r="BM216" i="3"/>
  <c r="M217" i="3"/>
  <c r="BN217" i="3" s="1"/>
  <c r="N217" i="3"/>
  <c r="O217" i="3"/>
  <c r="BL217" i="3" s="1"/>
  <c r="P217" i="3"/>
  <c r="Q217" i="3"/>
  <c r="BJ217" i="3" s="1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K217" i="3"/>
  <c r="BM217" i="3"/>
  <c r="M218" i="3"/>
  <c r="BN218" i="3" s="1"/>
  <c r="N218" i="3"/>
  <c r="O218" i="3"/>
  <c r="BL218" i="3" s="1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K218" i="3"/>
  <c r="BM218" i="3"/>
  <c r="M219" i="3"/>
  <c r="BN219" i="3" s="1"/>
  <c r="N219" i="3"/>
  <c r="O219" i="3"/>
  <c r="BL219" i="3" s="1"/>
  <c r="P219" i="3"/>
  <c r="Q219" i="3"/>
  <c r="BJ219" i="3" s="1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K219" i="3"/>
  <c r="BM219" i="3"/>
  <c r="M220" i="3"/>
  <c r="BN220" i="3" s="1"/>
  <c r="N220" i="3"/>
  <c r="O220" i="3"/>
  <c r="BL220" i="3" s="1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K220" i="3"/>
  <c r="BM220" i="3"/>
  <c r="M221" i="3"/>
  <c r="BN221" i="3" s="1"/>
  <c r="N221" i="3"/>
  <c r="O221" i="3"/>
  <c r="BL221" i="3" s="1"/>
  <c r="P221" i="3"/>
  <c r="Q221" i="3"/>
  <c r="BJ221" i="3" s="1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K221" i="3"/>
  <c r="BM221" i="3"/>
  <c r="M222" i="3"/>
  <c r="BN222" i="3" s="1"/>
  <c r="N222" i="3"/>
  <c r="O222" i="3"/>
  <c r="BL222" i="3" s="1"/>
  <c r="P222" i="3"/>
  <c r="Q222" i="3"/>
  <c r="BJ222" i="3" s="1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K222" i="3"/>
  <c r="BM222" i="3"/>
  <c r="M223" i="3"/>
  <c r="BN223" i="3" s="1"/>
  <c r="N223" i="3"/>
  <c r="O223" i="3"/>
  <c r="BL223" i="3" s="1"/>
  <c r="P223" i="3"/>
  <c r="Q223" i="3"/>
  <c r="BJ223" i="3" s="1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K223" i="3"/>
  <c r="BM223" i="3"/>
  <c r="M224" i="3"/>
  <c r="BN224" i="3" s="1"/>
  <c r="N224" i="3"/>
  <c r="O224" i="3"/>
  <c r="BL224" i="3" s="1"/>
  <c r="P224" i="3"/>
  <c r="Q224" i="3"/>
  <c r="BJ224" i="3" s="1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K224" i="3"/>
  <c r="BM224" i="3"/>
  <c r="M225" i="3"/>
  <c r="BN225" i="3" s="1"/>
  <c r="N225" i="3"/>
  <c r="O225" i="3"/>
  <c r="BL225" i="3" s="1"/>
  <c r="P225" i="3"/>
  <c r="Q225" i="3"/>
  <c r="BJ225" i="3" s="1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K225" i="3"/>
  <c r="BM225" i="3"/>
  <c r="M226" i="3"/>
  <c r="BN226" i="3" s="1"/>
  <c r="N226" i="3"/>
  <c r="O226" i="3"/>
  <c r="BL226" i="3" s="1"/>
  <c r="P226" i="3"/>
  <c r="Q226" i="3"/>
  <c r="BJ226" i="3" s="1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K226" i="3"/>
  <c r="BM226" i="3"/>
  <c r="M227" i="3"/>
  <c r="BN227" i="3" s="1"/>
  <c r="N227" i="3"/>
  <c r="O227" i="3"/>
  <c r="BL227" i="3" s="1"/>
  <c r="P227" i="3"/>
  <c r="Q227" i="3"/>
  <c r="BJ227" i="3" s="1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K227" i="3"/>
  <c r="BM227" i="3"/>
  <c r="M228" i="3"/>
  <c r="BN228" i="3" s="1"/>
  <c r="N228" i="3"/>
  <c r="O228" i="3"/>
  <c r="BL228" i="3" s="1"/>
  <c r="P228" i="3"/>
  <c r="Q228" i="3"/>
  <c r="BJ228" i="3" s="1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K228" i="3"/>
  <c r="BM228" i="3"/>
  <c r="M229" i="3"/>
  <c r="BN229" i="3" s="1"/>
  <c r="N229" i="3"/>
  <c r="O229" i="3"/>
  <c r="BL229" i="3" s="1"/>
  <c r="P229" i="3"/>
  <c r="Q229" i="3"/>
  <c r="BJ229" i="3" s="1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K229" i="3"/>
  <c r="BM229" i="3"/>
  <c r="M230" i="3"/>
  <c r="BN230" i="3" s="1"/>
  <c r="N230" i="3"/>
  <c r="O230" i="3"/>
  <c r="BL230" i="3" s="1"/>
  <c r="P230" i="3"/>
  <c r="Q230" i="3"/>
  <c r="BJ230" i="3" s="1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K230" i="3"/>
  <c r="BM230" i="3"/>
  <c r="M156" i="3"/>
  <c r="N156" i="3"/>
  <c r="O156" i="3"/>
  <c r="P156" i="3"/>
  <c r="BK156" i="3" s="1"/>
  <c r="Q156" i="3"/>
  <c r="R156" i="3"/>
  <c r="S156" i="3"/>
  <c r="T156" i="3"/>
  <c r="BM156" i="3" s="1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L156" i="3"/>
  <c r="BN156" i="3"/>
  <c r="M157" i="3"/>
  <c r="N157" i="3"/>
  <c r="O157" i="3"/>
  <c r="P157" i="3"/>
  <c r="BK157" i="3" s="1"/>
  <c r="Q157" i="3"/>
  <c r="R157" i="3"/>
  <c r="S157" i="3"/>
  <c r="T157" i="3"/>
  <c r="BM157" i="3" s="1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L157" i="3"/>
  <c r="BN157" i="3"/>
  <c r="M158" i="3"/>
  <c r="N158" i="3"/>
  <c r="O158" i="3"/>
  <c r="P158" i="3"/>
  <c r="BK158" i="3" s="1"/>
  <c r="Q158" i="3"/>
  <c r="R158" i="3"/>
  <c r="S158" i="3"/>
  <c r="T158" i="3"/>
  <c r="BM158" i="3" s="1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L158" i="3"/>
  <c r="BN158" i="3"/>
  <c r="M159" i="3"/>
  <c r="N159" i="3"/>
  <c r="O159" i="3"/>
  <c r="P159" i="3"/>
  <c r="BK159" i="3" s="1"/>
  <c r="Q159" i="3"/>
  <c r="R159" i="3"/>
  <c r="S159" i="3"/>
  <c r="T159" i="3"/>
  <c r="BM159" i="3" s="1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L159" i="3"/>
  <c r="BN159" i="3"/>
  <c r="M160" i="3"/>
  <c r="N160" i="3"/>
  <c r="O160" i="3"/>
  <c r="P160" i="3"/>
  <c r="BK160" i="3" s="1"/>
  <c r="Q160" i="3"/>
  <c r="R160" i="3"/>
  <c r="S160" i="3"/>
  <c r="T160" i="3"/>
  <c r="BM160" i="3" s="1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L160" i="3"/>
  <c r="BN160" i="3"/>
  <c r="M161" i="3"/>
  <c r="N161" i="3"/>
  <c r="O161" i="3"/>
  <c r="P161" i="3"/>
  <c r="BK161" i="3" s="1"/>
  <c r="Q161" i="3"/>
  <c r="R161" i="3"/>
  <c r="S161" i="3"/>
  <c r="T161" i="3"/>
  <c r="BM161" i="3" s="1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L161" i="3"/>
  <c r="BN161" i="3"/>
  <c r="M162" i="3"/>
  <c r="N162" i="3"/>
  <c r="O162" i="3"/>
  <c r="P162" i="3"/>
  <c r="BK162" i="3" s="1"/>
  <c r="Q162" i="3"/>
  <c r="R162" i="3"/>
  <c r="S162" i="3"/>
  <c r="T162" i="3"/>
  <c r="BM162" i="3" s="1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L162" i="3"/>
  <c r="BN162" i="3"/>
  <c r="M163" i="3"/>
  <c r="N163" i="3"/>
  <c r="O163" i="3"/>
  <c r="P163" i="3"/>
  <c r="BK163" i="3" s="1"/>
  <c r="Q163" i="3"/>
  <c r="R163" i="3"/>
  <c r="S163" i="3"/>
  <c r="T163" i="3"/>
  <c r="BM163" i="3" s="1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L163" i="3"/>
  <c r="BN163" i="3"/>
  <c r="E167" i="3"/>
  <c r="F167" i="3"/>
  <c r="K167" i="3" s="1"/>
  <c r="G167" i="3"/>
  <c r="H167" i="3"/>
  <c r="I167" i="3"/>
  <c r="J167" i="3"/>
  <c r="L167" i="3"/>
  <c r="E168" i="3"/>
  <c r="F168" i="3"/>
  <c r="K168" i="3" s="1"/>
  <c r="G168" i="3"/>
  <c r="H168" i="3"/>
  <c r="I168" i="3"/>
  <c r="J168" i="3"/>
  <c r="L168" i="3"/>
  <c r="E169" i="3"/>
  <c r="F169" i="3"/>
  <c r="K169" i="3" s="1"/>
  <c r="G169" i="3"/>
  <c r="H169" i="3"/>
  <c r="I169" i="3"/>
  <c r="J169" i="3"/>
  <c r="L169" i="3"/>
  <c r="E170" i="3"/>
  <c r="F170" i="3"/>
  <c r="K170" i="3" s="1"/>
  <c r="G170" i="3"/>
  <c r="H170" i="3"/>
  <c r="I170" i="3"/>
  <c r="J170" i="3"/>
  <c r="L170" i="3"/>
  <c r="E171" i="3"/>
  <c r="F171" i="3"/>
  <c r="K171" i="3" s="1"/>
  <c r="G171" i="3"/>
  <c r="H171" i="3"/>
  <c r="I171" i="3"/>
  <c r="J171" i="3"/>
  <c r="L171" i="3"/>
  <c r="E172" i="3"/>
  <c r="F172" i="3"/>
  <c r="K172" i="3" s="1"/>
  <c r="G172" i="3"/>
  <c r="H172" i="3"/>
  <c r="I172" i="3"/>
  <c r="J172" i="3"/>
  <c r="L172" i="3"/>
  <c r="E173" i="3"/>
  <c r="F173" i="3"/>
  <c r="K173" i="3" s="1"/>
  <c r="G173" i="3"/>
  <c r="H173" i="3"/>
  <c r="I173" i="3"/>
  <c r="J173" i="3"/>
  <c r="L173" i="3"/>
  <c r="E174" i="3"/>
  <c r="F174" i="3"/>
  <c r="K174" i="3" s="1"/>
  <c r="G174" i="3"/>
  <c r="H174" i="3"/>
  <c r="I174" i="3"/>
  <c r="J174" i="3"/>
  <c r="L174" i="3"/>
  <c r="E175" i="3"/>
  <c r="F175" i="3"/>
  <c r="K175" i="3" s="1"/>
  <c r="G175" i="3"/>
  <c r="H175" i="3"/>
  <c r="I175" i="3"/>
  <c r="J175" i="3"/>
  <c r="L175" i="3"/>
  <c r="E176" i="3"/>
  <c r="F176" i="3"/>
  <c r="K176" i="3" s="1"/>
  <c r="G176" i="3"/>
  <c r="H176" i="3"/>
  <c r="I176" i="3"/>
  <c r="J176" i="3"/>
  <c r="L176" i="3"/>
  <c r="E177" i="3"/>
  <c r="F177" i="3"/>
  <c r="K177" i="3" s="1"/>
  <c r="G177" i="3"/>
  <c r="H177" i="3"/>
  <c r="I177" i="3"/>
  <c r="J177" i="3"/>
  <c r="L177" i="3"/>
  <c r="E178" i="3"/>
  <c r="F178" i="3"/>
  <c r="K178" i="3" s="1"/>
  <c r="G178" i="3"/>
  <c r="H178" i="3"/>
  <c r="I178" i="3"/>
  <c r="J178" i="3"/>
  <c r="L178" i="3"/>
  <c r="E179" i="3"/>
  <c r="F179" i="3"/>
  <c r="K179" i="3" s="1"/>
  <c r="G179" i="3"/>
  <c r="H179" i="3"/>
  <c r="I179" i="3"/>
  <c r="J179" i="3"/>
  <c r="L179" i="3"/>
  <c r="E180" i="3"/>
  <c r="F180" i="3"/>
  <c r="K180" i="3" s="1"/>
  <c r="G180" i="3"/>
  <c r="H180" i="3"/>
  <c r="I180" i="3"/>
  <c r="J180" i="3"/>
  <c r="L180" i="3"/>
  <c r="E181" i="3"/>
  <c r="F181" i="3"/>
  <c r="K181" i="3" s="1"/>
  <c r="G181" i="3"/>
  <c r="H181" i="3"/>
  <c r="I181" i="3"/>
  <c r="J181" i="3"/>
  <c r="L181" i="3"/>
  <c r="E182" i="3"/>
  <c r="F182" i="3"/>
  <c r="K182" i="3" s="1"/>
  <c r="G182" i="3"/>
  <c r="H182" i="3"/>
  <c r="I182" i="3"/>
  <c r="J182" i="3"/>
  <c r="L182" i="3"/>
  <c r="E183" i="3"/>
  <c r="F183" i="3"/>
  <c r="K183" i="3" s="1"/>
  <c r="G183" i="3"/>
  <c r="H183" i="3"/>
  <c r="I183" i="3"/>
  <c r="J183" i="3"/>
  <c r="L183" i="3"/>
  <c r="E184" i="3"/>
  <c r="F184" i="3"/>
  <c r="K184" i="3" s="1"/>
  <c r="G184" i="3"/>
  <c r="H184" i="3"/>
  <c r="I184" i="3"/>
  <c r="J184" i="3"/>
  <c r="L184" i="3"/>
  <c r="E185" i="3"/>
  <c r="F185" i="3"/>
  <c r="K185" i="3" s="1"/>
  <c r="G185" i="3"/>
  <c r="H185" i="3"/>
  <c r="I185" i="3"/>
  <c r="J185" i="3"/>
  <c r="L185" i="3"/>
  <c r="E186" i="3"/>
  <c r="F186" i="3"/>
  <c r="K186" i="3" s="1"/>
  <c r="G186" i="3"/>
  <c r="H186" i="3"/>
  <c r="I186" i="3"/>
  <c r="J186" i="3"/>
  <c r="L186" i="3"/>
  <c r="E187" i="3"/>
  <c r="F187" i="3"/>
  <c r="K187" i="3" s="1"/>
  <c r="G187" i="3"/>
  <c r="H187" i="3"/>
  <c r="I187" i="3"/>
  <c r="J187" i="3"/>
  <c r="L187" i="3"/>
  <c r="E188" i="3"/>
  <c r="F188" i="3"/>
  <c r="K188" i="3" s="1"/>
  <c r="G188" i="3"/>
  <c r="H188" i="3"/>
  <c r="I188" i="3"/>
  <c r="J188" i="3"/>
  <c r="L188" i="3"/>
  <c r="E189" i="3"/>
  <c r="F189" i="3"/>
  <c r="K189" i="3" s="1"/>
  <c r="G189" i="3"/>
  <c r="H189" i="3"/>
  <c r="I189" i="3"/>
  <c r="J189" i="3"/>
  <c r="L189" i="3"/>
  <c r="E190" i="3"/>
  <c r="F190" i="3"/>
  <c r="K190" i="3" s="1"/>
  <c r="G190" i="3"/>
  <c r="H190" i="3"/>
  <c r="I190" i="3"/>
  <c r="J190" i="3"/>
  <c r="L190" i="3"/>
  <c r="E191" i="3"/>
  <c r="F191" i="3"/>
  <c r="K191" i="3" s="1"/>
  <c r="G191" i="3"/>
  <c r="H191" i="3"/>
  <c r="I191" i="3"/>
  <c r="J191" i="3"/>
  <c r="L191" i="3"/>
  <c r="E192" i="3"/>
  <c r="F192" i="3"/>
  <c r="K192" i="3" s="1"/>
  <c r="G192" i="3"/>
  <c r="H192" i="3"/>
  <c r="I192" i="3"/>
  <c r="J192" i="3"/>
  <c r="L192" i="3"/>
  <c r="E193" i="3"/>
  <c r="F193" i="3"/>
  <c r="K193" i="3" s="1"/>
  <c r="G193" i="3"/>
  <c r="H193" i="3"/>
  <c r="I193" i="3"/>
  <c r="J193" i="3"/>
  <c r="L193" i="3"/>
  <c r="E194" i="3"/>
  <c r="F194" i="3"/>
  <c r="K194" i="3" s="1"/>
  <c r="G194" i="3"/>
  <c r="H194" i="3"/>
  <c r="I194" i="3"/>
  <c r="J194" i="3"/>
  <c r="L194" i="3"/>
  <c r="E195" i="3"/>
  <c r="F195" i="3"/>
  <c r="K195" i="3" s="1"/>
  <c r="G195" i="3"/>
  <c r="H195" i="3"/>
  <c r="I195" i="3"/>
  <c r="J195" i="3"/>
  <c r="L195" i="3"/>
  <c r="E196" i="3"/>
  <c r="F196" i="3"/>
  <c r="K196" i="3" s="1"/>
  <c r="G196" i="3"/>
  <c r="H196" i="3"/>
  <c r="I196" i="3"/>
  <c r="J196" i="3"/>
  <c r="L196" i="3"/>
  <c r="E197" i="3"/>
  <c r="F197" i="3"/>
  <c r="K197" i="3" s="1"/>
  <c r="G197" i="3"/>
  <c r="H197" i="3"/>
  <c r="I197" i="3"/>
  <c r="J197" i="3"/>
  <c r="L197" i="3"/>
  <c r="E198" i="3"/>
  <c r="F198" i="3"/>
  <c r="K198" i="3" s="1"/>
  <c r="G198" i="3"/>
  <c r="H198" i="3"/>
  <c r="I198" i="3"/>
  <c r="J198" i="3"/>
  <c r="L198" i="3"/>
  <c r="E199" i="3"/>
  <c r="F199" i="3"/>
  <c r="K199" i="3" s="1"/>
  <c r="G199" i="3"/>
  <c r="H199" i="3"/>
  <c r="I199" i="3"/>
  <c r="J199" i="3"/>
  <c r="L199" i="3"/>
  <c r="E200" i="3"/>
  <c r="F200" i="3"/>
  <c r="K200" i="3" s="1"/>
  <c r="G200" i="3"/>
  <c r="H200" i="3"/>
  <c r="I200" i="3"/>
  <c r="J200" i="3"/>
  <c r="L200" i="3"/>
  <c r="E201" i="3"/>
  <c r="F201" i="3"/>
  <c r="K201" i="3" s="1"/>
  <c r="G201" i="3"/>
  <c r="H201" i="3"/>
  <c r="I201" i="3"/>
  <c r="J201" i="3"/>
  <c r="L201" i="3"/>
  <c r="E202" i="3"/>
  <c r="F202" i="3"/>
  <c r="K202" i="3" s="1"/>
  <c r="G202" i="3"/>
  <c r="H202" i="3"/>
  <c r="I202" i="3"/>
  <c r="J202" i="3"/>
  <c r="L202" i="3"/>
  <c r="E203" i="3"/>
  <c r="F203" i="3"/>
  <c r="K203" i="3" s="1"/>
  <c r="G203" i="3"/>
  <c r="H203" i="3"/>
  <c r="I203" i="3"/>
  <c r="J203" i="3"/>
  <c r="L203" i="3"/>
  <c r="E204" i="3"/>
  <c r="F204" i="3"/>
  <c r="K204" i="3" s="1"/>
  <c r="G204" i="3"/>
  <c r="H204" i="3"/>
  <c r="I204" i="3"/>
  <c r="J204" i="3"/>
  <c r="L204" i="3"/>
  <c r="E205" i="3"/>
  <c r="F205" i="3"/>
  <c r="K205" i="3" s="1"/>
  <c r="G205" i="3"/>
  <c r="H205" i="3"/>
  <c r="I205" i="3"/>
  <c r="J205" i="3"/>
  <c r="L205" i="3"/>
  <c r="E206" i="3"/>
  <c r="F206" i="3"/>
  <c r="K206" i="3" s="1"/>
  <c r="G206" i="3"/>
  <c r="H206" i="3"/>
  <c r="I206" i="3"/>
  <c r="J206" i="3"/>
  <c r="L206" i="3"/>
  <c r="E207" i="3"/>
  <c r="F207" i="3"/>
  <c r="K207" i="3" s="1"/>
  <c r="G207" i="3"/>
  <c r="H207" i="3"/>
  <c r="I207" i="3"/>
  <c r="J207" i="3"/>
  <c r="L207" i="3"/>
  <c r="E208" i="3"/>
  <c r="F208" i="3"/>
  <c r="K208" i="3" s="1"/>
  <c r="G208" i="3"/>
  <c r="H208" i="3"/>
  <c r="I208" i="3"/>
  <c r="J208" i="3"/>
  <c r="L208" i="3"/>
  <c r="E209" i="3"/>
  <c r="F209" i="3"/>
  <c r="K209" i="3" s="1"/>
  <c r="G209" i="3"/>
  <c r="H209" i="3"/>
  <c r="I209" i="3"/>
  <c r="J209" i="3"/>
  <c r="L209" i="3"/>
  <c r="E210" i="3"/>
  <c r="F210" i="3"/>
  <c r="K210" i="3" s="1"/>
  <c r="G210" i="3"/>
  <c r="H210" i="3"/>
  <c r="I210" i="3"/>
  <c r="J210" i="3"/>
  <c r="L210" i="3"/>
  <c r="E211" i="3"/>
  <c r="F211" i="3"/>
  <c r="K211" i="3" s="1"/>
  <c r="G211" i="3"/>
  <c r="H211" i="3"/>
  <c r="I211" i="3"/>
  <c r="J211" i="3"/>
  <c r="L211" i="3"/>
  <c r="E212" i="3"/>
  <c r="F212" i="3"/>
  <c r="K212" i="3" s="1"/>
  <c r="G212" i="3"/>
  <c r="H212" i="3"/>
  <c r="I212" i="3"/>
  <c r="J212" i="3"/>
  <c r="L212" i="3"/>
  <c r="E213" i="3"/>
  <c r="F213" i="3"/>
  <c r="K213" i="3" s="1"/>
  <c r="G213" i="3"/>
  <c r="H213" i="3"/>
  <c r="I213" i="3"/>
  <c r="J213" i="3"/>
  <c r="L213" i="3"/>
  <c r="E214" i="3"/>
  <c r="F214" i="3"/>
  <c r="K214" i="3" s="1"/>
  <c r="G214" i="3"/>
  <c r="H214" i="3"/>
  <c r="I214" i="3"/>
  <c r="J214" i="3"/>
  <c r="L214" i="3"/>
  <c r="E215" i="3"/>
  <c r="F215" i="3"/>
  <c r="K215" i="3" s="1"/>
  <c r="G215" i="3"/>
  <c r="H215" i="3"/>
  <c r="I215" i="3"/>
  <c r="J215" i="3"/>
  <c r="L215" i="3"/>
  <c r="E216" i="3"/>
  <c r="F216" i="3"/>
  <c r="K216" i="3" s="1"/>
  <c r="G216" i="3"/>
  <c r="H216" i="3"/>
  <c r="I216" i="3"/>
  <c r="J216" i="3"/>
  <c r="L216" i="3"/>
  <c r="E217" i="3"/>
  <c r="F217" i="3"/>
  <c r="K217" i="3" s="1"/>
  <c r="G217" i="3"/>
  <c r="H217" i="3"/>
  <c r="I217" i="3"/>
  <c r="J217" i="3"/>
  <c r="L217" i="3"/>
  <c r="E218" i="3"/>
  <c r="F218" i="3"/>
  <c r="K218" i="3" s="1"/>
  <c r="G218" i="3"/>
  <c r="H218" i="3"/>
  <c r="I218" i="3"/>
  <c r="J218" i="3"/>
  <c r="L218" i="3"/>
  <c r="E219" i="3"/>
  <c r="F219" i="3"/>
  <c r="K219" i="3" s="1"/>
  <c r="G219" i="3"/>
  <c r="H219" i="3"/>
  <c r="I219" i="3"/>
  <c r="J219" i="3"/>
  <c r="L219" i="3"/>
  <c r="E220" i="3"/>
  <c r="F220" i="3"/>
  <c r="K220" i="3" s="1"/>
  <c r="G220" i="3"/>
  <c r="H220" i="3"/>
  <c r="I220" i="3"/>
  <c r="J220" i="3"/>
  <c r="L220" i="3"/>
  <c r="E221" i="3"/>
  <c r="F221" i="3"/>
  <c r="K221" i="3" s="1"/>
  <c r="G221" i="3"/>
  <c r="H221" i="3"/>
  <c r="I221" i="3"/>
  <c r="J221" i="3"/>
  <c r="L221" i="3"/>
  <c r="E222" i="3"/>
  <c r="F222" i="3"/>
  <c r="K222" i="3" s="1"/>
  <c r="G222" i="3"/>
  <c r="H222" i="3"/>
  <c r="I222" i="3"/>
  <c r="J222" i="3"/>
  <c r="L222" i="3"/>
  <c r="E223" i="3"/>
  <c r="F223" i="3"/>
  <c r="K223" i="3" s="1"/>
  <c r="G223" i="3"/>
  <c r="H223" i="3"/>
  <c r="I223" i="3"/>
  <c r="J223" i="3"/>
  <c r="L223" i="3"/>
  <c r="E224" i="3"/>
  <c r="F224" i="3"/>
  <c r="K224" i="3" s="1"/>
  <c r="G224" i="3"/>
  <c r="H224" i="3"/>
  <c r="I224" i="3"/>
  <c r="J224" i="3"/>
  <c r="L224" i="3"/>
  <c r="E225" i="3"/>
  <c r="F225" i="3"/>
  <c r="K225" i="3" s="1"/>
  <c r="G225" i="3"/>
  <c r="H225" i="3"/>
  <c r="I225" i="3"/>
  <c r="J225" i="3"/>
  <c r="L225" i="3"/>
  <c r="E226" i="3"/>
  <c r="F226" i="3"/>
  <c r="K226" i="3" s="1"/>
  <c r="G226" i="3"/>
  <c r="H226" i="3"/>
  <c r="I226" i="3"/>
  <c r="J226" i="3"/>
  <c r="L226" i="3"/>
  <c r="E227" i="3"/>
  <c r="F227" i="3"/>
  <c r="K227" i="3" s="1"/>
  <c r="G227" i="3"/>
  <c r="H227" i="3"/>
  <c r="I227" i="3"/>
  <c r="J227" i="3"/>
  <c r="L227" i="3"/>
  <c r="E228" i="3"/>
  <c r="F228" i="3"/>
  <c r="K228" i="3" s="1"/>
  <c r="G228" i="3"/>
  <c r="H228" i="3"/>
  <c r="I228" i="3"/>
  <c r="J228" i="3"/>
  <c r="L228" i="3"/>
  <c r="E229" i="3"/>
  <c r="F229" i="3"/>
  <c r="K229" i="3" s="1"/>
  <c r="G229" i="3"/>
  <c r="H229" i="3"/>
  <c r="I229" i="3"/>
  <c r="J229" i="3"/>
  <c r="L229" i="3"/>
  <c r="E230" i="3"/>
  <c r="F230" i="3"/>
  <c r="K230" i="3" s="1"/>
  <c r="G230" i="3"/>
  <c r="H230" i="3"/>
  <c r="I230" i="3"/>
  <c r="J230" i="3"/>
  <c r="L230" i="3"/>
  <c r="E156" i="3"/>
  <c r="F156" i="3"/>
  <c r="G156" i="3"/>
  <c r="H156" i="3"/>
  <c r="I156" i="3"/>
  <c r="L156" i="3" s="1"/>
  <c r="J156" i="3"/>
  <c r="K156" i="3"/>
  <c r="E157" i="3"/>
  <c r="F157" i="3"/>
  <c r="G157" i="3"/>
  <c r="H157" i="3"/>
  <c r="I157" i="3"/>
  <c r="L157" i="3" s="1"/>
  <c r="J157" i="3"/>
  <c r="K157" i="3"/>
  <c r="E158" i="3"/>
  <c r="F158" i="3"/>
  <c r="G158" i="3"/>
  <c r="H158" i="3"/>
  <c r="I158" i="3"/>
  <c r="L158" i="3" s="1"/>
  <c r="J158" i="3"/>
  <c r="K158" i="3"/>
  <c r="E159" i="3"/>
  <c r="F159" i="3"/>
  <c r="G159" i="3"/>
  <c r="H159" i="3"/>
  <c r="I159" i="3"/>
  <c r="L159" i="3" s="1"/>
  <c r="J159" i="3"/>
  <c r="K159" i="3"/>
  <c r="E160" i="3"/>
  <c r="F160" i="3"/>
  <c r="G160" i="3"/>
  <c r="H160" i="3"/>
  <c r="I160" i="3"/>
  <c r="L160" i="3" s="1"/>
  <c r="J160" i="3"/>
  <c r="K160" i="3"/>
  <c r="E161" i="3"/>
  <c r="F161" i="3"/>
  <c r="G161" i="3"/>
  <c r="H161" i="3"/>
  <c r="I161" i="3"/>
  <c r="L161" i="3" s="1"/>
  <c r="J161" i="3"/>
  <c r="K161" i="3"/>
  <c r="E162" i="3"/>
  <c r="F162" i="3"/>
  <c r="G162" i="3"/>
  <c r="H162" i="3"/>
  <c r="I162" i="3"/>
  <c r="L162" i="3" s="1"/>
  <c r="J162" i="3"/>
  <c r="K162" i="3"/>
  <c r="E163" i="3"/>
  <c r="F163" i="3"/>
  <c r="G163" i="3"/>
  <c r="H163" i="3"/>
  <c r="I163" i="3"/>
  <c r="J163" i="3"/>
  <c r="K163" i="3"/>
  <c r="L163" i="3"/>
  <c r="E164" i="3"/>
  <c r="F164" i="3"/>
  <c r="G164" i="3"/>
  <c r="H164" i="3"/>
  <c r="I164" i="3"/>
  <c r="J164" i="3"/>
  <c r="K164" i="3"/>
  <c r="L164" i="3"/>
  <c r="E165" i="3"/>
  <c r="F165" i="3"/>
  <c r="G165" i="3"/>
  <c r="H165" i="3"/>
  <c r="I165" i="3"/>
  <c r="J165" i="3"/>
  <c r="K165" i="3"/>
  <c r="L165" i="3"/>
  <c r="E166" i="3"/>
  <c r="F166" i="3"/>
  <c r="G166" i="3"/>
  <c r="H166" i="3"/>
  <c r="I166" i="3"/>
  <c r="J166" i="3"/>
  <c r="K166" i="3"/>
  <c r="L166" i="3"/>
  <c r="BK206" i="3" l="1"/>
  <c r="BM205" i="3"/>
  <c r="BK205" i="3"/>
  <c r="BM204" i="3"/>
  <c r="BK204" i="3"/>
  <c r="BM203" i="3"/>
  <c r="BK203" i="3"/>
  <c r="BM202" i="3"/>
  <c r="BK202" i="3"/>
  <c r="BM201" i="3"/>
  <c r="BK201" i="3"/>
  <c r="BM200" i="3"/>
  <c r="BK200" i="3"/>
  <c r="BK193" i="3"/>
  <c r="BM192" i="3"/>
  <c r="BM185" i="3"/>
  <c r="BK185" i="3"/>
  <c r="BM184" i="3"/>
  <c r="BK184" i="3"/>
  <c r="BM183" i="3"/>
  <c r="BK183" i="3"/>
  <c r="BM182" i="3"/>
  <c r="BK182" i="3"/>
  <c r="BM181" i="3"/>
  <c r="BK181" i="3"/>
  <c r="BM180" i="3"/>
  <c r="BK180" i="3"/>
  <c r="BM179" i="3"/>
  <c r="BK179" i="3"/>
  <c r="BM178" i="3"/>
  <c r="BK178" i="3"/>
  <c r="BM177" i="3"/>
  <c r="BK177" i="3"/>
  <c r="BM176" i="3"/>
  <c r="BK176" i="3"/>
  <c r="BM175" i="3"/>
  <c r="BK175" i="3"/>
  <c r="BM174" i="3"/>
  <c r="BK174" i="3"/>
  <c r="BM199" i="3"/>
  <c r="BK199" i="3"/>
  <c r="BM198" i="3"/>
  <c r="BK198" i="3"/>
  <c r="BM197" i="3"/>
  <c r="BK197" i="3"/>
  <c r="BM196" i="3"/>
  <c r="BK196" i="3"/>
  <c r="BM195" i="3"/>
  <c r="BK195" i="3"/>
  <c r="BM194" i="3"/>
  <c r="BK194" i="3"/>
  <c r="BM193" i="3"/>
  <c r="BK192" i="3"/>
  <c r="BM191" i="3"/>
  <c r="BK191" i="3"/>
  <c r="BM190" i="3"/>
  <c r="BK190" i="3"/>
  <c r="BM189" i="3"/>
  <c r="BK189" i="3"/>
  <c r="BM188" i="3"/>
  <c r="BK188" i="3"/>
  <c r="BM187" i="3"/>
  <c r="BK187" i="3"/>
  <c r="BM186" i="3"/>
  <c r="BK186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K12" i="3" l="1"/>
  <c r="K154" i="3"/>
  <c r="K15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55" i="3"/>
  <c r="L153" i="3"/>
  <c r="L151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K155" i="3"/>
  <c r="K153" i="3"/>
  <c r="L20" i="3"/>
  <c r="L18" i="3"/>
  <c r="L16" i="3"/>
  <c r="L14" i="3"/>
  <c r="L12" i="3"/>
  <c r="L154" i="3"/>
  <c r="L15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51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N87" i="3" l="1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M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BB155" i="3"/>
  <c r="BD155" i="3"/>
  <c r="BF155" i="3"/>
  <c r="BH15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53" i="3"/>
  <c r="P153" i="3"/>
  <c r="R153" i="3"/>
  <c r="T153" i="3"/>
  <c r="V153" i="3"/>
  <c r="X153" i="3"/>
  <c r="Z153" i="3"/>
  <c r="AB153" i="3"/>
  <c r="AD153" i="3"/>
  <c r="AF153" i="3"/>
  <c r="AH153" i="3"/>
  <c r="AJ153" i="3"/>
  <c r="AL153" i="3"/>
  <c r="AN153" i="3"/>
  <c r="AP153" i="3"/>
  <c r="AR153" i="3"/>
  <c r="AT153" i="3"/>
  <c r="AV153" i="3"/>
  <c r="AX153" i="3"/>
  <c r="AZ153" i="3"/>
  <c r="BB153" i="3"/>
  <c r="BD153" i="3"/>
  <c r="BF153" i="3"/>
  <c r="BH153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Q153" i="3"/>
  <c r="AS153" i="3"/>
  <c r="AU153" i="3"/>
  <c r="AW153" i="3"/>
  <c r="AY153" i="3"/>
  <c r="BA153" i="3"/>
  <c r="BC153" i="3"/>
  <c r="BE153" i="3"/>
  <c r="BG153" i="3"/>
  <c r="BI15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L3" i="3" s="1"/>
  <c r="H4" i="3"/>
  <c r="H5" i="3"/>
  <c r="L5" i="3" s="1"/>
  <c r="H6" i="3"/>
  <c r="L6" i="3" s="1"/>
  <c r="H7" i="3"/>
  <c r="L7" i="3" s="1"/>
  <c r="H8" i="3"/>
  <c r="H9" i="3"/>
  <c r="L9" i="3" s="1"/>
  <c r="H10" i="3"/>
  <c r="L10" i="3" s="1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BK127" i="3" l="1"/>
  <c r="K11" i="3"/>
  <c r="K7" i="3"/>
  <c r="K3" i="3"/>
  <c r="W3" i="3" s="1"/>
  <c r="BN69" i="3"/>
  <c r="BN86" i="3"/>
  <c r="BN78" i="3"/>
  <c r="BN106" i="3"/>
  <c r="BN98" i="3"/>
  <c r="BN36" i="3"/>
  <c r="BM14" i="3"/>
  <c r="L11" i="3"/>
  <c r="M11" i="3" s="1"/>
  <c r="K8" i="3"/>
  <c r="K4" i="3"/>
  <c r="L8" i="3"/>
  <c r="L4" i="3"/>
  <c r="BM12" i="3"/>
  <c r="BL12" i="3"/>
  <c r="BJ12" i="3"/>
  <c r="BN12" i="3"/>
  <c r="BK12" i="3"/>
  <c r="BM15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53" i="3"/>
  <c r="BM153" i="3"/>
  <c r="BL15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M154" i="3"/>
  <c r="BL154" i="3"/>
  <c r="BJ154" i="3"/>
  <c r="BN154" i="3"/>
  <c r="BK154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K155" i="3"/>
  <c r="BN155" i="3"/>
  <c r="BJ151" i="3"/>
  <c r="BM151" i="3"/>
  <c r="BL151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O11" i="3"/>
  <c r="S11" i="3"/>
  <c r="W11" i="3"/>
  <c r="AA11" i="3"/>
  <c r="AE11" i="3"/>
  <c r="AI11" i="3"/>
  <c r="AM11" i="3"/>
  <c r="AQ11" i="3"/>
  <c r="AU11" i="3"/>
  <c r="AY11" i="3"/>
  <c r="BC11" i="3"/>
  <c r="BG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Y3" i="3"/>
  <c r="AC3" i="3"/>
  <c r="AG3" i="3"/>
  <c r="AK3" i="3"/>
  <c r="AO3" i="3"/>
  <c r="AS3" i="3"/>
  <c r="AW3" i="3"/>
  <c r="BA3" i="3"/>
  <c r="BE3" i="3"/>
  <c r="BI3" i="3"/>
  <c r="T3" i="3"/>
  <c r="N3" i="3"/>
  <c r="X3" i="3"/>
  <c r="AB3" i="3"/>
  <c r="AF3" i="3"/>
  <c r="AJ3" i="3"/>
  <c r="AN3" i="3"/>
  <c r="AR3" i="3"/>
  <c r="AV3" i="3"/>
  <c r="AZ3" i="3"/>
  <c r="BD3" i="3"/>
  <c r="BH3" i="3"/>
  <c r="S3" i="3"/>
  <c r="P3" i="3"/>
  <c r="BL152" i="3"/>
  <c r="BJ152" i="3"/>
  <c r="BN152" i="3"/>
  <c r="BK152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K153" i="3"/>
  <c r="BN15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55" i="3"/>
  <c r="BL155" i="3"/>
  <c r="BJ155" i="3"/>
  <c r="BK151" i="3"/>
  <c r="BN151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M3" i="3" l="1"/>
  <c r="U3" i="3"/>
  <c r="BL3" i="3" s="1"/>
  <c r="V3" i="3"/>
  <c r="BF3" i="3"/>
  <c r="BB3" i="3"/>
  <c r="AX3" i="3"/>
  <c r="AT3" i="3"/>
  <c r="AP3" i="3"/>
  <c r="AL3" i="3"/>
  <c r="AH3" i="3"/>
  <c r="AD3" i="3"/>
  <c r="Z3" i="3"/>
  <c r="O3" i="3"/>
  <c r="Q3" i="3"/>
  <c r="BN3" i="3" s="1"/>
  <c r="R3" i="3"/>
  <c r="BG3" i="3"/>
  <c r="BC3" i="3"/>
  <c r="AY3" i="3"/>
  <c r="AU3" i="3"/>
  <c r="AQ3" i="3"/>
  <c r="AM3" i="3"/>
  <c r="AI3" i="3"/>
  <c r="AE3" i="3"/>
  <c r="AA3" i="3"/>
  <c r="BM3" i="3" s="1"/>
  <c r="BH11" i="3"/>
  <c r="BD11" i="3"/>
  <c r="AZ11" i="3"/>
  <c r="AV11" i="3"/>
  <c r="AR11" i="3"/>
  <c r="AN11" i="3"/>
  <c r="AJ11" i="3"/>
  <c r="AF11" i="3"/>
  <c r="AB11" i="3"/>
  <c r="X11" i="3"/>
  <c r="BM11" i="3" s="1"/>
  <c r="T11" i="3"/>
  <c r="P11" i="3"/>
  <c r="BN11" i="3" s="1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3" i="3"/>
  <c r="BJ7" i="3"/>
  <c r="BM7" i="3"/>
  <c r="BL7" i="3"/>
  <c r="BK11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J3" i="3"/>
  <c r="BK7" i="3"/>
  <c r="BN7" i="3"/>
  <c r="BJ11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M4" i="3" l="1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<sst xmlns="http://schemas.openxmlformats.org/spreadsheetml/2006/main" count="3189" uniqueCount="502">
  <si>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</si>
  <si>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</si>
  <si>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</si>
  <si>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</si>
  <si>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</si>
  <si>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</si>
  <si>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</si>
  <si>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</si>
  <si>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</si>
  <si>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</si>
  <si>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</si>
  <si>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</si>
  <si>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</si>
  <si>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</si>
  <si>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</si>
  <si>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</si>
  <si>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</si>
  <si>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</si>
  <si>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</si>
  <si>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</si>
  <si>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</si>
  <si>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</si>
  <si>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</si>
  <si>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</si>
  <si>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</si>
  <si>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</si>
  <si>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</si>
  <si>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</si>
  <si>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</si>
  <si>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</si>
  <si>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</si>
  <si>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</si>
  <si>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</si>
  <si>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</si>
  <si>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</si>
  <si>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</si>
  <si>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</si>
  <si>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</si>
  <si>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</si>
  <si>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</si>
  <si>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</si>
  <si>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</si>
  <si>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</si>
  <si>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</si>
  <si>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</si>
  <si>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</si>
  <si>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</si>
  <si>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</si>
  <si>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</si>
  <si>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</si>
  <si>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</si>
  <si>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</si>
  <si>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</si>
  <si>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</si>
  <si>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</si>
  <si>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</si>
  <si>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</si>
  <si>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</si>
  <si>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</si>
  <si>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</si>
  <si>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</si>
  <si>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</si>
  <si>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</si>
  <si>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</si>
  <si>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</si>
  <si>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</si>
  <si>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</si>
  <si>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</si>
  <si>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</si>
  <si>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</si>
  <si>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</si>
  <si>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</si>
  <si>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</si>
  <si>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</si>
  <si>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</si>
  <si>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</si>
  <si>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</si>
  <si>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</si>
  <si>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</si>
  <si>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</si>
  <si>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</si>
  <si>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</si>
  <si>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</si>
  <si>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</si>
  <si>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</si>
  <si>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</si>
  <si>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</si>
  <si>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</si>
  <si>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</si>
  <si>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</si>
  <si>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</si>
  <si>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</si>
  <si>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</si>
  <si>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</si>
  <si>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</si>
  <si>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</si>
  <si>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</si>
  <si>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</si>
  <si>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</si>
  <si>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</si>
  <si>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</si>
  <si>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</si>
  <si>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</si>
  <si>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</si>
  <si>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</si>
  <si>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</si>
  <si>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</si>
  <si>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</si>
  <si>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</si>
  <si>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</si>
  <si>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</si>
  <si>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</si>
  <si>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</si>
  <si>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</si>
  <si>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</si>
  <si>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</si>
  <si>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</si>
  <si>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</si>
  <si>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</si>
  <si>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</si>
  <si>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</si>
  <si>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</si>
  <si>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</si>
  <si>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</si>
  <si>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</si>
  <si>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</si>
  <si>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</si>
  <si>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</si>
  <si>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</si>
  <si>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</si>
  <si>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</si>
  <si>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</si>
  <si>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</si>
  <si>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</si>
  <si>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</si>
  <si>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</si>
  <si>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</si>
  <si>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</si>
  <si>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</si>
  <si>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</si>
  <si>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</si>
  <si>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</si>
  <si>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</si>
  <si>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</si>
  <si>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</si>
  <si>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</si>
  <si>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</si>
  <si>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</si>
  <si>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</si>
  <si>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</si>
  <si>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</si>
  <si>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</si>
  <si>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</si>
  <si>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</si>
  <si>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</si>
  <si>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</si>
  <si>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</si>
  <si>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</si>
  <si>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</si>
  <si>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</si>
  <si>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</si>
  <si>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</si>
  <si>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</si>
  <si>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</si>
  <si>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</si>
  <si>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</si>
  <si>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</si>
  <si>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</si>
  <si>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</si>
  <si>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</si>
  <si>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</si>
  <si>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</si>
  <si>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</si>
  <si>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</si>
  <si>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</si>
  <si>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</si>
  <si>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</si>
  <si>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</si>
  <si>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</si>
  <si>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</si>
  <si>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</si>
  <si>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</si>
  <si>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</si>
  <si>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</si>
  <si>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</si>
  <si>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</si>
  <si>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</si>
  <si>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</si>
  <si>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</si>
  <si>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</si>
  <si>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</si>
  <si>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</si>
  <si>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</si>
  <si>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</si>
  <si>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</si>
  <si>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</si>
  <si>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</si>
  <si>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</si>
  <si>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</si>
  <si>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</si>
  <si>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</si>
  <si>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</si>
  <si>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</si>
  <si>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</si>
  <si>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</si>
  <si>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</si>
  <si>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</si>
  <si>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</si>
  <si>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</si>
  <si>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</si>
  <si>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</si>
  <si>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</si>
  <si>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</si>
  <si>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</si>
  <si>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</si>
  <si>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</si>
  <si>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</si>
  <si>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</si>
  <si>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</si>
  <si>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</si>
  <si>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</si>
  <si>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</si>
  <si>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</si>
  <si>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</si>
  <si>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</si>
  <si>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</si>
  <si>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</si>
  <si>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</si>
  <si>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</si>
  <si>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</si>
  <si>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</si>
  <si>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</si>
  <si>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</si>
  <si>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</si>
  <si>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</si>
  <si>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</si>
  <si>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</si>
  <si>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</si>
  <si>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</si>
  <si>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</si>
  <si>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</si>
  <si>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</si>
  <si>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</si>
  <si>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</si>
  <si>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</si>
  <si>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</si>
  <si>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</si>
  <si>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</si>
  <si>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</si>
  <si>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</si>
  <si>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</si>
  <si>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</si>
  <si>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</si>
  <si>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</si>
  <si>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</si>
  <si>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</si>
  <si>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</si>
  <si>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</si>
  <si>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</si>
  <si>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</si>
  <si>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</si>
  <si>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</si>
  <si>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</si>
  <si>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</si>
  <si>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</si>
  <si>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</si>
  <si>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</si>
  <si>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</si>
  <si>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</si>
  <si>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</si>
  <si>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</si>
  <si>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</si>
  <si>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</si>
  <si>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</si>
  <si>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</si>
  <si>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</si>
  <si>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</si>
  <si>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</si>
  <si>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</si>
  <si>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</si>
  <si>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</si>
  <si>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</si>
  <si>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</si>
  <si>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</si>
  <si>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</si>
  <si>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</si>
  <si>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</si>
  <si>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</si>
  <si>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</si>
  <si>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</si>
  <si>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</si>
  <si>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</si>
  <si>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</si>
  <si>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</si>
  <si>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</si>
  <si>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</si>
  <si>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</si>
  <si>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</si>
  <si>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</si>
  <si>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</si>
  <si>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</si>
  <si>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</si>
  <si>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</si>
  <si>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</si>
  <si>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</si>
  <si>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</si>
  <si>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</si>
  <si>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</si>
  <si>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</si>
  <si>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</si>
  <si>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</si>
  <si>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</si>
  <si>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</si>
  <si>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</si>
  <si>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</si>
  <si>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</si>
  <si>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</si>
  <si>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</si>
  <si>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</si>
  <si>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</si>
  <si>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</si>
  <si>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</si>
  <si>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</si>
  <si>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</si>
  <si>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</si>
  <si>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</si>
  <si>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</si>
  <si>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</si>
  <si>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</si>
  <si>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</si>
  <si>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</si>
  <si>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</si>
  <si>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</si>
  <si>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</si>
  <si>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</si>
  <si>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</si>
  <si>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</si>
  <si>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</si>
  <si>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</si>
  <si>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</si>
  <si>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</si>
  <si>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</si>
  <si>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</si>
  <si>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</si>
  <si>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</si>
  <si>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</si>
  <si>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</si>
  <si>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</si>
  <si>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</si>
  <si>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</si>
  <si>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</si>
  <si>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</si>
  <si>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</si>
  <si>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</si>
  <si>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</si>
  <si>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</si>
  <si>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</si>
  <si>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</si>
  <si>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</si>
  <si>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</si>
  <si>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</si>
  <si>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</si>
  <si>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</si>
  <si>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</si>
  <si>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</si>
  <si>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</si>
  <si>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</si>
  <si>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</si>
  <si>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</si>
  <si>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</si>
  <si>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</si>
  <si>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</si>
  <si>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</si>
  <si>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</si>
  <si>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</si>
  <si>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</si>
  <si>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</si>
  <si>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</si>
  <si>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</si>
  <si>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</si>
  <si>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</si>
  <si>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</si>
  <si>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</si>
  <si>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</si>
  <si>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</si>
  <si>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</si>
  <si>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</si>
  <si>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</si>
  <si>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</si>
  <si>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</si>
  <si>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</si>
  <si>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</si>
  <si>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</si>
  <si>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</si>
  <si>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</si>
  <si>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</si>
  <si>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</si>
  <si>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</si>
  <si>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</si>
  <si>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</si>
  <si>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</si>
  <si>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</si>
  <si>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</si>
  <si>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</si>
  <si>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</si>
  <si>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</si>
  <si>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</si>
  <si>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</si>
  <si>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</si>
  <si>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</si>
  <si>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</si>
  <si>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</si>
  <si>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</si>
  <si>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</si>
  <si>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</si>
  <si>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</si>
  <si>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</si>
  <si>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</si>
  <si>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</si>
  <si>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</si>
  <si>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</si>
  <si>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</si>
  <si>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</si>
  <si>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</si>
  <si>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</si>
  <si>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</si>
  <si>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</si>
  <si>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</si>
  <si>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</si>
  <si>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</si>
  <si>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</si>
  <si>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</si>
  <si>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</si>
  <si>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</si>
  <si>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</si>
  <si>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</si>
  <si>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</si>
  <si>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</si>
  <si>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</si>
  <si>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15/01/2021</t>
  </si>
  <si>
    <t>16/01/2021</t>
  </si>
  <si>
    <t>17/01/2021</t>
  </si>
  <si>
    <t>18/01/2021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</si>
  <si>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</si>
  <si>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</si>
  <si>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</si>
  <si>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</si>
  <si>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</si>
  <si>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</si>
  <si>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</si>
  <si>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</si>
  <si>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</si>
  <si>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</si>
  <si>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</si>
  <si>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</si>
  <si>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</si>
  <si>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</si>
  <si>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</si>
  <si>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</si>
  <si>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</si>
  <si>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</si>
  <si>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</si>
  <si>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</si>
  <si>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</si>
  <si>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</si>
  <si>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</si>
  <si>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</si>
  <si>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</si>
  <si>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</si>
  <si>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</si>
  <si>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</si>
  <si>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</si>
  <si>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</si>
  <si>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</si>
  <si>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</si>
  <si>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</si>
  <si>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</si>
  <si>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</si>
  <si>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</si>
  <si>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</si>
  <si>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</si>
  <si>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</si>
  <si>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</si>
  <si>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</si>
  <si>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</si>
  <si>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</si>
  <si>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</si>
  <si>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</si>
  <si>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</si>
  <si>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</si>
  <si>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</si>
  <si>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</si>
  <si>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</si>
  <si>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</si>
  <si>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</si>
  <si>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</si>
  <si>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</si>
  <si>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22/01/2021</t>
  </si>
  <si>
    <t>23/01/2021</t>
  </si>
  <si>
    <t>24/01/2021</t>
  </si>
  <si>
    <t>25/01/2021</t>
  </si>
  <si>
    <t>26/01/2021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</si>
</sst>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14" fontId="0" fillId="34" borderId="0" xfId="0" applyNumberFormat="1" applyFill="1" applyAlignment="1">
      <alignment horizontal="center"/>
    </xf>
    <xf numFmtId="164" fontId="16" fillId="34" borderId="0" xfId="0" applyNumberFormat="1" applyFont="1" applyFill="1"/>
    <xf numFmtId="9" fontId="0" fillId="34" borderId="0" xfId="1" applyFont="1" applyFill="1" applyAlignment="1">
      <alignment horizontal="center"/>
    </xf>
    <xf numFmtId="9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22" zoomScale="90" zoomScaleNormal="90" workbookViewId="0">
      <selection activeCell="K58" sqref="K58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1.55555555555556</v>
      </c>
      <c r="D2">
        <v>0.96</v>
      </c>
      <c r="E2">
        <v>0.43</v>
      </c>
    </row>
    <row r="3" spans="1:5" x14ac:dyDescent="0.25">
      <c r="A3" t="s">
        <v>10</v>
      </c>
      <c r="B3" t="s">
        <v>241</v>
      </c>
      <c r="C3">
        <v>1.55555555555556</v>
      </c>
      <c r="D3">
        <v>1.0900000000000001</v>
      </c>
      <c r="E3">
        <v>0.92</v>
      </c>
    </row>
    <row r="4" spans="1:5" x14ac:dyDescent="0.25">
      <c r="A4" t="s">
        <v>10</v>
      </c>
      <c r="B4" t="s">
        <v>244</v>
      </c>
      <c r="C4">
        <v>1.55555555555556</v>
      </c>
      <c r="D4">
        <v>1.46</v>
      </c>
      <c r="E4">
        <v>1.29</v>
      </c>
    </row>
    <row r="5" spans="1:5" x14ac:dyDescent="0.25">
      <c r="A5" t="s">
        <v>10</v>
      </c>
      <c r="B5" t="s">
        <v>242</v>
      </c>
      <c r="C5">
        <v>1.55555555555556</v>
      </c>
      <c r="D5">
        <v>0.99</v>
      </c>
      <c r="E5">
        <v>1.42</v>
      </c>
    </row>
    <row r="6" spans="1:5" x14ac:dyDescent="0.25">
      <c r="A6" t="s">
        <v>10</v>
      </c>
      <c r="B6" t="s">
        <v>49</v>
      </c>
      <c r="C6">
        <v>1.55555555555556</v>
      </c>
      <c r="D6">
        <v>0.71</v>
      </c>
      <c r="E6">
        <v>0.5</v>
      </c>
    </row>
    <row r="7" spans="1:5" x14ac:dyDescent="0.25">
      <c r="A7" t="s">
        <v>10</v>
      </c>
      <c r="B7" t="s">
        <v>245</v>
      </c>
      <c r="C7">
        <v>1.55555555555556</v>
      </c>
      <c r="D7">
        <v>1.03</v>
      </c>
      <c r="E7">
        <v>0.5</v>
      </c>
    </row>
    <row r="8" spans="1:5" x14ac:dyDescent="0.25">
      <c r="A8" t="s">
        <v>10</v>
      </c>
      <c r="B8" t="s">
        <v>11</v>
      </c>
      <c r="C8">
        <v>1.55555555555556</v>
      </c>
      <c r="D8">
        <v>0.9</v>
      </c>
      <c r="E8">
        <v>1.28</v>
      </c>
    </row>
    <row r="9" spans="1:5" x14ac:dyDescent="0.25">
      <c r="A9" t="s">
        <v>10</v>
      </c>
      <c r="B9" t="s">
        <v>46</v>
      </c>
      <c r="C9">
        <v>1.55555555555556</v>
      </c>
      <c r="D9">
        <v>1.54</v>
      </c>
      <c r="E9">
        <v>0.78</v>
      </c>
    </row>
    <row r="10" spans="1:5" x14ac:dyDescent="0.25">
      <c r="A10" t="s">
        <v>10</v>
      </c>
      <c r="B10" t="s">
        <v>240</v>
      </c>
      <c r="C10">
        <v>1.55555555555556</v>
      </c>
      <c r="D10">
        <v>1.03</v>
      </c>
      <c r="E10">
        <v>0.99</v>
      </c>
    </row>
    <row r="11" spans="1:5" x14ac:dyDescent="0.25">
      <c r="A11" t="s">
        <v>10</v>
      </c>
      <c r="B11" t="s">
        <v>44</v>
      </c>
      <c r="C11">
        <v>1.55555555555556</v>
      </c>
      <c r="D11">
        <v>1.1100000000000001</v>
      </c>
      <c r="E11">
        <v>1.29</v>
      </c>
    </row>
    <row r="12" spans="1:5" x14ac:dyDescent="0.25">
      <c r="A12" t="s">
        <v>10</v>
      </c>
      <c r="B12" t="s">
        <v>50</v>
      </c>
      <c r="C12">
        <v>1.55555555555556</v>
      </c>
      <c r="D12">
        <v>1.1100000000000001</v>
      </c>
      <c r="E12">
        <v>1.36</v>
      </c>
    </row>
    <row r="13" spans="1:5" x14ac:dyDescent="0.25">
      <c r="A13" t="s">
        <v>10</v>
      </c>
      <c r="B13" t="s">
        <v>45</v>
      </c>
      <c r="C13">
        <v>1.55555555555556</v>
      </c>
      <c r="D13">
        <v>0.71</v>
      </c>
      <c r="E13">
        <v>0.78</v>
      </c>
    </row>
    <row r="14" spans="1:5" x14ac:dyDescent="0.25">
      <c r="A14" t="s">
        <v>10</v>
      </c>
      <c r="B14" t="s">
        <v>43</v>
      </c>
      <c r="C14">
        <v>1.55555555555556</v>
      </c>
      <c r="D14">
        <v>1.29</v>
      </c>
      <c r="E14">
        <v>0.9</v>
      </c>
    </row>
    <row r="15" spans="1:5" x14ac:dyDescent="0.25">
      <c r="A15" t="s">
        <v>10</v>
      </c>
      <c r="B15" t="s">
        <v>247</v>
      </c>
      <c r="C15">
        <v>1.55555555555556</v>
      </c>
      <c r="D15">
        <v>0.94</v>
      </c>
      <c r="E15">
        <v>0.84</v>
      </c>
    </row>
    <row r="16" spans="1:5" x14ac:dyDescent="0.25">
      <c r="A16" t="s">
        <v>10</v>
      </c>
      <c r="B16" t="s">
        <v>246</v>
      </c>
      <c r="C16">
        <v>1.55555555555556</v>
      </c>
      <c r="D16">
        <v>0.82</v>
      </c>
      <c r="E16">
        <v>0.78</v>
      </c>
    </row>
    <row r="17" spans="1:5" x14ac:dyDescent="0.25">
      <c r="A17" t="s">
        <v>10</v>
      </c>
      <c r="B17" t="s">
        <v>243</v>
      </c>
      <c r="C17">
        <v>1.55555555555556</v>
      </c>
      <c r="D17">
        <v>0.88</v>
      </c>
      <c r="E17">
        <v>0.78</v>
      </c>
    </row>
    <row r="18" spans="1:5" x14ac:dyDescent="0.25">
      <c r="A18" t="s">
        <v>10</v>
      </c>
      <c r="B18" t="s">
        <v>47</v>
      </c>
      <c r="C18">
        <v>1.55555555555556</v>
      </c>
      <c r="D18">
        <v>0.71</v>
      </c>
      <c r="E18">
        <v>1.71</v>
      </c>
    </row>
    <row r="19" spans="1:5" x14ac:dyDescent="0.25">
      <c r="A19" t="s">
        <v>10</v>
      </c>
      <c r="B19" t="s">
        <v>48</v>
      </c>
      <c r="C19">
        <v>1.55555555555556</v>
      </c>
      <c r="D19">
        <v>0.7</v>
      </c>
      <c r="E19">
        <v>1.36</v>
      </c>
    </row>
    <row r="20" spans="1:5" x14ac:dyDescent="0.25">
      <c r="A20" t="s">
        <v>13</v>
      </c>
      <c r="B20" t="s">
        <v>58</v>
      </c>
      <c r="C20">
        <v>1.625</v>
      </c>
      <c r="D20">
        <v>0.69</v>
      </c>
      <c r="E20">
        <v>1.28</v>
      </c>
    </row>
    <row r="21" spans="1:5" x14ac:dyDescent="0.25">
      <c r="A21" t="s">
        <v>13</v>
      </c>
      <c r="B21" t="s">
        <v>248</v>
      </c>
      <c r="C21">
        <v>1.625</v>
      </c>
      <c r="D21">
        <v>2.31</v>
      </c>
      <c r="E21">
        <v>0.94</v>
      </c>
    </row>
    <row r="22" spans="1:5" x14ac:dyDescent="0.25">
      <c r="A22" t="s">
        <v>13</v>
      </c>
      <c r="B22" t="s">
        <v>56</v>
      </c>
      <c r="C22">
        <v>1.625</v>
      </c>
      <c r="D22">
        <v>0.46</v>
      </c>
      <c r="E22">
        <v>0.94</v>
      </c>
    </row>
    <row r="23" spans="1:5" x14ac:dyDescent="0.25">
      <c r="A23" t="s">
        <v>13</v>
      </c>
      <c r="B23" t="s">
        <v>51</v>
      </c>
      <c r="C23">
        <v>1.625</v>
      </c>
      <c r="D23">
        <v>1.31</v>
      </c>
      <c r="E23">
        <v>0.94</v>
      </c>
    </row>
    <row r="24" spans="1:5" x14ac:dyDescent="0.25">
      <c r="A24" t="s">
        <v>13</v>
      </c>
      <c r="B24" t="s">
        <v>250</v>
      </c>
      <c r="C24">
        <v>1.625</v>
      </c>
      <c r="D24">
        <v>1.08</v>
      </c>
      <c r="E24">
        <v>0.85</v>
      </c>
    </row>
    <row r="25" spans="1:5" x14ac:dyDescent="0.25">
      <c r="A25" t="s">
        <v>13</v>
      </c>
      <c r="B25" t="s">
        <v>53</v>
      </c>
      <c r="C25">
        <v>1.625</v>
      </c>
      <c r="D25">
        <v>0.55000000000000004</v>
      </c>
      <c r="E25">
        <v>1.36</v>
      </c>
    </row>
    <row r="26" spans="1:5" x14ac:dyDescent="0.25">
      <c r="A26" t="s">
        <v>13</v>
      </c>
      <c r="B26" t="s">
        <v>249</v>
      </c>
      <c r="C26">
        <v>1.625</v>
      </c>
      <c r="D26">
        <v>1.38</v>
      </c>
      <c r="E26">
        <v>1.02</v>
      </c>
    </row>
    <row r="27" spans="1:5" x14ac:dyDescent="0.25">
      <c r="A27" t="s">
        <v>13</v>
      </c>
      <c r="B27" t="s">
        <v>54</v>
      </c>
      <c r="C27">
        <v>1.625</v>
      </c>
      <c r="D27">
        <v>0.88</v>
      </c>
      <c r="E27">
        <v>1.17</v>
      </c>
    </row>
    <row r="28" spans="1:5" x14ac:dyDescent="0.25">
      <c r="A28" t="s">
        <v>13</v>
      </c>
      <c r="B28" t="s">
        <v>55</v>
      </c>
      <c r="C28">
        <v>1.625</v>
      </c>
      <c r="D28">
        <v>0.92</v>
      </c>
      <c r="E28">
        <v>1.1100000000000001</v>
      </c>
    </row>
    <row r="29" spans="1:5" x14ac:dyDescent="0.25">
      <c r="A29" t="s">
        <v>13</v>
      </c>
      <c r="B29" t="s">
        <v>15</v>
      </c>
      <c r="C29">
        <v>1.625</v>
      </c>
      <c r="D29">
        <v>1.23</v>
      </c>
      <c r="E29">
        <v>0.88</v>
      </c>
    </row>
    <row r="30" spans="1:5" x14ac:dyDescent="0.25">
      <c r="A30" t="s">
        <v>13</v>
      </c>
      <c r="B30" t="s">
        <v>52</v>
      </c>
      <c r="C30">
        <v>1.625</v>
      </c>
      <c r="D30">
        <v>0.46</v>
      </c>
      <c r="E30">
        <v>1.28</v>
      </c>
    </row>
    <row r="31" spans="1:5" x14ac:dyDescent="0.25">
      <c r="A31" t="s">
        <v>13</v>
      </c>
      <c r="B31" t="s">
        <v>62</v>
      </c>
      <c r="C31">
        <v>1.625</v>
      </c>
      <c r="D31">
        <v>1</v>
      </c>
      <c r="E31">
        <v>0.77</v>
      </c>
    </row>
    <row r="32" spans="1:5" x14ac:dyDescent="0.25">
      <c r="A32" t="s">
        <v>13</v>
      </c>
      <c r="B32" t="s">
        <v>60</v>
      </c>
      <c r="C32">
        <v>1.625</v>
      </c>
      <c r="D32">
        <v>1.31</v>
      </c>
      <c r="E32">
        <v>0.51</v>
      </c>
    </row>
    <row r="33" spans="1:5" x14ac:dyDescent="0.25">
      <c r="A33" t="s">
        <v>13</v>
      </c>
      <c r="B33" t="s">
        <v>251</v>
      </c>
      <c r="C33">
        <v>1.625</v>
      </c>
      <c r="D33">
        <v>0.54</v>
      </c>
      <c r="E33">
        <v>1.1100000000000001</v>
      </c>
    </row>
    <row r="34" spans="1:5" x14ac:dyDescent="0.25">
      <c r="A34" t="s">
        <v>13</v>
      </c>
      <c r="B34" t="s">
        <v>61</v>
      </c>
      <c r="C34">
        <v>1.625</v>
      </c>
      <c r="D34">
        <v>0.85</v>
      </c>
      <c r="E34">
        <v>1.28</v>
      </c>
    </row>
    <row r="35" spans="1:5" x14ac:dyDescent="0.25">
      <c r="A35" t="s">
        <v>13</v>
      </c>
      <c r="B35" t="s">
        <v>14</v>
      </c>
      <c r="C35">
        <v>1.625</v>
      </c>
      <c r="D35">
        <v>1.37</v>
      </c>
      <c r="E35">
        <v>0.83</v>
      </c>
    </row>
    <row r="36" spans="1:5" x14ac:dyDescent="0.25">
      <c r="A36" t="s">
        <v>13</v>
      </c>
      <c r="B36" t="s">
        <v>57</v>
      </c>
      <c r="C36">
        <v>1.625</v>
      </c>
      <c r="D36">
        <v>0.62</v>
      </c>
      <c r="E36">
        <v>1.02</v>
      </c>
    </row>
    <row r="37" spans="1:5" x14ac:dyDescent="0.25">
      <c r="A37" t="s">
        <v>13</v>
      </c>
      <c r="B37" t="s">
        <v>59</v>
      </c>
      <c r="C37">
        <v>1.625</v>
      </c>
      <c r="D37">
        <v>1.08</v>
      </c>
      <c r="E37">
        <v>0.68</v>
      </c>
    </row>
    <row r="38" spans="1:5" x14ac:dyDescent="0.25">
      <c r="A38" t="s">
        <v>16</v>
      </c>
      <c r="B38" t="s">
        <v>63</v>
      </c>
      <c r="C38">
        <v>1.6458333333333299</v>
      </c>
      <c r="D38">
        <v>1.35</v>
      </c>
      <c r="E38">
        <v>0.51</v>
      </c>
    </row>
    <row r="39" spans="1:5" x14ac:dyDescent="0.25">
      <c r="A39" t="s">
        <v>16</v>
      </c>
      <c r="B39" t="s">
        <v>20</v>
      </c>
      <c r="C39">
        <v>1.6458333333333299</v>
      </c>
      <c r="D39">
        <v>0.61</v>
      </c>
      <c r="E39">
        <v>1.1399999999999999</v>
      </c>
    </row>
    <row r="40" spans="1:5" x14ac:dyDescent="0.25">
      <c r="A40" t="s">
        <v>16</v>
      </c>
      <c r="B40" t="s">
        <v>253</v>
      </c>
      <c r="C40">
        <v>1.6458333333333299</v>
      </c>
      <c r="D40">
        <v>0.87</v>
      </c>
      <c r="E40">
        <v>1.08</v>
      </c>
    </row>
    <row r="41" spans="1:5" x14ac:dyDescent="0.25">
      <c r="A41" t="s">
        <v>16</v>
      </c>
      <c r="B41" t="s">
        <v>65</v>
      </c>
      <c r="C41">
        <v>1.6458333333333299</v>
      </c>
      <c r="D41">
        <v>1.06</v>
      </c>
      <c r="E41">
        <v>0.95</v>
      </c>
    </row>
    <row r="42" spans="1:5" x14ac:dyDescent="0.25">
      <c r="A42" t="s">
        <v>16</v>
      </c>
      <c r="B42" t="s">
        <v>66</v>
      </c>
      <c r="C42">
        <v>1.6458333333333299</v>
      </c>
      <c r="D42">
        <v>1.1299999999999999</v>
      </c>
      <c r="E42">
        <v>0.54</v>
      </c>
    </row>
    <row r="43" spans="1:5" x14ac:dyDescent="0.25">
      <c r="A43" t="s">
        <v>16</v>
      </c>
      <c r="B43" t="s">
        <v>17</v>
      </c>
      <c r="C43">
        <v>1.6458333333333299</v>
      </c>
      <c r="D43">
        <v>0.84</v>
      </c>
      <c r="E43">
        <v>1.04</v>
      </c>
    </row>
    <row r="44" spans="1:5" x14ac:dyDescent="0.25">
      <c r="A44" t="s">
        <v>16</v>
      </c>
      <c r="B44" t="s">
        <v>322</v>
      </c>
      <c r="C44">
        <v>1.6458333333333299</v>
      </c>
      <c r="D44">
        <v>1.55</v>
      </c>
      <c r="E44">
        <v>0.76</v>
      </c>
    </row>
    <row r="45" spans="1:5" x14ac:dyDescent="0.25">
      <c r="A45" t="s">
        <v>16</v>
      </c>
      <c r="B45" t="s">
        <v>67</v>
      </c>
      <c r="C45">
        <v>1.6458333333333299</v>
      </c>
      <c r="D45">
        <v>1.29</v>
      </c>
      <c r="E45">
        <v>0.66</v>
      </c>
    </row>
    <row r="46" spans="1:5" x14ac:dyDescent="0.25">
      <c r="A46" t="s">
        <v>16</v>
      </c>
      <c r="B46" t="s">
        <v>252</v>
      </c>
      <c r="C46">
        <v>1.6458333333333299</v>
      </c>
      <c r="D46">
        <v>1.08</v>
      </c>
      <c r="E46">
        <v>0.34</v>
      </c>
    </row>
    <row r="47" spans="1:5" x14ac:dyDescent="0.25">
      <c r="A47" t="s">
        <v>16</v>
      </c>
      <c r="B47" t="s">
        <v>254</v>
      </c>
      <c r="C47">
        <v>1.6458333333333299</v>
      </c>
      <c r="D47">
        <v>0.95</v>
      </c>
      <c r="E47">
        <v>1.0900000000000001</v>
      </c>
    </row>
    <row r="48" spans="1:5" x14ac:dyDescent="0.25">
      <c r="A48" t="s">
        <v>16</v>
      </c>
      <c r="B48" t="s">
        <v>255</v>
      </c>
      <c r="C48">
        <v>1.6458333333333299</v>
      </c>
      <c r="D48">
        <v>1.04</v>
      </c>
      <c r="E48">
        <v>1.19</v>
      </c>
    </row>
    <row r="49" spans="1:5" x14ac:dyDescent="0.25">
      <c r="A49" t="s">
        <v>16</v>
      </c>
      <c r="B49" t="s">
        <v>64</v>
      </c>
      <c r="C49">
        <v>1.6458333333333299</v>
      </c>
      <c r="D49">
        <v>0.84</v>
      </c>
      <c r="E49">
        <v>0.95</v>
      </c>
    </row>
    <row r="50" spans="1:5" x14ac:dyDescent="0.25">
      <c r="A50" t="s">
        <v>16</v>
      </c>
      <c r="B50" t="s">
        <v>323</v>
      </c>
      <c r="C50">
        <v>1.6458333333333299</v>
      </c>
      <c r="D50">
        <v>0.78</v>
      </c>
      <c r="E50">
        <v>1.41</v>
      </c>
    </row>
    <row r="51" spans="1:5" x14ac:dyDescent="0.25">
      <c r="A51" t="s">
        <v>16</v>
      </c>
      <c r="B51" t="s">
        <v>18</v>
      </c>
      <c r="C51">
        <v>1.6458333333333299</v>
      </c>
      <c r="D51">
        <v>1.1299999999999999</v>
      </c>
      <c r="E51">
        <v>1.08</v>
      </c>
    </row>
    <row r="52" spans="1:5" x14ac:dyDescent="0.25">
      <c r="A52" t="s">
        <v>16</v>
      </c>
      <c r="B52" t="s">
        <v>256</v>
      </c>
      <c r="C52">
        <v>1.6458333333333299</v>
      </c>
      <c r="D52">
        <v>0.95</v>
      </c>
      <c r="E52">
        <v>1.01</v>
      </c>
    </row>
    <row r="53" spans="1:5" x14ac:dyDescent="0.25">
      <c r="A53" t="s">
        <v>16</v>
      </c>
      <c r="B53" t="s">
        <v>257</v>
      </c>
      <c r="C53">
        <v>1.6458333333333299</v>
      </c>
      <c r="D53">
        <v>0.91</v>
      </c>
      <c r="E53">
        <v>1.33</v>
      </c>
    </row>
    <row r="54" spans="1:5" x14ac:dyDescent="0.25">
      <c r="A54" t="s">
        <v>16</v>
      </c>
      <c r="B54" t="s">
        <v>68</v>
      </c>
      <c r="C54">
        <v>1.6458333333333299</v>
      </c>
      <c r="D54">
        <v>0.78</v>
      </c>
      <c r="E54">
        <v>1.52</v>
      </c>
    </row>
    <row r="55" spans="1:5" x14ac:dyDescent="0.25">
      <c r="A55" t="s">
        <v>16</v>
      </c>
      <c r="B55" t="s">
        <v>19</v>
      </c>
      <c r="C55">
        <v>1.6458333333333299</v>
      </c>
      <c r="D55">
        <v>0.74</v>
      </c>
      <c r="E55">
        <v>1.6</v>
      </c>
    </row>
    <row r="56" spans="1:5" x14ac:dyDescent="0.25">
      <c r="A56" t="s">
        <v>69</v>
      </c>
      <c r="B56" t="s">
        <v>324</v>
      </c>
      <c r="C56">
        <v>1.36871508379888</v>
      </c>
      <c r="D56">
        <v>0.88</v>
      </c>
      <c r="E56">
        <v>0.8</v>
      </c>
    </row>
    <row r="57" spans="1:5" x14ac:dyDescent="0.25">
      <c r="A57" t="s">
        <v>69</v>
      </c>
      <c r="B57" t="s">
        <v>351</v>
      </c>
      <c r="C57">
        <v>1.36871508379888</v>
      </c>
      <c r="D57">
        <v>1.57</v>
      </c>
      <c r="E57">
        <v>1.1499999999999999</v>
      </c>
    </row>
    <row r="58" spans="1:5" x14ac:dyDescent="0.25">
      <c r="A58" t="s">
        <v>69</v>
      </c>
      <c r="B58" t="s">
        <v>73</v>
      </c>
      <c r="C58">
        <v>1.36871508379888</v>
      </c>
      <c r="D58">
        <v>0.81</v>
      </c>
      <c r="E58">
        <v>1.22</v>
      </c>
    </row>
    <row r="59" spans="1:5" x14ac:dyDescent="0.25">
      <c r="A59" t="s">
        <v>69</v>
      </c>
      <c r="B59" t="s">
        <v>75</v>
      </c>
      <c r="C59">
        <v>1.36871508379888</v>
      </c>
      <c r="D59">
        <v>0.46</v>
      </c>
      <c r="E59">
        <v>0.73</v>
      </c>
    </row>
    <row r="60" spans="1:5" x14ac:dyDescent="0.25">
      <c r="A60" t="s">
        <v>69</v>
      </c>
      <c r="B60" t="s">
        <v>77</v>
      </c>
      <c r="C60">
        <v>1.36871508379888</v>
      </c>
      <c r="D60">
        <v>1.54</v>
      </c>
      <c r="E60">
        <v>0.89</v>
      </c>
    </row>
    <row r="61" spans="1:5" x14ac:dyDescent="0.25">
      <c r="A61" t="s">
        <v>69</v>
      </c>
      <c r="B61" t="s">
        <v>263</v>
      </c>
      <c r="C61">
        <v>1.36871508379888</v>
      </c>
      <c r="D61">
        <v>0.89</v>
      </c>
      <c r="E61">
        <v>1.22</v>
      </c>
    </row>
    <row r="62" spans="1:5" x14ac:dyDescent="0.25">
      <c r="A62" t="s">
        <v>69</v>
      </c>
      <c r="B62" t="s">
        <v>381</v>
      </c>
      <c r="C62">
        <v>1.36871508379888</v>
      </c>
      <c r="D62">
        <v>1.37</v>
      </c>
      <c r="E62">
        <v>1.1000000000000001</v>
      </c>
    </row>
    <row r="63" spans="1:5" x14ac:dyDescent="0.25">
      <c r="A63" t="s">
        <v>69</v>
      </c>
      <c r="B63" t="s">
        <v>76</v>
      </c>
      <c r="C63">
        <v>1.36871508379888</v>
      </c>
      <c r="D63">
        <v>0.49</v>
      </c>
      <c r="E63">
        <v>1.06</v>
      </c>
    </row>
    <row r="64" spans="1:5" x14ac:dyDescent="0.25">
      <c r="A64" t="s">
        <v>69</v>
      </c>
      <c r="B64" t="s">
        <v>72</v>
      </c>
      <c r="C64">
        <v>1.36871508379888</v>
      </c>
      <c r="D64">
        <v>1.06</v>
      </c>
      <c r="E64">
        <v>1.1399999999999999</v>
      </c>
    </row>
    <row r="65" spans="1:5" x14ac:dyDescent="0.25">
      <c r="A65" t="s">
        <v>69</v>
      </c>
      <c r="B65" t="s">
        <v>78</v>
      </c>
      <c r="C65">
        <v>1.36871508379888</v>
      </c>
      <c r="D65">
        <v>1.06</v>
      </c>
      <c r="E65">
        <v>0.97</v>
      </c>
    </row>
    <row r="66" spans="1:5" x14ac:dyDescent="0.25">
      <c r="A66" t="s">
        <v>69</v>
      </c>
      <c r="B66" t="s">
        <v>260</v>
      </c>
      <c r="C66">
        <v>1.36871508379888</v>
      </c>
      <c r="D66">
        <v>1.7</v>
      </c>
      <c r="E66">
        <v>0.65</v>
      </c>
    </row>
    <row r="67" spans="1:5" x14ac:dyDescent="0.25">
      <c r="A67" t="s">
        <v>69</v>
      </c>
      <c r="B67" t="s">
        <v>262</v>
      </c>
      <c r="C67">
        <v>1.36871508379888</v>
      </c>
      <c r="D67">
        <v>1.54</v>
      </c>
      <c r="E67">
        <v>0.56999999999999995</v>
      </c>
    </row>
    <row r="68" spans="1:5" x14ac:dyDescent="0.25">
      <c r="A68" t="s">
        <v>69</v>
      </c>
      <c r="B68" t="s">
        <v>261</v>
      </c>
      <c r="C68">
        <v>1.36871508379888</v>
      </c>
      <c r="D68">
        <v>0.97</v>
      </c>
      <c r="E68">
        <v>1.06</v>
      </c>
    </row>
    <row r="69" spans="1:5" x14ac:dyDescent="0.25">
      <c r="A69" t="s">
        <v>69</v>
      </c>
      <c r="B69" t="s">
        <v>325</v>
      </c>
      <c r="C69">
        <v>1.36871508379888</v>
      </c>
      <c r="D69">
        <v>0.81</v>
      </c>
      <c r="E69">
        <v>1.22</v>
      </c>
    </row>
    <row r="70" spans="1:5" x14ac:dyDescent="0.25">
      <c r="A70" t="s">
        <v>69</v>
      </c>
      <c r="B70" t="s">
        <v>258</v>
      </c>
      <c r="C70">
        <v>1.36871508379888</v>
      </c>
      <c r="D70">
        <v>0.44</v>
      </c>
      <c r="E70">
        <v>1.1000000000000001</v>
      </c>
    </row>
    <row r="71" spans="1:5" x14ac:dyDescent="0.25">
      <c r="A71" t="s">
        <v>69</v>
      </c>
      <c r="B71" t="s">
        <v>79</v>
      </c>
      <c r="C71">
        <v>1.36871508379888</v>
      </c>
      <c r="D71">
        <v>1.1399999999999999</v>
      </c>
      <c r="E71">
        <v>0.73</v>
      </c>
    </row>
    <row r="72" spans="1:5" x14ac:dyDescent="0.25">
      <c r="A72" t="s">
        <v>69</v>
      </c>
      <c r="B72" t="s">
        <v>259</v>
      </c>
      <c r="C72">
        <v>1.36871508379888</v>
      </c>
      <c r="D72">
        <v>1.1399999999999999</v>
      </c>
      <c r="E72">
        <v>0.73</v>
      </c>
    </row>
    <row r="73" spans="1:5" x14ac:dyDescent="0.25">
      <c r="A73" t="s">
        <v>69</v>
      </c>
      <c r="B73" t="s">
        <v>71</v>
      </c>
      <c r="C73">
        <v>1.36871508379888</v>
      </c>
      <c r="D73">
        <v>0.41</v>
      </c>
      <c r="E73">
        <v>1.95</v>
      </c>
    </row>
    <row r="74" spans="1:5" x14ac:dyDescent="0.25">
      <c r="A74" t="s">
        <v>69</v>
      </c>
      <c r="B74" t="s">
        <v>74</v>
      </c>
      <c r="C74">
        <v>1.36871508379888</v>
      </c>
      <c r="D74">
        <v>1.06</v>
      </c>
      <c r="E74">
        <v>0.81</v>
      </c>
    </row>
    <row r="75" spans="1:5" x14ac:dyDescent="0.25">
      <c r="A75" t="s">
        <v>69</v>
      </c>
      <c r="B75" t="s">
        <v>70</v>
      </c>
      <c r="C75">
        <v>1.36871508379888</v>
      </c>
      <c r="D75">
        <v>0.88</v>
      </c>
      <c r="E75">
        <v>0.95</v>
      </c>
    </row>
    <row r="76" spans="1:5" x14ac:dyDescent="0.25">
      <c r="A76" t="s">
        <v>80</v>
      </c>
      <c r="B76" t="s">
        <v>97</v>
      </c>
      <c r="C76">
        <v>1.1857142857142899</v>
      </c>
      <c r="D76">
        <v>0.98</v>
      </c>
      <c r="E76">
        <v>1.06</v>
      </c>
    </row>
    <row r="77" spans="1:5" x14ac:dyDescent="0.25">
      <c r="A77" t="s">
        <v>80</v>
      </c>
      <c r="B77" t="s">
        <v>82</v>
      </c>
      <c r="C77">
        <v>1.1857142857142899</v>
      </c>
      <c r="D77">
        <v>0.56000000000000005</v>
      </c>
      <c r="E77">
        <v>1.71</v>
      </c>
    </row>
    <row r="78" spans="1:5" x14ac:dyDescent="0.25">
      <c r="A78" t="s">
        <v>80</v>
      </c>
      <c r="B78" t="s">
        <v>83</v>
      </c>
      <c r="C78">
        <v>1.1857142857142899</v>
      </c>
      <c r="D78">
        <v>1.34</v>
      </c>
      <c r="E78">
        <v>1.06</v>
      </c>
    </row>
    <row r="79" spans="1:5" x14ac:dyDescent="0.25">
      <c r="A79" t="s">
        <v>80</v>
      </c>
      <c r="B79" t="s">
        <v>85</v>
      </c>
      <c r="C79">
        <v>1.1857142857142899</v>
      </c>
      <c r="D79">
        <v>1.48</v>
      </c>
      <c r="E79">
        <v>0.82</v>
      </c>
    </row>
    <row r="80" spans="1:5" x14ac:dyDescent="0.25">
      <c r="A80" t="s">
        <v>80</v>
      </c>
      <c r="B80" t="s">
        <v>359</v>
      </c>
      <c r="C80">
        <v>1.1857142857142899</v>
      </c>
      <c r="D80">
        <v>1.38</v>
      </c>
      <c r="E80">
        <v>0.98</v>
      </c>
    </row>
    <row r="81" spans="1:5" x14ac:dyDescent="0.25">
      <c r="A81" t="s">
        <v>80</v>
      </c>
      <c r="B81" t="s">
        <v>87</v>
      </c>
      <c r="C81">
        <v>1.1857142857142899</v>
      </c>
      <c r="D81">
        <v>0.84</v>
      </c>
      <c r="E81">
        <v>0.82</v>
      </c>
    </row>
    <row r="82" spans="1:5" x14ac:dyDescent="0.25">
      <c r="A82" t="s">
        <v>80</v>
      </c>
      <c r="B82" t="s">
        <v>89</v>
      </c>
      <c r="C82">
        <v>1.1857142857142899</v>
      </c>
      <c r="D82">
        <v>1.34</v>
      </c>
      <c r="E82">
        <v>1.31</v>
      </c>
    </row>
    <row r="83" spans="1:5" x14ac:dyDescent="0.25">
      <c r="A83" t="s">
        <v>80</v>
      </c>
      <c r="B83" t="s">
        <v>369</v>
      </c>
      <c r="C83">
        <v>1.1857142857142899</v>
      </c>
      <c r="D83">
        <v>0.92</v>
      </c>
      <c r="E83">
        <v>1.1599999999999999</v>
      </c>
    </row>
    <row r="84" spans="1:5" x14ac:dyDescent="0.25">
      <c r="A84" t="s">
        <v>80</v>
      </c>
      <c r="B84" t="s">
        <v>91</v>
      </c>
      <c r="C84">
        <v>1.1857142857142899</v>
      </c>
      <c r="D84">
        <v>0.35</v>
      </c>
      <c r="E84">
        <v>1.22</v>
      </c>
    </row>
    <row r="85" spans="1:5" x14ac:dyDescent="0.25">
      <c r="A85" t="s">
        <v>80</v>
      </c>
      <c r="B85" t="s">
        <v>96</v>
      </c>
      <c r="C85">
        <v>1.1857142857142899</v>
      </c>
      <c r="D85">
        <v>1.19</v>
      </c>
      <c r="E85">
        <v>0.9</v>
      </c>
    </row>
    <row r="86" spans="1:5" x14ac:dyDescent="0.25">
      <c r="A86" t="s">
        <v>80</v>
      </c>
      <c r="B86" t="s">
        <v>86</v>
      </c>
      <c r="C86">
        <v>1.1857142857142899</v>
      </c>
      <c r="D86">
        <v>1.05</v>
      </c>
      <c r="E86">
        <v>1.06</v>
      </c>
    </row>
    <row r="87" spans="1:5" x14ac:dyDescent="0.25">
      <c r="A87" t="s">
        <v>80</v>
      </c>
      <c r="B87" t="s">
        <v>81</v>
      </c>
      <c r="C87">
        <v>1.1857142857142899</v>
      </c>
      <c r="D87">
        <v>1.1499999999999999</v>
      </c>
      <c r="E87">
        <v>0.45</v>
      </c>
    </row>
    <row r="88" spans="1:5" x14ac:dyDescent="0.25">
      <c r="A88" t="s">
        <v>80</v>
      </c>
      <c r="B88" t="s">
        <v>94</v>
      </c>
      <c r="C88">
        <v>1.1857142857142899</v>
      </c>
      <c r="D88">
        <v>0.69</v>
      </c>
      <c r="E88">
        <v>1.07</v>
      </c>
    </row>
    <row r="89" spans="1:5" x14ac:dyDescent="0.25">
      <c r="A89" t="s">
        <v>80</v>
      </c>
      <c r="B89" t="s">
        <v>90</v>
      </c>
      <c r="C89">
        <v>1.1857142857142899</v>
      </c>
      <c r="D89">
        <v>1.05</v>
      </c>
      <c r="E89">
        <v>0.65</v>
      </c>
    </row>
    <row r="90" spans="1:5" x14ac:dyDescent="0.25">
      <c r="A90" t="s">
        <v>80</v>
      </c>
      <c r="B90" t="s">
        <v>93</v>
      </c>
      <c r="C90">
        <v>1.1857142857142899</v>
      </c>
      <c r="D90">
        <v>0.91</v>
      </c>
      <c r="E90">
        <v>0.98</v>
      </c>
    </row>
    <row r="91" spans="1:5" x14ac:dyDescent="0.25">
      <c r="A91" t="s">
        <v>80</v>
      </c>
      <c r="B91" t="s">
        <v>88</v>
      </c>
      <c r="C91">
        <v>1.1857142857142899</v>
      </c>
      <c r="D91">
        <v>0.7</v>
      </c>
      <c r="E91">
        <v>1.06</v>
      </c>
    </row>
    <row r="92" spans="1:5" x14ac:dyDescent="0.25">
      <c r="A92" t="s">
        <v>80</v>
      </c>
      <c r="B92" t="s">
        <v>410</v>
      </c>
      <c r="C92">
        <v>1.1857142857142899</v>
      </c>
      <c r="D92">
        <v>0.84</v>
      </c>
      <c r="E92">
        <v>1.1599999999999999</v>
      </c>
    </row>
    <row r="93" spans="1:5" x14ac:dyDescent="0.25">
      <c r="A93" t="s">
        <v>80</v>
      </c>
      <c r="B93" t="s">
        <v>412</v>
      </c>
      <c r="C93">
        <v>1.1857142857142899</v>
      </c>
      <c r="D93">
        <v>1.23</v>
      </c>
      <c r="E93">
        <v>1.07</v>
      </c>
    </row>
    <row r="94" spans="1:5" x14ac:dyDescent="0.25">
      <c r="A94" t="s">
        <v>80</v>
      </c>
      <c r="B94" t="s">
        <v>92</v>
      </c>
      <c r="C94">
        <v>1.1857142857142899</v>
      </c>
      <c r="D94">
        <v>1.01</v>
      </c>
      <c r="E94">
        <v>1.17</v>
      </c>
    </row>
    <row r="95" spans="1:5" x14ac:dyDescent="0.25">
      <c r="A95" t="s">
        <v>80</v>
      </c>
      <c r="B95" t="s">
        <v>416</v>
      </c>
      <c r="C95">
        <v>1.1857142857142899</v>
      </c>
      <c r="D95">
        <v>0.63</v>
      </c>
      <c r="E95">
        <v>0.65</v>
      </c>
    </row>
    <row r="96" spans="1:5" x14ac:dyDescent="0.25">
      <c r="A96" t="s">
        <v>80</v>
      </c>
      <c r="B96" t="s">
        <v>84</v>
      </c>
      <c r="C96">
        <v>1.1857142857142899</v>
      </c>
      <c r="D96">
        <v>1.19</v>
      </c>
      <c r="E96">
        <v>1.39</v>
      </c>
    </row>
    <row r="97" spans="1:5" x14ac:dyDescent="0.25">
      <c r="A97" t="s">
        <v>80</v>
      </c>
      <c r="B97" t="s">
        <v>98</v>
      </c>
      <c r="C97">
        <v>1.1857142857142899</v>
      </c>
      <c r="D97">
        <v>1.05</v>
      </c>
      <c r="E97">
        <v>0.41</v>
      </c>
    </row>
    <row r="98" spans="1:5" x14ac:dyDescent="0.25">
      <c r="A98" t="s">
        <v>80</v>
      </c>
      <c r="B98" t="s">
        <v>95</v>
      </c>
      <c r="C98">
        <v>1.1857142857142899</v>
      </c>
      <c r="D98">
        <v>1.55</v>
      </c>
      <c r="E98">
        <v>0.73</v>
      </c>
    </row>
    <row r="99" spans="1:5" x14ac:dyDescent="0.25">
      <c r="A99" t="s">
        <v>80</v>
      </c>
      <c r="B99" t="s">
        <v>435</v>
      </c>
      <c r="C99">
        <v>1.1857142857142899</v>
      </c>
      <c r="D99">
        <v>0.56000000000000005</v>
      </c>
      <c r="E99">
        <v>1.1399999999999999</v>
      </c>
    </row>
    <row r="100" spans="1:5" x14ac:dyDescent="0.25">
      <c r="A100" t="s">
        <v>99</v>
      </c>
      <c r="B100" t="s">
        <v>100</v>
      </c>
      <c r="C100">
        <v>1.3440000000000001</v>
      </c>
      <c r="D100">
        <v>1.04</v>
      </c>
      <c r="E100">
        <v>1.6</v>
      </c>
    </row>
    <row r="101" spans="1:5" x14ac:dyDescent="0.25">
      <c r="A101" t="s">
        <v>99</v>
      </c>
      <c r="B101" t="s">
        <v>102</v>
      </c>
      <c r="C101">
        <v>1.3440000000000001</v>
      </c>
      <c r="D101">
        <v>0.74</v>
      </c>
      <c r="E101">
        <v>0.59</v>
      </c>
    </row>
    <row r="102" spans="1:5" x14ac:dyDescent="0.25">
      <c r="A102" t="s">
        <v>99</v>
      </c>
      <c r="B102" t="s">
        <v>111</v>
      </c>
      <c r="C102">
        <v>1.3440000000000001</v>
      </c>
      <c r="D102">
        <v>0.91</v>
      </c>
      <c r="E102">
        <v>0.85</v>
      </c>
    </row>
    <row r="103" spans="1:5" x14ac:dyDescent="0.25">
      <c r="A103" t="s">
        <v>99</v>
      </c>
      <c r="B103" t="s">
        <v>104</v>
      </c>
      <c r="C103">
        <v>1.3440000000000001</v>
      </c>
      <c r="D103">
        <v>0.74</v>
      </c>
      <c r="E103">
        <v>1.22</v>
      </c>
    </row>
    <row r="104" spans="1:5" x14ac:dyDescent="0.25">
      <c r="A104" t="s">
        <v>99</v>
      </c>
      <c r="B104" t="s">
        <v>106</v>
      </c>
      <c r="C104">
        <v>1.3440000000000001</v>
      </c>
      <c r="D104">
        <v>1.05</v>
      </c>
      <c r="E104">
        <v>1.78</v>
      </c>
    </row>
    <row r="105" spans="1:5" x14ac:dyDescent="0.25">
      <c r="A105" t="s">
        <v>99</v>
      </c>
      <c r="B105" t="s">
        <v>105</v>
      </c>
      <c r="C105">
        <v>1.3440000000000001</v>
      </c>
      <c r="D105">
        <v>1.34</v>
      </c>
      <c r="E105">
        <v>1.22</v>
      </c>
    </row>
    <row r="106" spans="1:5" x14ac:dyDescent="0.25">
      <c r="A106" t="s">
        <v>99</v>
      </c>
      <c r="B106" t="s">
        <v>117</v>
      </c>
      <c r="C106">
        <v>1.3440000000000001</v>
      </c>
      <c r="D106">
        <v>1.1499999999999999</v>
      </c>
      <c r="E106">
        <v>0.69</v>
      </c>
    </row>
    <row r="107" spans="1:5" x14ac:dyDescent="0.25">
      <c r="A107" t="s">
        <v>99</v>
      </c>
      <c r="B107" t="s">
        <v>121</v>
      </c>
      <c r="C107">
        <v>1.3440000000000001</v>
      </c>
      <c r="D107">
        <v>1.41</v>
      </c>
      <c r="E107">
        <v>0.84</v>
      </c>
    </row>
    <row r="108" spans="1:5" x14ac:dyDescent="0.25">
      <c r="A108" t="s">
        <v>99</v>
      </c>
      <c r="B108" t="s">
        <v>108</v>
      </c>
      <c r="C108">
        <v>1.3440000000000001</v>
      </c>
      <c r="D108">
        <v>1.08</v>
      </c>
      <c r="E108">
        <v>0.55000000000000004</v>
      </c>
    </row>
    <row r="109" spans="1:5" x14ac:dyDescent="0.25">
      <c r="A109" t="s">
        <v>99</v>
      </c>
      <c r="B109" t="s">
        <v>103</v>
      </c>
      <c r="C109">
        <v>1.3440000000000001</v>
      </c>
      <c r="D109">
        <v>0.68</v>
      </c>
      <c r="E109">
        <v>0.97</v>
      </c>
    </row>
    <row r="110" spans="1:5" x14ac:dyDescent="0.25">
      <c r="A110" t="s">
        <v>99</v>
      </c>
      <c r="B110" t="s">
        <v>110</v>
      </c>
      <c r="C110">
        <v>1.3440000000000001</v>
      </c>
      <c r="D110">
        <v>0.82</v>
      </c>
      <c r="E110">
        <v>0.53</v>
      </c>
    </row>
    <row r="111" spans="1:5" x14ac:dyDescent="0.25">
      <c r="A111" t="s">
        <v>99</v>
      </c>
      <c r="B111" t="s">
        <v>107</v>
      </c>
      <c r="C111">
        <v>1.3440000000000001</v>
      </c>
      <c r="D111">
        <v>0.95</v>
      </c>
      <c r="E111">
        <v>0.83</v>
      </c>
    </row>
    <row r="112" spans="1:5" x14ac:dyDescent="0.25">
      <c r="A112" t="s">
        <v>99</v>
      </c>
      <c r="B112" t="s">
        <v>395</v>
      </c>
      <c r="C112">
        <v>1.3440000000000001</v>
      </c>
      <c r="D112">
        <v>1.1499999999999999</v>
      </c>
      <c r="E112">
        <v>0.9</v>
      </c>
    </row>
    <row r="113" spans="1:5" x14ac:dyDescent="0.25">
      <c r="A113" t="s">
        <v>99</v>
      </c>
      <c r="B113" t="s">
        <v>115</v>
      </c>
      <c r="C113">
        <v>1.3440000000000001</v>
      </c>
      <c r="D113">
        <v>1.04</v>
      </c>
      <c r="E113">
        <v>0.84</v>
      </c>
    </row>
    <row r="114" spans="1:5" x14ac:dyDescent="0.25">
      <c r="A114" t="s">
        <v>99</v>
      </c>
      <c r="B114" t="s">
        <v>112</v>
      </c>
      <c r="C114">
        <v>1.3440000000000001</v>
      </c>
      <c r="D114">
        <v>0.5</v>
      </c>
      <c r="E114">
        <v>1.08</v>
      </c>
    </row>
    <row r="115" spans="1:5" x14ac:dyDescent="0.25">
      <c r="A115" t="s">
        <v>99</v>
      </c>
      <c r="B115" t="s">
        <v>113</v>
      </c>
      <c r="C115">
        <v>1.3440000000000001</v>
      </c>
      <c r="D115">
        <v>1.1599999999999999</v>
      </c>
      <c r="E115">
        <v>0.85</v>
      </c>
    </row>
    <row r="116" spans="1:5" x14ac:dyDescent="0.25">
      <c r="A116" t="s">
        <v>99</v>
      </c>
      <c r="B116" t="s">
        <v>114</v>
      </c>
      <c r="C116">
        <v>1.3440000000000001</v>
      </c>
      <c r="D116">
        <v>1.9</v>
      </c>
      <c r="E116">
        <v>0.68</v>
      </c>
    </row>
    <row r="117" spans="1:5" x14ac:dyDescent="0.25">
      <c r="A117" t="s">
        <v>99</v>
      </c>
      <c r="B117" t="s">
        <v>116</v>
      </c>
      <c r="C117">
        <v>1.3440000000000001</v>
      </c>
      <c r="D117">
        <v>1.1399999999999999</v>
      </c>
      <c r="E117">
        <v>1</v>
      </c>
    </row>
    <row r="118" spans="1:5" x14ac:dyDescent="0.25">
      <c r="A118" t="s">
        <v>99</v>
      </c>
      <c r="B118" t="s">
        <v>109</v>
      </c>
      <c r="C118">
        <v>1.3440000000000001</v>
      </c>
      <c r="D118">
        <v>1.04</v>
      </c>
      <c r="E118">
        <v>0.61</v>
      </c>
    </row>
    <row r="119" spans="1:5" x14ac:dyDescent="0.25">
      <c r="A119" t="s">
        <v>99</v>
      </c>
      <c r="B119" t="s">
        <v>118</v>
      </c>
      <c r="C119">
        <v>1.3440000000000001</v>
      </c>
      <c r="D119">
        <v>0.88</v>
      </c>
      <c r="E119">
        <v>1.46</v>
      </c>
    </row>
    <row r="120" spans="1:5" x14ac:dyDescent="0.25">
      <c r="A120" t="s">
        <v>99</v>
      </c>
      <c r="B120" t="s">
        <v>417</v>
      </c>
      <c r="C120">
        <v>1.3440000000000001</v>
      </c>
      <c r="D120">
        <v>0.91</v>
      </c>
      <c r="E120">
        <v>1.1000000000000001</v>
      </c>
    </row>
    <row r="121" spans="1:5" x14ac:dyDescent="0.25">
      <c r="A121" t="s">
        <v>99</v>
      </c>
      <c r="B121" t="s">
        <v>101</v>
      </c>
      <c r="C121">
        <v>1.3440000000000001</v>
      </c>
      <c r="D121">
        <v>0.74</v>
      </c>
      <c r="E121">
        <v>0.84</v>
      </c>
    </row>
    <row r="122" spans="1:5" x14ac:dyDescent="0.25">
      <c r="A122" t="s">
        <v>99</v>
      </c>
      <c r="B122" t="s">
        <v>120</v>
      </c>
      <c r="C122">
        <v>1.3440000000000001</v>
      </c>
      <c r="D122">
        <v>0.87</v>
      </c>
      <c r="E122">
        <v>1.27</v>
      </c>
    </row>
    <row r="123" spans="1:5" x14ac:dyDescent="0.25">
      <c r="A123" t="s">
        <v>99</v>
      </c>
      <c r="B123" t="s">
        <v>119</v>
      </c>
      <c r="C123">
        <v>1.3440000000000001</v>
      </c>
      <c r="D123">
        <v>0.89</v>
      </c>
      <c r="E123">
        <v>1.45</v>
      </c>
    </row>
    <row r="124" spans="1:5" x14ac:dyDescent="0.25">
      <c r="A124" t="s">
        <v>122</v>
      </c>
      <c r="B124" t="s">
        <v>123</v>
      </c>
      <c r="C124">
        <v>1.3496240601503799</v>
      </c>
      <c r="D124">
        <v>1.17</v>
      </c>
      <c r="E124">
        <v>1.1299999999999999</v>
      </c>
    </row>
    <row r="125" spans="1:5" x14ac:dyDescent="0.25">
      <c r="A125" t="s">
        <v>122</v>
      </c>
      <c r="B125" t="s">
        <v>125</v>
      </c>
      <c r="C125">
        <v>1.3496240601503799</v>
      </c>
      <c r="D125">
        <v>0.74</v>
      </c>
      <c r="E125">
        <v>1.2</v>
      </c>
    </row>
    <row r="126" spans="1:5" x14ac:dyDescent="0.25">
      <c r="A126" t="s">
        <v>122</v>
      </c>
      <c r="B126" t="s">
        <v>127</v>
      </c>
      <c r="C126">
        <v>1.3496240601503799</v>
      </c>
      <c r="D126">
        <v>0.67</v>
      </c>
      <c r="E126">
        <v>0.85</v>
      </c>
    </row>
    <row r="127" spans="1:5" x14ac:dyDescent="0.25">
      <c r="A127" t="s">
        <v>122</v>
      </c>
      <c r="B127" t="s">
        <v>130</v>
      </c>
      <c r="C127">
        <v>1.3496240601503799</v>
      </c>
      <c r="D127">
        <v>1.17</v>
      </c>
      <c r="E127">
        <v>0.78</v>
      </c>
    </row>
    <row r="128" spans="1:5" x14ac:dyDescent="0.25">
      <c r="A128" t="s">
        <v>122</v>
      </c>
      <c r="B128" t="s">
        <v>362</v>
      </c>
      <c r="C128">
        <v>1.3496240601503799</v>
      </c>
      <c r="D128">
        <v>1.7</v>
      </c>
      <c r="E128">
        <v>0.93</v>
      </c>
    </row>
    <row r="129" spans="1:5" x14ac:dyDescent="0.25">
      <c r="A129" t="s">
        <v>122</v>
      </c>
      <c r="B129" t="s">
        <v>126</v>
      </c>
      <c r="C129">
        <v>1.3496240601503799</v>
      </c>
      <c r="D129">
        <v>1.1499999999999999</v>
      </c>
      <c r="E129">
        <v>0.93</v>
      </c>
    </row>
    <row r="130" spans="1:5" x14ac:dyDescent="0.25">
      <c r="A130" t="s">
        <v>122</v>
      </c>
      <c r="B130" t="s">
        <v>129</v>
      </c>
      <c r="C130">
        <v>1.3496240601503799</v>
      </c>
      <c r="D130">
        <v>1.21</v>
      </c>
      <c r="E130">
        <v>0.85</v>
      </c>
    </row>
    <row r="131" spans="1:5" x14ac:dyDescent="0.25">
      <c r="A131" t="s">
        <v>122</v>
      </c>
      <c r="B131" t="s">
        <v>128</v>
      </c>
      <c r="C131">
        <v>1.3496240601503799</v>
      </c>
      <c r="D131">
        <v>1.41</v>
      </c>
      <c r="E131">
        <v>0.93</v>
      </c>
    </row>
    <row r="132" spans="1:5" x14ac:dyDescent="0.25">
      <c r="A132" t="s">
        <v>122</v>
      </c>
      <c r="B132" t="s">
        <v>136</v>
      </c>
      <c r="C132">
        <v>1.3496240601503799</v>
      </c>
      <c r="D132">
        <v>1.55</v>
      </c>
      <c r="E132">
        <v>0.85</v>
      </c>
    </row>
    <row r="133" spans="1:5" x14ac:dyDescent="0.25">
      <c r="A133" t="s">
        <v>122</v>
      </c>
      <c r="B133" t="s">
        <v>131</v>
      </c>
      <c r="C133">
        <v>1.3496240601503799</v>
      </c>
      <c r="D133">
        <v>0.94</v>
      </c>
      <c r="E133">
        <v>0.77</v>
      </c>
    </row>
    <row r="134" spans="1:5" x14ac:dyDescent="0.25">
      <c r="A134" t="s">
        <v>122</v>
      </c>
      <c r="B134" t="s">
        <v>133</v>
      </c>
      <c r="C134">
        <v>1.3496240601503799</v>
      </c>
      <c r="D134">
        <v>0.49</v>
      </c>
      <c r="E134">
        <v>1.27</v>
      </c>
    </row>
    <row r="135" spans="1:5" x14ac:dyDescent="0.25">
      <c r="A135" t="s">
        <v>122</v>
      </c>
      <c r="B135" t="s">
        <v>135</v>
      </c>
      <c r="C135">
        <v>1.3496240601503799</v>
      </c>
      <c r="D135">
        <v>0.57999999999999996</v>
      </c>
      <c r="E135">
        <v>1.23</v>
      </c>
    </row>
    <row r="136" spans="1:5" x14ac:dyDescent="0.25">
      <c r="A136" t="s">
        <v>122</v>
      </c>
      <c r="B136" t="s">
        <v>137</v>
      </c>
      <c r="C136">
        <v>1.3496240601503799</v>
      </c>
      <c r="D136">
        <v>1.3</v>
      </c>
      <c r="E136">
        <v>0.78</v>
      </c>
    </row>
    <row r="137" spans="1:5" x14ac:dyDescent="0.25">
      <c r="A137" t="s">
        <v>122</v>
      </c>
      <c r="B137" t="s">
        <v>401</v>
      </c>
      <c r="C137">
        <v>1.3496240601503799</v>
      </c>
      <c r="D137">
        <v>0.99</v>
      </c>
      <c r="E137">
        <v>1.2</v>
      </c>
    </row>
    <row r="138" spans="1:5" x14ac:dyDescent="0.25">
      <c r="A138" t="s">
        <v>122</v>
      </c>
      <c r="B138" t="s">
        <v>138</v>
      </c>
      <c r="C138">
        <v>1.3496240601503799</v>
      </c>
      <c r="D138">
        <v>0.96</v>
      </c>
      <c r="E138">
        <v>1.1000000000000001</v>
      </c>
    </row>
    <row r="139" spans="1:5" x14ac:dyDescent="0.25">
      <c r="A139" t="s">
        <v>122</v>
      </c>
      <c r="B139" t="s">
        <v>139</v>
      </c>
      <c r="C139">
        <v>1.3496240601503799</v>
      </c>
      <c r="D139">
        <v>1.1100000000000001</v>
      </c>
      <c r="E139">
        <v>0.85</v>
      </c>
    </row>
    <row r="140" spans="1:5" x14ac:dyDescent="0.25">
      <c r="A140" t="s">
        <v>122</v>
      </c>
      <c r="B140" t="s">
        <v>144</v>
      </c>
      <c r="C140">
        <v>1.3496240601503799</v>
      </c>
      <c r="D140">
        <v>0.99</v>
      </c>
      <c r="E140">
        <v>1.63</v>
      </c>
    </row>
    <row r="141" spans="1:5" x14ac:dyDescent="0.25">
      <c r="A141" t="s">
        <v>122</v>
      </c>
      <c r="B141" t="s">
        <v>132</v>
      </c>
      <c r="C141">
        <v>1.3496240601503799</v>
      </c>
      <c r="D141">
        <v>0.93</v>
      </c>
      <c r="E141">
        <v>0.99</v>
      </c>
    </row>
    <row r="142" spans="1:5" x14ac:dyDescent="0.25">
      <c r="A142" t="s">
        <v>122</v>
      </c>
      <c r="B142" t="s">
        <v>140</v>
      </c>
      <c r="C142">
        <v>1.3496240601503799</v>
      </c>
      <c r="D142">
        <v>1.21</v>
      </c>
      <c r="E142">
        <v>0.54</v>
      </c>
    </row>
    <row r="143" spans="1:5" x14ac:dyDescent="0.25">
      <c r="A143" t="s">
        <v>122</v>
      </c>
      <c r="B143" t="s">
        <v>124</v>
      </c>
      <c r="C143">
        <v>1.3496240601503799</v>
      </c>
      <c r="D143">
        <v>0.67</v>
      </c>
      <c r="E143">
        <v>1.39</v>
      </c>
    </row>
    <row r="144" spans="1:5" x14ac:dyDescent="0.25">
      <c r="A144" t="s">
        <v>122</v>
      </c>
      <c r="B144" t="s">
        <v>134</v>
      </c>
      <c r="C144">
        <v>1.3496240601503799</v>
      </c>
      <c r="D144">
        <v>0.74</v>
      </c>
      <c r="E144">
        <v>1.24</v>
      </c>
    </row>
    <row r="145" spans="1:5" x14ac:dyDescent="0.25">
      <c r="A145" t="s">
        <v>122</v>
      </c>
      <c r="B145" t="s">
        <v>141</v>
      </c>
      <c r="C145">
        <v>1.3496240601503799</v>
      </c>
      <c r="D145">
        <v>0.67</v>
      </c>
      <c r="E145">
        <v>0.62</v>
      </c>
    </row>
    <row r="146" spans="1:5" x14ac:dyDescent="0.25">
      <c r="A146" t="s">
        <v>122</v>
      </c>
      <c r="B146" t="s">
        <v>142</v>
      </c>
      <c r="C146">
        <v>1.3496240601503799</v>
      </c>
      <c r="D146">
        <v>0.91</v>
      </c>
      <c r="E146">
        <v>0.85</v>
      </c>
    </row>
    <row r="147" spans="1:5" x14ac:dyDescent="0.25">
      <c r="A147" t="s">
        <v>122</v>
      </c>
      <c r="B147" t="s">
        <v>143</v>
      </c>
      <c r="C147">
        <v>1.3496240601503799</v>
      </c>
      <c r="D147">
        <v>0.8</v>
      </c>
      <c r="E147">
        <v>0.98</v>
      </c>
    </row>
    <row r="148" spans="1:5" x14ac:dyDescent="0.25">
      <c r="A148" t="s">
        <v>145</v>
      </c>
      <c r="B148" t="s">
        <v>347</v>
      </c>
      <c r="C148">
        <v>1.4795321637426899</v>
      </c>
      <c r="D148">
        <v>0.87</v>
      </c>
      <c r="E148">
        <v>1.1100000000000001</v>
      </c>
    </row>
    <row r="149" spans="1:5" x14ac:dyDescent="0.25">
      <c r="A149" t="s">
        <v>145</v>
      </c>
      <c r="B149" t="s">
        <v>349</v>
      </c>
      <c r="C149">
        <v>1.4795321637426899</v>
      </c>
      <c r="D149">
        <v>0.68</v>
      </c>
      <c r="E149">
        <v>0.88</v>
      </c>
    </row>
    <row r="150" spans="1:5" x14ac:dyDescent="0.25">
      <c r="A150" t="s">
        <v>145</v>
      </c>
      <c r="B150" t="s">
        <v>355</v>
      </c>
      <c r="C150">
        <v>1.4795321637426899</v>
      </c>
      <c r="D150">
        <v>0.34</v>
      </c>
      <c r="E150">
        <v>1.45</v>
      </c>
    </row>
    <row r="151" spans="1:5" x14ac:dyDescent="0.25">
      <c r="A151" t="s">
        <v>145</v>
      </c>
      <c r="B151" t="s">
        <v>357</v>
      </c>
      <c r="C151">
        <v>1.4795321637426899</v>
      </c>
      <c r="D151">
        <v>0.54</v>
      </c>
      <c r="E151">
        <v>0.62</v>
      </c>
    </row>
    <row r="152" spans="1:5" x14ac:dyDescent="0.25">
      <c r="A152" t="s">
        <v>145</v>
      </c>
      <c r="B152" t="s">
        <v>360</v>
      </c>
      <c r="C152">
        <v>1.4795321637426899</v>
      </c>
      <c r="D152">
        <v>1.01</v>
      </c>
      <c r="E152">
        <v>1.26</v>
      </c>
    </row>
    <row r="153" spans="1:5" x14ac:dyDescent="0.25">
      <c r="A153" t="s">
        <v>145</v>
      </c>
      <c r="B153" t="s">
        <v>366</v>
      </c>
      <c r="C153">
        <v>1.4795321637426899</v>
      </c>
      <c r="D153">
        <v>1.35</v>
      </c>
      <c r="E153">
        <v>0.87</v>
      </c>
    </row>
    <row r="154" spans="1:5" x14ac:dyDescent="0.25">
      <c r="A154" t="s">
        <v>145</v>
      </c>
      <c r="B154" t="s">
        <v>371</v>
      </c>
      <c r="C154">
        <v>1.4795321637426899</v>
      </c>
      <c r="D154">
        <v>0.27</v>
      </c>
      <c r="E154">
        <v>0.46</v>
      </c>
    </row>
    <row r="155" spans="1:5" x14ac:dyDescent="0.25">
      <c r="A155" t="s">
        <v>145</v>
      </c>
      <c r="B155" t="s">
        <v>149</v>
      </c>
      <c r="C155">
        <v>1.4795321637426899</v>
      </c>
      <c r="D155">
        <v>0.57999999999999996</v>
      </c>
      <c r="E155">
        <v>1.66</v>
      </c>
    </row>
    <row r="156" spans="1:5" x14ac:dyDescent="0.25">
      <c r="A156" t="s">
        <v>145</v>
      </c>
      <c r="B156" t="s">
        <v>375</v>
      </c>
      <c r="C156">
        <v>1.4795321637426899</v>
      </c>
      <c r="D156">
        <v>0.79</v>
      </c>
      <c r="E156">
        <v>0.64</v>
      </c>
    </row>
    <row r="157" spans="1:5" x14ac:dyDescent="0.25">
      <c r="A157" t="s">
        <v>145</v>
      </c>
      <c r="B157" t="s">
        <v>388</v>
      </c>
      <c r="C157">
        <v>1.4795321637426899</v>
      </c>
      <c r="D157">
        <v>1.35</v>
      </c>
      <c r="E157">
        <v>0.97</v>
      </c>
    </row>
    <row r="158" spans="1:5" x14ac:dyDescent="0.25">
      <c r="A158" t="s">
        <v>145</v>
      </c>
      <c r="B158" t="s">
        <v>389</v>
      </c>
      <c r="C158">
        <v>1.4795321637426899</v>
      </c>
      <c r="D158">
        <v>1.08</v>
      </c>
      <c r="E158">
        <v>0.93</v>
      </c>
    </row>
    <row r="159" spans="1:5" x14ac:dyDescent="0.25">
      <c r="A159" t="s">
        <v>145</v>
      </c>
      <c r="B159" t="s">
        <v>391</v>
      </c>
      <c r="C159">
        <v>1.4795321637426899</v>
      </c>
      <c r="D159">
        <v>0.93</v>
      </c>
      <c r="E159">
        <v>1.45</v>
      </c>
    </row>
    <row r="160" spans="1:5" x14ac:dyDescent="0.25">
      <c r="A160" t="s">
        <v>145</v>
      </c>
      <c r="B160" t="s">
        <v>146</v>
      </c>
      <c r="C160">
        <v>1.4795321637426899</v>
      </c>
      <c r="D160">
        <v>1.46</v>
      </c>
      <c r="E160">
        <v>1.42</v>
      </c>
    </row>
    <row r="161" spans="1:5" x14ac:dyDescent="0.25">
      <c r="A161" t="s">
        <v>145</v>
      </c>
      <c r="B161" t="s">
        <v>404</v>
      </c>
      <c r="C161">
        <v>1.4795321637426899</v>
      </c>
      <c r="D161">
        <v>1.18</v>
      </c>
      <c r="E161">
        <v>0.77</v>
      </c>
    </row>
    <row r="162" spans="1:5" x14ac:dyDescent="0.25">
      <c r="A162" t="s">
        <v>145</v>
      </c>
      <c r="B162" t="s">
        <v>419</v>
      </c>
      <c r="C162">
        <v>1.4795321637426899</v>
      </c>
      <c r="D162">
        <v>1.26</v>
      </c>
      <c r="E162">
        <v>0.33</v>
      </c>
    </row>
    <row r="163" spans="1:5" x14ac:dyDescent="0.25">
      <c r="A163" t="s">
        <v>145</v>
      </c>
      <c r="B163" t="s">
        <v>423</v>
      </c>
      <c r="C163">
        <v>1.4795321637426899</v>
      </c>
      <c r="D163">
        <v>1.1299999999999999</v>
      </c>
      <c r="E163">
        <v>0.64</v>
      </c>
    </row>
    <row r="164" spans="1:5" x14ac:dyDescent="0.25">
      <c r="A164" t="s">
        <v>145</v>
      </c>
      <c r="B164" t="s">
        <v>425</v>
      </c>
      <c r="C164">
        <v>1.4795321637426899</v>
      </c>
      <c r="D164">
        <v>1.35</v>
      </c>
      <c r="E164">
        <v>0.68</v>
      </c>
    </row>
    <row r="165" spans="1:5" x14ac:dyDescent="0.25">
      <c r="A165" t="s">
        <v>145</v>
      </c>
      <c r="B165" t="s">
        <v>427</v>
      </c>
      <c r="C165">
        <v>1.4795321637426899</v>
      </c>
      <c r="D165">
        <v>1.44</v>
      </c>
      <c r="E165">
        <v>0.57999999999999996</v>
      </c>
    </row>
    <row r="166" spans="1:5" x14ac:dyDescent="0.25">
      <c r="A166" t="s">
        <v>145</v>
      </c>
      <c r="B166" t="s">
        <v>432</v>
      </c>
      <c r="C166">
        <v>1.4795321637426899</v>
      </c>
      <c r="D166">
        <v>1.54</v>
      </c>
      <c r="E166">
        <v>1.77</v>
      </c>
    </row>
    <row r="167" spans="1:5" x14ac:dyDescent="0.25">
      <c r="A167" t="s">
        <v>145</v>
      </c>
      <c r="B167" t="s">
        <v>433</v>
      </c>
      <c r="C167">
        <v>1.4795321637426899</v>
      </c>
      <c r="D167">
        <v>0.81</v>
      </c>
      <c r="E167">
        <v>1.86</v>
      </c>
    </row>
    <row r="168" spans="1:5" x14ac:dyDescent="0.25">
      <c r="A168" t="s">
        <v>145</v>
      </c>
      <c r="B168" t="s">
        <v>434</v>
      </c>
      <c r="C168">
        <v>1.4795321637426899</v>
      </c>
      <c r="D168">
        <v>0.9</v>
      </c>
      <c r="E168">
        <v>0.43</v>
      </c>
    </row>
    <row r="169" spans="1:5" x14ac:dyDescent="0.25">
      <c r="A169" t="s">
        <v>145</v>
      </c>
      <c r="B169" t="s">
        <v>148</v>
      </c>
      <c r="C169">
        <v>1.4795321637426899</v>
      </c>
      <c r="D169">
        <v>0.97</v>
      </c>
      <c r="E169">
        <v>0.44</v>
      </c>
    </row>
    <row r="170" spans="1:5" x14ac:dyDescent="0.25">
      <c r="A170" t="s">
        <v>145</v>
      </c>
      <c r="B170" t="s">
        <v>147</v>
      </c>
      <c r="C170">
        <v>1.4795321637426899</v>
      </c>
      <c r="D170">
        <v>0.84</v>
      </c>
      <c r="E170">
        <v>1.26</v>
      </c>
    </row>
    <row r="171" spans="1:5" x14ac:dyDescent="0.25">
      <c r="A171" t="s">
        <v>21</v>
      </c>
      <c r="B171" t="s">
        <v>152</v>
      </c>
      <c r="C171">
        <v>1.41116751269036</v>
      </c>
      <c r="D171">
        <v>0.64</v>
      </c>
      <c r="E171">
        <v>0.97</v>
      </c>
    </row>
    <row r="172" spans="1:5" x14ac:dyDescent="0.25">
      <c r="A172" t="s">
        <v>21</v>
      </c>
      <c r="B172" t="s">
        <v>269</v>
      </c>
      <c r="C172">
        <v>1.41116751269036</v>
      </c>
      <c r="D172">
        <v>0.71</v>
      </c>
      <c r="E172">
        <v>0.6</v>
      </c>
    </row>
    <row r="173" spans="1:5" x14ac:dyDescent="0.25">
      <c r="A173" t="s">
        <v>21</v>
      </c>
      <c r="B173" t="s">
        <v>264</v>
      </c>
      <c r="C173">
        <v>1.41116751269036</v>
      </c>
      <c r="D173">
        <v>1.42</v>
      </c>
      <c r="E173">
        <v>1.19</v>
      </c>
    </row>
    <row r="174" spans="1:5" x14ac:dyDescent="0.25">
      <c r="A174" t="s">
        <v>21</v>
      </c>
      <c r="B174" t="s">
        <v>372</v>
      </c>
      <c r="C174">
        <v>1.41116751269036</v>
      </c>
      <c r="D174">
        <v>0.21</v>
      </c>
      <c r="E174">
        <v>0.75</v>
      </c>
    </row>
    <row r="175" spans="1:5" x14ac:dyDescent="0.25">
      <c r="A175" t="s">
        <v>21</v>
      </c>
      <c r="B175" t="s">
        <v>267</v>
      </c>
      <c r="C175">
        <v>1.41116751269036</v>
      </c>
      <c r="D175">
        <v>1.18</v>
      </c>
      <c r="E175">
        <v>1.1599999999999999</v>
      </c>
    </row>
    <row r="176" spans="1:5" x14ac:dyDescent="0.25">
      <c r="A176" t="s">
        <v>21</v>
      </c>
      <c r="B176" t="s">
        <v>272</v>
      </c>
      <c r="C176">
        <v>1.41116751269036</v>
      </c>
      <c r="D176">
        <v>1.29</v>
      </c>
      <c r="E176">
        <v>0.47</v>
      </c>
    </row>
    <row r="177" spans="1:5" x14ac:dyDescent="0.25">
      <c r="A177" t="s">
        <v>21</v>
      </c>
      <c r="B177" t="s">
        <v>397</v>
      </c>
      <c r="C177">
        <v>1.41116751269036</v>
      </c>
      <c r="D177">
        <v>0.87</v>
      </c>
      <c r="E177">
        <v>1.41</v>
      </c>
    </row>
    <row r="178" spans="1:5" x14ac:dyDescent="0.25">
      <c r="A178" t="s">
        <v>21</v>
      </c>
      <c r="B178" t="s">
        <v>274</v>
      </c>
      <c r="C178">
        <v>1.41116751269036</v>
      </c>
      <c r="D178">
        <v>1.56</v>
      </c>
      <c r="E178">
        <v>0.67</v>
      </c>
    </row>
    <row r="179" spans="1:5" x14ac:dyDescent="0.25">
      <c r="A179" t="s">
        <v>21</v>
      </c>
      <c r="B179" t="s">
        <v>150</v>
      </c>
      <c r="C179">
        <v>1.41116751269036</v>
      </c>
      <c r="D179">
        <v>1.18</v>
      </c>
      <c r="E179">
        <v>0.91</v>
      </c>
    </row>
    <row r="180" spans="1:5" x14ac:dyDescent="0.25">
      <c r="A180" t="s">
        <v>21</v>
      </c>
      <c r="B180" t="s">
        <v>275</v>
      </c>
      <c r="C180">
        <v>1.41116751269036</v>
      </c>
      <c r="D180">
        <v>0.85</v>
      </c>
      <c r="E180">
        <v>0.75</v>
      </c>
    </row>
    <row r="181" spans="1:5" x14ac:dyDescent="0.25">
      <c r="A181" t="s">
        <v>21</v>
      </c>
      <c r="B181" t="s">
        <v>23</v>
      </c>
      <c r="C181">
        <v>1.41116751269036</v>
      </c>
      <c r="D181">
        <v>1.63</v>
      </c>
      <c r="E181">
        <v>0.97</v>
      </c>
    </row>
    <row r="182" spans="1:5" x14ac:dyDescent="0.25">
      <c r="A182" t="s">
        <v>21</v>
      </c>
      <c r="B182" t="s">
        <v>22</v>
      </c>
      <c r="C182">
        <v>1.41116751269036</v>
      </c>
      <c r="D182">
        <v>1.22</v>
      </c>
      <c r="E182">
        <v>1.56</v>
      </c>
    </row>
    <row r="183" spans="1:5" x14ac:dyDescent="0.25">
      <c r="A183" t="s">
        <v>21</v>
      </c>
      <c r="B183" t="s">
        <v>266</v>
      </c>
      <c r="C183">
        <v>1.41116751269036</v>
      </c>
      <c r="D183">
        <v>0.78</v>
      </c>
      <c r="E183">
        <v>1.1200000000000001</v>
      </c>
    </row>
    <row r="184" spans="1:5" x14ac:dyDescent="0.25">
      <c r="A184" t="s">
        <v>21</v>
      </c>
      <c r="B184" t="s">
        <v>268</v>
      </c>
      <c r="C184">
        <v>1.41116751269036</v>
      </c>
      <c r="D184">
        <v>0.71</v>
      </c>
      <c r="E184">
        <v>1.57</v>
      </c>
    </row>
    <row r="185" spans="1:5" x14ac:dyDescent="0.25">
      <c r="A185" t="s">
        <v>21</v>
      </c>
      <c r="B185" t="s">
        <v>151</v>
      </c>
      <c r="C185">
        <v>1.41116751269036</v>
      </c>
      <c r="D185">
        <v>0.64</v>
      </c>
      <c r="E185">
        <v>1.72</v>
      </c>
    </row>
    <row r="186" spans="1:5" x14ac:dyDescent="0.25">
      <c r="A186" t="s">
        <v>21</v>
      </c>
      <c r="B186" t="s">
        <v>153</v>
      </c>
      <c r="C186">
        <v>1.41116751269036</v>
      </c>
      <c r="D186">
        <v>1.77</v>
      </c>
      <c r="E186">
        <v>0.37</v>
      </c>
    </row>
    <row r="187" spans="1:5" x14ac:dyDescent="0.25">
      <c r="A187" t="s">
        <v>21</v>
      </c>
      <c r="B187" t="s">
        <v>273</v>
      </c>
      <c r="C187">
        <v>1.41116751269036</v>
      </c>
      <c r="D187">
        <v>0.71</v>
      </c>
      <c r="E187">
        <v>0.91</v>
      </c>
    </row>
    <row r="188" spans="1:5" x14ac:dyDescent="0.25">
      <c r="A188" t="s">
        <v>21</v>
      </c>
      <c r="B188" t="s">
        <v>265</v>
      </c>
      <c r="C188">
        <v>1.41116751269036</v>
      </c>
      <c r="D188">
        <v>0.99</v>
      </c>
      <c r="E188">
        <v>0.97</v>
      </c>
    </row>
    <row r="189" spans="1:5" x14ac:dyDescent="0.25">
      <c r="A189" t="s">
        <v>21</v>
      </c>
      <c r="B189" t="s">
        <v>271</v>
      </c>
      <c r="C189">
        <v>1.41116751269036</v>
      </c>
      <c r="D189">
        <v>0.71</v>
      </c>
      <c r="E189">
        <v>0.91</v>
      </c>
    </row>
    <row r="190" spans="1:5" x14ac:dyDescent="0.25">
      <c r="A190" t="s">
        <v>21</v>
      </c>
      <c r="B190" t="s">
        <v>270</v>
      </c>
      <c r="C190">
        <v>1.41116751269036</v>
      </c>
      <c r="D190">
        <v>0.85</v>
      </c>
      <c r="E190">
        <v>1.04</v>
      </c>
    </row>
    <row r="191" spans="1:5" x14ac:dyDescent="0.25">
      <c r="A191" t="s">
        <v>154</v>
      </c>
      <c r="B191" t="s">
        <v>159</v>
      </c>
      <c r="C191">
        <v>1.30456852791878</v>
      </c>
      <c r="D191">
        <v>0.69</v>
      </c>
      <c r="E191">
        <v>0.87</v>
      </c>
    </row>
    <row r="192" spans="1:5" x14ac:dyDescent="0.25">
      <c r="A192" t="s">
        <v>154</v>
      </c>
      <c r="B192" t="s">
        <v>161</v>
      </c>
      <c r="C192">
        <v>1.30456852791878</v>
      </c>
      <c r="D192">
        <v>0.46</v>
      </c>
      <c r="E192">
        <v>0.48</v>
      </c>
    </row>
    <row r="193" spans="1:5" x14ac:dyDescent="0.25">
      <c r="A193" t="s">
        <v>154</v>
      </c>
      <c r="B193" t="s">
        <v>163</v>
      </c>
      <c r="C193">
        <v>1.30456852791878</v>
      </c>
      <c r="D193">
        <v>1.88</v>
      </c>
      <c r="E193">
        <v>0.88</v>
      </c>
    </row>
    <row r="194" spans="1:5" x14ac:dyDescent="0.25">
      <c r="A194" t="s">
        <v>154</v>
      </c>
      <c r="B194" t="s">
        <v>160</v>
      </c>
      <c r="C194">
        <v>1.30456852791878</v>
      </c>
      <c r="D194">
        <v>0.77</v>
      </c>
      <c r="E194">
        <v>0.87</v>
      </c>
    </row>
    <row r="195" spans="1:5" x14ac:dyDescent="0.25">
      <c r="A195" t="s">
        <v>154</v>
      </c>
      <c r="B195" t="s">
        <v>165</v>
      </c>
      <c r="C195">
        <v>1.30456852791878</v>
      </c>
      <c r="D195">
        <v>0.69</v>
      </c>
      <c r="E195">
        <v>1.35</v>
      </c>
    </row>
    <row r="196" spans="1:5" x14ac:dyDescent="0.25">
      <c r="A196" t="s">
        <v>154</v>
      </c>
      <c r="B196" t="s">
        <v>164</v>
      </c>
      <c r="C196">
        <v>1.30456852791878</v>
      </c>
      <c r="D196">
        <v>0.61</v>
      </c>
      <c r="E196">
        <v>1.55</v>
      </c>
    </row>
    <row r="197" spans="1:5" x14ac:dyDescent="0.25">
      <c r="A197" t="s">
        <v>154</v>
      </c>
      <c r="B197" t="s">
        <v>167</v>
      </c>
      <c r="C197">
        <v>1.30456852791878</v>
      </c>
      <c r="D197">
        <v>1.53</v>
      </c>
      <c r="E197">
        <v>0.48</v>
      </c>
    </row>
    <row r="198" spans="1:5" x14ac:dyDescent="0.25">
      <c r="A198" t="s">
        <v>154</v>
      </c>
      <c r="B198" t="s">
        <v>168</v>
      </c>
      <c r="C198">
        <v>1.30456852791878</v>
      </c>
      <c r="D198">
        <v>0.69</v>
      </c>
      <c r="E198">
        <v>0.87</v>
      </c>
    </row>
    <row r="199" spans="1:5" x14ac:dyDescent="0.25">
      <c r="A199" t="s">
        <v>154</v>
      </c>
      <c r="B199" t="s">
        <v>156</v>
      </c>
      <c r="C199">
        <v>1.30456852791878</v>
      </c>
      <c r="D199">
        <v>1.7</v>
      </c>
      <c r="E199">
        <v>0.64</v>
      </c>
    </row>
    <row r="200" spans="1:5" x14ac:dyDescent="0.25">
      <c r="A200" t="s">
        <v>154</v>
      </c>
      <c r="B200" t="s">
        <v>169</v>
      </c>
      <c r="C200">
        <v>1.30456852791878</v>
      </c>
      <c r="D200">
        <v>0.77</v>
      </c>
      <c r="E200">
        <v>1.06</v>
      </c>
    </row>
    <row r="201" spans="1:5" x14ac:dyDescent="0.25">
      <c r="A201" t="s">
        <v>154</v>
      </c>
      <c r="B201" t="s">
        <v>162</v>
      </c>
      <c r="C201">
        <v>1.30456852791878</v>
      </c>
      <c r="D201">
        <v>0.51</v>
      </c>
      <c r="E201">
        <v>0.86</v>
      </c>
    </row>
    <row r="202" spans="1:5" x14ac:dyDescent="0.25">
      <c r="A202" t="s">
        <v>154</v>
      </c>
      <c r="B202" t="s">
        <v>170</v>
      </c>
      <c r="C202">
        <v>1.30456852791878</v>
      </c>
      <c r="D202">
        <v>1.36</v>
      </c>
      <c r="E202">
        <v>1.93</v>
      </c>
    </row>
    <row r="203" spans="1:5" x14ac:dyDescent="0.25">
      <c r="A203" t="s">
        <v>154</v>
      </c>
      <c r="B203" t="s">
        <v>166</v>
      </c>
      <c r="C203">
        <v>1.30456852791878</v>
      </c>
      <c r="D203">
        <v>0.94</v>
      </c>
      <c r="E203">
        <v>0.75</v>
      </c>
    </row>
    <row r="204" spans="1:5" x14ac:dyDescent="0.25">
      <c r="A204" t="s">
        <v>154</v>
      </c>
      <c r="B204" t="s">
        <v>174</v>
      </c>
      <c r="C204">
        <v>1.30456852791878</v>
      </c>
      <c r="D204">
        <v>1</v>
      </c>
      <c r="E204">
        <v>0.97</v>
      </c>
    </row>
    <row r="205" spans="1:5" x14ac:dyDescent="0.25">
      <c r="A205" t="s">
        <v>154</v>
      </c>
      <c r="B205" t="s">
        <v>172</v>
      </c>
      <c r="C205">
        <v>1.30456852791878</v>
      </c>
      <c r="D205">
        <v>0.68</v>
      </c>
      <c r="E205">
        <v>1.29</v>
      </c>
    </row>
    <row r="206" spans="1:5" x14ac:dyDescent="0.25">
      <c r="A206" t="s">
        <v>154</v>
      </c>
      <c r="B206" t="s">
        <v>171</v>
      </c>
      <c r="C206">
        <v>1.30456852791878</v>
      </c>
      <c r="D206">
        <v>0.7</v>
      </c>
      <c r="E206">
        <v>1.1399999999999999</v>
      </c>
    </row>
    <row r="207" spans="1:5" x14ac:dyDescent="0.25">
      <c r="A207" t="s">
        <v>154</v>
      </c>
      <c r="B207" t="s">
        <v>158</v>
      </c>
      <c r="C207">
        <v>1.30456852791878</v>
      </c>
      <c r="D207">
        <v>1.3</v>
      </c>
      <c r="E207">
        <v>1.26</v>
      </c>
    </row>
    <row r="208" spans="1:5" x14ac:dyDescent="0.25">
      <c r="A208" t="s">
        <v>154</v>
      </c>
      <c r="B208" t="s">
        <v>155</v>
      </c>
      <c r="C208">
        <v>1.30456852791878</v>
      </c>
      <c r="D208">
        <v>1.46</v>
      </c>
      <c r="E208">
        <v>1.1399999999999999</v>
      </c>
    </row>
    <row r="209" spans="1:5" x14ac:dyDescent="0.25">
      <c r="A209" t="s">
        <v>154</v>
      </c>
      <c r="B209" t="s">
        <v>157</v>
      </c>
      <c r="C209">
        <v>1.30456852791878</v>
      </c>
      <c r="D209">
        <v>1.3</v>
      </c>
      <c r="E209">
        <v>0.57999999999999996</v>
      </c>
    </row>
    <row r="210" spans="1:5" x14ac:dyDescent="0.25">
      <c r="A210" t="s">
        <v>154</v>
      </c>
      <c r="B210" t="s">
        <v>173</v>
      </c>
      <c r="C210">
        <v>1.30456852791878</v>
      </c>
      <c r="D210">
        <v>0.85</v>
      </c>
      <c r="E210">
        <v>1.07</v>
      </c>
    </row>
    <row r="211" spans="1:5" x14ac:dyDescent="0.25">
      <c r="A211" t="s">
        <v>175</v>
      </c>
      <c r="B211" t="s">
        <v>284</v>
      </c>
      <c r="C211">
        <v>1.2222222222222201</v>
      </c>
      <c r="D211">
        <v>1.55</v>
      </c>
      <c r="E211">
        <v>0.89</v>
      </c>
    </row>
    <row r="212" spans="1:5" x14ac:dyDescent="0.25">
      <c r="A212" t="s">
        <v>175</v>
      </c>
      <c r="B212" t="s">
        <v>179</v>
      </c>
      <c r="C212">
        <v>1.2222222222222201</v>
      </c>
      <c r="D212">
        <v>1.05</v>
      </c>
      <c r="E212">
        <v>1.79</v>
      </c>
    </row>
    <row r="213" spans="1:5" x14ac:dyDescent="0.25">
      <c r="A213" t="s">
        <v>175</v>
      </c>
      <c r="B213" t="s">
        <v>282</v>
      </c>
      <c r="C213">
        <v>1.2222222222222201</v>
      </c>
      <c r="D213">
        <v>1</v>
      </c>
      <c r="E213">
        <v>0.69</v>
      </c>
    </row>
    <row r="214" spans="1:5" x14ac:dyDescent="0.25">
      <c r="A214" t="s">
        <v>175</v>
      </c>
      <c r="B214" t="s">
        <v>176</v>
      </c>
      <c r="C214">
        <v>1.2222222222222201</v>
      </c>
      <c r="D214">
        <v>0.82</v>
      </c>
      <c r="E214">
        <v>0.78</v>
      </c>
    </row>
    <row r="215" spans="1:5" x14ac:dyDescent="0.25">
      <c r="A215" t="s">
        <v>175</v>
      </c>
      <c r="B215" t="s">
        <v>285</v>
      </c>
      <c r="C215">
        <v>1.2222222222222201</v>
      </c>
      <c r="D215">
        <v>1.0900000000000001</v>
      </c>
      <c r="E215">
        <v>1.0900000000000001</v>
      </c>
    </row>
    <row r="216" spans="1:5" x14ac:dyDescent="0.25">
      <c r="A216" t="s">
        <v>175</v>
      </c>
      <c r="B216" t="s">
        <v>277</v>
      </c>
      <c r="C216">
        <v>1.2222222222222201</v>
      </c>
      <c r="D216">
        <v>0.72</v>
      </c>
      <c r="E216">
        <v>1</v>
      </c>
    </row>
    <row r="217" spans="1:5" x14ac:dyDescent="0.25">
      <c r="A217" t="s">
        <v>175</v>
      </c>
      <c r="B217" t="s">
        <v>281</v>
      </c>
      <c r="C217">
        <v>1.2222222222222201</v>
      </c>
      <c r="D217">
        <v>0.55000000000000004</v>
      </c>
      <c r="E217">
        <v>1.69</v>
      </c>
    </row>
    <row r="218" spans="1:5" x14ac:dyDescent="0.25">
      <c r="A218" t="s">
        <v>175</v>
      </c>
      <c r="B218" t="s">
        <v>178</v>
      </c>
      <c r="C218">
        <v>1.2222222222222201</v>
      </c>
      <c r="D218">
        <v>0.31</v>
      </c>
      <c r="E218">
        <v>1.1200000000000001</v>
      </c>
    </row>
    <row r="219" spans="1:5" x14ac:dyDescent="0.25">
      <c r="A219" t="s">
        <v>175</v>
      </c>
      <c r="B219" t="s">
        <v>278</v>
      </c>
      <c r="C219">
        <v>1.2222222222222201</v>
      </c>
      <c r="D219">
        <v>0.82</v>
      </c>
      <c r="E219">
        <v>1.59</v>
      </c>
    </row>
    <row r="220" spans="1:5" x14ac:dyDescent="0.25">
      <c r="A220" t="s">
        <v>175</v>
      </c>
      <c r="B220" t="s">
        <v>276</v>
      </c>
      <c r="C220">
        <v>1.2222222222222201</v>
      </c>
      <c r="D220">
        <v>2.27</v>
      </c>
      <c r="E220">
        <v>0.2</v>
      </c>
    </row>
    <row r="221" spans="1:5" x14ac:dyDescent="0.25">
      <c r="A221" t="s">
        <v>175</v>
      </c>
      <c r="B221" t="s">
        <v>279</v>
      </c>
      <c r="C221">
        <v>1.2222222222222201</v>
      </c>
      <c r="D221">
        <v>1.53</v>
      </c>
      <c r="E221">
        <v>0.56000000000000005</v>
      </c>
    </row>
    <row r="222" spans="1:5" x14ac:dyDescent="0.25">
      <c r="A222" t="s">
        <v>175</v>
      </c>
      <c r="B222" t="s">
        <v>283</v>
      </c>
      <c r="C222">
        <v>1.2222222222222201</v>
      </c>
      <c r="D222">
        <v>0.82</v>
      </c>
      <c r="E222">
        <v>0.45</v>
      </c>
    </row>
    <row r="223" spans="1:5" x14ac:dyDescent="0.25">
      <c r="A223" t="s">
        <v>175</v>
      </c>
      <c r="B223" t="s">
        <v>177</v>
      </c>
      <c r="C223">
        <v>1.2222222222222201</v>
      </c>
      <c r="D223">
        <v>0.72</v>
      </c>
      <c r="E223">
        <v>1.34</v>
      </c>
    </row>
    <row r="224" spans="1:5" x14ac:dyDescent="0.25">
      <c r="A224" t="s">
        <v>175</v>
      </c>
      <c r="B224" t="s">
        <v>280</v>
      </c>
      <c r="C224">
        <v>1.2222222222222201</v>
      </c>
      <c r="D224">
        <v>0.61</v>
      </c>
      <c r="E224">
        <v>0.89</v>
      </c>
    </row>
    <row r="225" spans="1:5" x14ac:dyDescent="0.25">
      <c r="A225" t="s">
        <v>24</v>
      </c>
      <c r="B225" t="s">
        <v>292</v>
      </c>
      <c r="C225">
        <v>1.62011173184358</v>
      </c>
      <c r="D225">
        <v>1.51</v>
      </c>
      <c r="E225">
        <v>0.75</v>
      </c>
    </row>
    <row r="226" spans="1:5" x14ac:dyDescent="0.25">
      <c r="A226" t="s">
        <v>24</v>
      </c>
      <c r="B226" t="s">
        <v>289</v>
      </c>
      <c r="C226">
        <v>1.62011173184358</v>
      </c>
      <c r="D226">
        <v>0.62</v>
      </c>
      <c r="E226">
        <v>1.36</v>
      </c>
    </row>
    <row r="227" spans="1:5" x14ac:dyDescent="0.25">
      <c r="A227" t="s">
        <v>24</v>
      </c>
      <c r="B227" t="s">
        <v>180</v>
      </c>
      <c r="C227">
        <v>1.62011173184358</v>
      </c>
      <c r="D227">
        <v>1.17</v>
      </c>
      <c r="E227">
        <v>1.28</v>
      </c>
    </row>
    <row r="228" spans="1:5" x14ac:dyDescent="0.25">
      <c r="A228" t="s">
        <v>24</v>
      </c>
      <c r="B228" t="s">
        <v>326</v>
      </c>
      <c r="C228">
        <v>1.62011173184358</v>
      </c>
      <c r="D228">
        <v>0.82</v>
      </c>
      <c r="E228">
        <v>1.36</v>
      </c>
    </row>
    <row r="229" spans="1:5" x14ac:dyDescent="0.25">
      <c r="A229" t="s">
        <v>24</v>
      </c>
      <c r="B229" t="s">
        <v>288</v>
      </c>
      <c r="C229">
        <v>1.62011173184358</v>
      </c>
      <c r="D229">
        <v>0.89</v>
      </c>
      <c r="E229">
        <v>1.28</v>
      </c>
    </row>
    <row r="230" spans="1:5" x14ac:dyDescent="0.25">
      <c r="A230" t="s">
        <v>24</v>
      </c>
      <c r="B230" t="s">
        <v>287</v>
      </c>
      <c r="C230">
        <v>1.62011173184358</v>
      </c>
      <c r="D230">
        <v>0.62</v>
      </c>
      <c r="E230">
        <v>0.6</v>
      </c>
    </row>
    <row r="231" spans="1:5" x14ac:dyDescent="0.25">
      <c r="A231" t="s">
        <v>24</v>
      </c>
      <c r="B231" t="s">
        <v>293</v>
      </c>
      <c r="C231">
        <v>1.62011173184358</v>
      </c>
      <c r="D231">
        <v>0.89</v>
      </c>
      <c r="E231">
        <v>1.21</v>
      </c>
    </row>
    <row r="232" spans="1:5" x14ac:dyDescent="0.25">
      <c r="A232" t="s">
        <v>24</v>
      </c>
      <c r="B232" t="s">
        <v>294</v>
      </c>
      <c r="C232">
        <v>1.62011173184358</v>
      </c>
      <c r="D232">
        <v>1.71</v>
      </c>
      <c r="E232">
        <v>0.98</v>
      </c>
    </row>
    <row r="233" spans="1:5" x14ac:dyDescent="0.25">
      <c r="A233" t="s">
        <v>24</v>
      </c>
      <c r="B233" t="s">
        <v>295</v>
      </c>
      <c r="C233">
        <v>1.62011173184358</v>
      </c>
      <c r="D233">
        <v>1.3</v>
      </c>
      <c r="E233">
        <v>0.6</v>
      </c>
    </row>
    <row r="234" spans="1:5" x14ac:dyDescent="0.25">
      <c r="A234" t="s">
        <v>24</v>
      </c>
      <c r="B234" t="s">
        <v>25</v>
      </c>
      <c r="C234">
        <v>1.62011173184358</v>
      </c>
      <c r="D234">
        <v>0.96</v>
      </c>
      <c r="E234">
        <v>0.98</v>
      </c>
    </row>
    <row r="235" spans="1:5" x14ac:dyDescent="0.25">
      <c r="A235" t="s">
        <v>24</v>
      </c>
      <c r="B235" t="s">
        <v>327</v>
      </c>
      <c r="C235">
        <v>1.62011173184358</v>
      </c>
      <c r="D235">
        <v>1.37</v>
      </c>
      <c r="E235">
        <v>0.9</v>
      </c>
    </row>
    <row r="236" spans="1:5" x14ac:dyDescent="0.25">
      <c r="A236" t="s">
        <v>24</v>
      </c>
      <c r="B236" t="s">
        <v>286</v>
      </c>
      <c r="C236">
        <v>1.62011173184358</v>
      </c>
      <c r="D236">
        <v>1.71</v>
      </c>
      <c r="E236">
        <v>0.75</v>
      </c>
    </row>
    <row r="237" spans="1:5" x14ac:dyDescent="0.25">
      <c r="A237" t="s">
        <v>24</v>
      </c>
      <c r="B237" t="s">
        <v>291</v>
      </c>
      <c r="C237">
        <v>1.62011173184358</v>
      </c>
      <c r="D237">
        <v>0.21</v>
      </c>
      <c r="E237">
        <v>0.98</v>
      </c>
    </row>
    <row r="238" spans="1:5" x14ac:dyDescent="0.25">
      <c r="A238" t="s">
        <v>24</v>
      </c>
      <c r="B238" t="s">
        <v>26</v>
      </c>
      <c r="C238">
        <v>1.62011173184358</v>
      </c>
      <c r="D238">
        <v>1.44</v>
      </c>
      <c r="E238">
        <v>0.68</v>
      </c>
    </row>
    <row r="239" spans="1:5" x14ac:dyDescent="0.25">
      <c r="A239" t="s">
        <v>24</v>
      </c>
      <c r="B239" t="s">
        <v>184</v>
      </c>
      <c r="C239">
        <v>1.62011173184358</v>
      </c>
      <c r="D239">
        <v>1.17</v>
      </c>
      <c r="E239">
        <v>1.05</v>
      </c>
    </row>
    <row r="240" spans="1:5" x14ac:dyDescent="0.25">
      <c r="A240" t="s">
        <v>24</v>
      </c>
      <c r="B240" t="s">
        <v>290</v>
      </c>
      <c r="C240">
        <v>1.62011173184358</v>
      </c>
      <c r="D240">
        <v>0.89</v>
      </c>
      <c r="E240">
        <v>0.9</v>
      </c>
    </row>
    <row r="241" spans="1:5" x14ac:dyDescent="0.25">
      <c r="A241" t="s">
        <v>24</v>
      </c>
      <c r="B241" t="s">
        <v>183</v>
      </c>
      <c r="C241">
        <v>1.62011173184358</v>
      </c>
      <c r="D241">
        <v>0.69</v>
      </c>
      <c r="E241">
        <v>1.36</v>
      </c>
    </row>
    <row r="242" spans="1:5" x14ac:dyDescent="0.25">
      <c r="A242" t="s">
        <v>24</v>
      </c>
      <c r="B242" t="s">
        <v>182</v>
      </c>
      <c r="C242">
        <v>1.62011173184358</v>
      </c>
      <c r="D242">
        <v>0.89</v>
      </c>
      <c r="E242">
        <v>1.36</v>
      </c>
    </row>
    <row r="243" spans="1:5" x14ac:dyDescent="0.25">
      <c r="A243" t="s">
        <v>24</v>
      </c>
      <c r="B243" t="s">
        <v>185</v>
      </c>
      <c r="C243">
        <v>1.62011173184358</v>
      </c>
      <c r="D243">
        <v>0.46</v>
      </c>
      <c r="E243">
        <v>0.93</v>
      </c>
    </row>
    <row r="244" spans="1:5" x14ac:dyDescent="0.25">
      <c r="A244" t="s">
        <v>24</v>
      </c>
      <c r="B244" t="s">
        <v>181</v>
      </c>
      <c r="C244">
        <v>1.62011173184358</v>
      </c>
      <c r="D244">
        <v>0.62</v>
      </c>
      <c r="E244">
        <v>0.68</v>
      </c>
    </row>
    <row r="245" spans="1:5" x14ac:dyDescent="0.25">
      <c r="A245" t="s">
        <v>27</v>
      </c>
      <c r="B245" t="s">
        <v>187</v>
      </c>
      <c r="C245">
        <v>1.32768361581921</v>
      </c>
      <c r="D245">
        <v>0.66</v>
      </c>
      <c r="E245">
        <v>1.24</v>
      </c>
    </row>
    <row r="246" spans="1:5" x14ac:dyDescent="0.25">
      <c r="A246" t="s">
        <v>27</v>
      </c>
      <c r="B246" t="s">
        <v>191</v>
      </c>
      <c r="C246">
        <v>1.32768361581921</v>
      </c>
      <c r="D246">
        <v>1.34</v>
      </c>
      <c r="E246">
        <v>1.51</v>
      </c>
    </row>
    <row r="247" spans="1:5" x14ac:dyDescent="0.25">
      <c r="A247" t="s">
        <v>27</v>
      </c>
      <c r="B247" t="s">
        <v>28</v>
      </c>
      <c r="C247">
        <v>1.32768361581921</v>
      </c>
      <c r="D247">
        <v>1.1299999999999999</v>
      </c>
      <c r="E247">
        <v>0.79</v>
      </c>
    </row>
    <row r="248" spans="1:5" x14ac:dyDescent="0.25">
      <c r="A248" t="s">
        <v>27</v>
      </c>
      <c r="B248" t="s">
        <v>186</v>
      </c>
      <c r="C248">
        <v>1.32768361581921</v>
      </c>
      <c r="D248">
        <v>1.42</v>
      </c>
      <c r="E248">
        <v>0.6</v>
      </c>
    </row>
    <row r="249" spans="1:5" x14ac:dyDescent="0.25">
      <c r="A249" t="s">
        <v>27</v>
      </c>
      <c r="B249" t="s">
        <v>189</v>
      </c>
      <c r="C249">
        <v>1.32768361581921</v>
      </c>
      <c r="D249">
        <v>0.33</v>
      </c>
      <c r="E249">
        <v>0.9</v>
      </c>
    </row>
    <row r="250" spans="1:5" x14ac:dyDescent="0.25">
      <c r="A250" t="s">
        <v>27</v>
      </c>
      <c r="B250" t="s">
        <v>297</v>
      </c>
      <c r="C250">
        <v>1.32768361581921</v>
      </c>
      <c r="D250">
        <v>0.67</v>
      </c>
      <c r="E250">
        <v>1.3</v>
      </c>
    </row>
    <row r="251" spans="1:5" x14ac:dyDescent="0.25">
      <c r="A251" t="s">
        <v>27</v>
      </c>
      <c r="B251" t="s">
        <v>298</v>
      </c>
      <c r="C251">
        <v>1.32768361581921</v>
      </c>
      <c r="D251">
        <v>1.42</v>
      </c>
      <c r="E251">
        <v>0.5</v>
      </c>
    </row>
    <row r="252" spans="1:5" x14ac:dyDescent="0.25">
      <c r="A252" t="s">
        <v>27</v>
      </c>
      <c r="B252" t="s">
        <v>31</v>
      </c>
      <c r="C252">
        <v>1.32768361581921</v>
      </c>
      <c r="D252">
        <v>0.59</v>
      </c>
      <c r="E252">
        <v>0.9</v>
      </c>
    </row>
    <row r="253" spans="1:5" x14ac:dyDescent="0.25">
      <c r="A253" t="s">
        <v>27</v>
      </c>
      <c r="B253" t="s">
        <v>195</v>
      </c>
      <c r="C253">
        <v>1.32768361581921</v>
      </c>
      <c r="D253">
        <v>1.51</v>
      </c>
      <c r="E253">
        <v>1.2</v>
      </c>
    </row>
    <row r="254" spans="1:5" x14ac:dyDescent="0.25">
      <c r="A254" t="s">
        <v>27</v>
      </c>
      <c r="B254" t="s">
        <v>188</v>
      </c>
      <c r="C254">
        <v>1.32768361581921</v>
      </c>
      <c r="D254">
        <v>1.42</v>
      </c>
      <c r="E254">
        <v>0.5</v>
      </c>
    </row>
    <row r="255" spans="1:5" x14ac:dyDescent="0.25">
      <c r="A255" t="s">
        <v>27</v>
      </c>
      <c r="B255" t="s">
        <v>296</v>
      </c>
      <c r="C255">
        <v>1.32768361581921</v>
      </c>
      <c r="D255">
        <v>0.75</v>
      </c>
      <c r="E255">
        <v>1.35</v>
      </c>
    </row>
    <row r="256" spans="1:5" x14ac:dyDescent="0.25">
      <c r="A256" t="s">
        <v>27</v>
      </c>
      <c r="B256" t="s">
        <v>190</v>
      </c>
      <c r="C256">
        <v>1.32768361581921</v>
      </c>
      <c r="D256">
        <v>0.85</v>
      </c>
      <c r="E256">
        <v>1.02</v>
      </c>
    </row>
    <row r="257" spans="1:5" x14ac:dyDescent="0.25">
      <c r="A257" t="s">
        <v>27</v>
      </c>
      <c r="B257" t="s">
        <v>192</v>
      </c>
      <c r="C257">
        <v>1.32768361581921</v>
      </c>
      <c r="D257">
        <v>1.17</v>
      </c>
      <c r="E257">
        <v>1</v>
      </c>
    </row>
    <row r="258" spans="1:5" x14ac:dyDescent="0.25">
      <c r="A258" t="s">
        <v>27</v>
      </c>
      <c r="B258" t="s">
        <v>329</v>
      </c>
      <c r="C258">
        <v>1.32768361581921</v>
      </c>
      <c r="D258">
        <v>0.75</v>
      </c>
      <c r="E258">
        <v>1.1000000000000001</v>
      </c>
    </row>
    <row r="259" spans="1:5" x14ac:dyDescent="0.25">
      <c r="A259" t="s">
        <v>27</v>
      </c>
      <c r="B259" t="s">
        <v>194</v>
      </c>
      <c r="C259">
        <v>1.32768361581921</v>
      </c>
      <c r="D259">
        <v>0.75</v>
      </c>
      <c r="E259">
        <v>1.1000000000000001</v>
      </c>
    </row>
    <row r="260" spans="1:5" x14ac:dyDescent="0.25">
      <c r="A260" t="s">
        <v>27</v>
      </c>
      <c r="B260" t="s">
        <v>299</v>
      </c>
      <c r="C260">
        <v>1.32768361581921</v>
      </c>
      <c r="D260">
        <v>1.26</v>
      </c>
      <c r="E260">
        <v>0.7</v>
      </c>
    </row>
    <row r="261" spans="1:5" x14ac:dyDescent="0.25">
      <c r="A261" t="s">
        <v>27</v>
      </c>
      <c r="B261" t="s">
        <v>328</v>
      </c>
      <c r="C261">
        <v>1.32768361581921</v>
      </c>
      <c r="D261">
        <v>1.42</v>
      </c>
      <c r="E261">
        <v>0.6</v>
      </c>
    </row>
    <row r="262" spans="1:5" x14ac:dyDescent="0.25">
      <c r="A262" t="s">
        <v>27</v>
      </c>
      <c r="B262" t="s">
        <v>193</v>
      </c>
      <c r="C262">
        <v>1.32768361581921</v>
      </c>
      <c r="D262">
        <v>0.92</v>
      </c>
      <c r="E262">
        <v>0.8</v>
      </c>
    </row>
    <row r="263" spans="1:5" x14ac:dyDescent="0.25">
      <c r="A263" t="s">
        <v>27</v>
      </c>
      <c r="B263" t="s">
        <v>30</v>
      </c>
      <c r="C263">
        <v>1.32768361581921</v>
      </c>
      <c r="D263">
        <v>0.94</v>
      </c>
      <c r="E263">
        <v>1.1299999999999999</v>
      </c>
    </row>
    <row r="264" spans="1:5" x14ac:dyDescent="0.25">
      <c r="A264" t="s">
        <v>27</v>
      </c>
      <c r="B264" t="s">
        <v>29</v>
      </c>
      <c r="C264">
        <v>1.32768361581921</v>
      </c>
      <c r="D264">
        <v>0.67</v>
      </c>
      <c r="E264">
        <v>1.71</v>
      </c>
    </row>
    <row r="265" spans="1:5" x14ac:dyDescent="0.25">
      <c r="A265" t="s">
        <v>196</v>
      </c>
      <c r="B265" t="s">
        <v>205</v>
      </c>
      <c r="C265">
        <v>1.62745098039216</v>
      </c>
      <c r="D265">
        <v>1.38</v>
      </c>
      <c r="E265">
        <v>0.79</v>
      </c>
    </row>
    <row r="266" spans="1:5" x14ac:dyDescent="0.25">
      <c r="A266" t="s">
        <v>196</v>
      </c>
      <c r="B266" t="s">
        <v>306</v>
      </c>
      <c r="C266">
        <v>1.62745098039216</v>
      </c>
      <c r="D266">
        <v>1.91</v>
      </c>
      <c r="E266">
        <v>0.56000000000000005</v>
      </c>
    </row>
    <row r="267" spans="1:5" x14ac:dyDescent="0.25">
      <c r="A267" t="s">
        <v>196</v>
      </c>
      <c r="B267" t="s">
        <v>206</v>
      </c>
      <c r="C267">
        <v>1.62745098039216</v>
      </c>
      <c r="D267">
        <v>0.61</v>
      </c>
      <c r="E267">
        <v>1.57</v>
      </c>
    </row>
    <row r="268" spans="1:5" x14ac:dyDescent="0.25">
      <c r="A268" t="s">
        <v>196</v>
      </c>
      <c r="B268" t="s">
        <v>197</v>
      </c>
      <c r="C268">
        <v>1.62745098039216</v>
      </c>
      <c r="D268">
        <v>0.89</v>
      </c>
      <c r="E268">
        <v>1.96</v>
      </c>
    </row>
    <row r="269" spans="1:5" x14ac:dyDescent="0.25">
      <c r="A269" t="s">
        <v>196</v>
      </c>
      <c r="B269" t="s">
        <v>307</v>
      </c>
      <c r="C269">
        <v>1.62745098039216</v>
      </c>
      <c r="D269">
        <v>1</v>
      </c>
      <c r="E269">
        <v>0.39</v>
      </c>
    </row>
    <row r="270" spans="1:5" x14ac:dyDescent="0.25">
      <c r="A270" t="s">
        <v>196</v>
      </c>
      <c r="B270" t="s">
        <v>204</v>
      </c>
      <c r="C270">
        <v>1.62745098039216</v>
      </c>
      <c r="D270">
        <v>1</v>
      </c>
      <c r="E270">
        <v>1.42</v>
      </c>
    </row>
    <row r="271" spans="1:5" x14ac:dyDescent="0.25">
      <c r="A271" t="s">
        <v>196</v>
      </c>
      <c r="B271" t="s">
        <v>302</v>
      </c>
      <c r="C271">
        <v>1.62745098039216</v>
      </c>
      <c r="D271">
        <v>0.68</v>
      </c>
      <c r="E271">
        <v>0.56000000000000005</v>
      </c>
    </row>
    <row r="272" spans="1:5" x14ac:dyDescent="0.25">
      <c r="A272" t="s">
        <v>196</v>
      </c>
      <c r="B272" t="s">
        <v>305</v>
      </c>
      <c r="C272">
        <v>1.62745098039216</v>
      </c>
      <c r="D272">
        <v>0.92</v>
      </c>
      <c r="E272">
        <v>0.87</v>
      </c>
    </row>
    <row r="273" spans="1:5" x14ac:dyDescent="0.25">
      <c r="A273" t="s">
        <v>196</v>
      </c>
      <c r="B273" t="s">
        <v>202</v>
      </c>
      <c r="C273">
        <v>1.62745098039216</v>
      </c>
      <c r="D273">
        <v>1</v>
      </c>
      <c r="E273">
        <v>0.71</v>
      </c>
    </row>
    <row r="274" spans="1:5" x14ac:dyDescent="0.25">
      <c r="A274" t="s">
        <v>196</v>
      </c>
      <c r="B274" t="s">
        <v>200</v>
      </c>
      <c r="C274">
        <v>1.62745098039216</v>
      </c>
      <c r="D274">
        <v>1.46</v>
      </c>
      <c r="E274">
        <v>0.47</v>
      </c>
    </row>
    <row r="275" spans="1:5" x14ac:dyDescent="0.25">
      <c r="A275" t="s">
        <v>196</v>
      </c>
      <c r="B275" t="s">
        <v>199</v>
      </c>
      <c r="C275">
        <v>1.62745098039216</v>
      </c>
      <c r="D275">
        <v>1.3</v>
      </c>
      <c r="E275">
        <v>1.47</v>
      </c>
    </row>
    <row r="276" spans="1:5" x14ac:dyDescent="0.25">
      <c r="A276" t="s">
        <v>196</v>
      </c>
      <c r="B276" t="s">
        <v>303</v>
      </c>
      <c r="C276">
        <v>1.62745098039216</v>
      </c>
      <c r="D276">
        <v>0.96</v>
      </c>
      <c r="E276">
        <v>0.98</v>
      </c>
    </row>
    <row r="277" spans="1:5" x14ac:dyDescent="0.25">
      <c r="A277" t="s">
        <v>196</v>
      </c>
      <c r="B277" t="s">
        <v>201</v>
      </c>
      <c r="C277">
        <v>1.62745098039216</v>
      </c>
      <c r="D277">
        <v>0.96</v>
      </c>
      <c r="E277">
        <v>0.84</v>
      </c>
    </row>
    <row r="278" spans="1:5" x14ac:dyDescent="0.25">
      <c r="A278" t="s">
        <v>196</v>
      </c>
      <c r="B278" t="s">
        <v>304</v>
      </c>
      <c r="C278">
        <v>1.62745098039216</v>
      </c>
      <c r="D278">
        <v>0.75</v>
      </c>
      <c r="E278">
        <v>1.89</v>
      </c>
    </row>
    <row r="279" spans="1:5" x14ac:dyDescent="0.25">
      <c r="A279" t="s">
        <v>196</v>
      </c>
      <c r="B279" t="s">
        <v>198</v>
      </c>
      <c r="C279">
        <v>1.62745098039216</v>
      </c>
      <c r="D279">
        <v>1.1499999999999999</v>
      </c>
      <c r="E279">
        <v>0.24</v>
      </c>
    </row>
    <row r="280" spans="1:5" x14ac:dyDescent="0.25">
      <c r="A280" t="s">
        <v>196</v>
      </c>
      <c r="B280" t="s">
        <v>300</v>
      </c>
      <c r="C280">
        <v>1.62745098039216</v>
      </c>
      <c r="D280">
        <v>0.61</v>
      </c>
      <c r="E280">
        <v>1.05</v>
      </c>
    </row>
    <row r="281" spans="1:5" x14ac:dyDescent="0.25">
      <c r="A281" t="s">
        <v>196</v>
      </c>
      <c r="B281" t="s">
        <v>301</v>
      </c>
      <c r="C281">
        <v>1.62745098039216</v>
      </c>
      <c r="D281">
        <v>0.92</v>
      </c>
      <c r="E281">
        <v>1.42</v>
      </c>
    </row>
    <row r="282" spans="1:5" x14ac:dyDescent="0.25">
      <c r="A282" t="s">
        <v>196</v>
      </c>
      <c r="B282" t="s">
        <v>203</v>
      </c>
      <c r="C282">
        <v>1.62745098039216</v>
      </c>
      <c r="D282">
        <v>0.55000000000000004</v>
      </c>
      <c r="E282">
        <v>0.7</v>
      </c>
    </row>
    <row r="283" spans="1:5" x14ac:dyDescent="0.25">
      <c r="A283" t="s">
        <v>32</v>
      </c>
      <c r="B283" t="s">
        <v>331</v>
      </c>
      <c r="C283">
        <v>1.2741935483871001</v>
      </c>
      <c r="D283">
        <v>0.56000000000000005</v>
      </c>
      <c r="E283">
        <v>1.01</v>
      </c>
    </row>
    <row r="284" spans="1:5" x14ac:dyDescent="0.25">
      <c r="A284" t="s">
        <v>32</v>
      </c>
      <c r="B284" t="s">
        <v>36</v>
      </c>
      <c r="C284">
        <v>1.2741935483871001</v>
      </c>
      <c r="D284">
        <v>1.68</v>
      </c>
      <c r="E284">
        <v>0.89</v>
      </c>
    </row>
    <row r="285" spans="1:5" x14ac:dyDescent="0.25">
      <c r="A285" t="s">
        <v>32</v>
      </c>
      <c r="B285" t="s">
        <v>212</v>
      </c>
      <c r="C285">
        <v>1.2741935483871001</v>
      </c>
      <c r="D285">
        <v>0.65</v>
      </c>
      <c r="E285">
        <v>1.62</v>
      </c>
    </row>
    <row r="286" spans="1:5" x14ac:dyDescent="0.25">
      <c r="A286" t="s">
        <v>32</v>
      </c>
      <c r="B286" t="s">
        <v>311</v>
      </c>
      <c r="C286">
        <v>1.2741935483871001</v>
      </c>
      <c r="D286">
        <v>1.01</v>
      </c>
      <c r="E286">
        <v>2.02</v>
      </c>
    </row>
    <row r="287" spans="1:5" x14ac:dyDescent="0.25">
      <c r="A287" t="s">
        <v>32</v>
      </c>
      <c r="B287" t="s">
        <v>210</v>
      </c>
      <c r="C287">
        <v>1.2741935483871001</v>
      </c>
      <c r="D287">
        <v>1.35</v>
      </c>
      <c r="E287">
        <v>1.1399999999999999</v>
      </c>
    </row>
    <row r="288" spans="1:5" x14ac:dyDescent="0.25">
      <c r="A288" t="s">
        <v>32</v>
      </c>
      <c r="B288" t="s">
        <v>312</v>
      </c>
      <c r="C288">
        <v>1.2741935483871001</v>
      </c>
      <c r="D288">
        <v>0.56000000000000005</v>
      </c>
      <c r="E288">
        <v>0.76</v>
      </c>
    </row>
    <row r="289" spans="1:5" x14ac:dyDescent="0.25">
      <c r="A289" t="s">
        <v>32</v>
      </c>
      <c r="B289" t="s">
        <v>209</v>
      </c>
      <c r="C289">
        <v>1.2741935483871001</v>
      </c>
      <c r="D289">
        <v>0.52</v>
      </c>
      <c r="E289">
        <v>1.33</v>
      </c>
    </row>
    <row r="290" spans="1:5" x14ac:dyDescent="0.25">
      <c r="A290" t="s">
        <v>32</v>
      </c>
      <c r="B290" t="s">
        <v>313</v>
      </c>
      <c r="C290">
        <v>1.2741935483871001</v>
      </c>
      <c r="D290">
        <v>0.65</v>
      </c>
      <c r="E290">
        <v>0.74</v>
      </c>
    </row>
    <row r="291" spans="1:5" x14ac:dyDescent="0.25">
      <c r="A291" t="s">
        <v>32</v>
      </c>
      <c r="B291" t="s">
        <v>309</v>
      </c>
      <c r="C291">
        <v>1.2741935483871001</v>
      </c>
      <c r="D291">
        <v>1.01</v>
      </c>
      <c r="E291">
        <v>0.76</v>
      </c>
    </row>
    <row r="292" spans="1:5" x14ac:dyDescent="0.25">
      <c r="A292" t="s">
        <v>32</v>
      </c>
      <c r="B292" t="s">
        <v>308</v>
      </c>
      <c r="C292">
        <v>1.2741935483871001</v>
      </c>
      <c r="D292">
        <v>0.88</v>
      </c>
      <c r="E292">
        <v>1.22</v>
      </c>
    </row>
    <row r="293" spans="1:5" x14ac:dyDescent="0.25">
      <c r="A293" t="s">
        <v>32</v>
      </c>
      <c r="B293" t="s">
        <v>207</v>
      </c>
      <c r="C293">
        <v>1.2741935483871001</v>
      </c>
      <c r="D293">
        <v>1.35</v>
      </c>
      <c r="E293">
        <v>0.76</v>
      </c>
    </row>
    <row r="294" spans="1:5" x14ac:dyDescent="0.25">
      <c r="A294" t="s">
        <v>32</v>
      </c>
      <c r="B294" t="s">
        <v>330</v>
      </c>
      <c r="C294">
        <v>1.2741935483871001</v>
      </c>
      <c r="D294">
        <v>0.67</v>
      </c>
      <c r="E294">
        <v>0.63</v>
      </c>
    </row>
    <row r="295" spans="1:5" x14ac:dyDescent="0.25">
      <c r="A295" t="s">
        <v>32</v>
      </c>
      <c r="B295" t="s">
        <v>35</v>
      </c>
      <c r="C295">
        <v>1.2741935483871001</v>
      </c>
      <c r="D295">
        <v>1.86</v>
      </c>
      <c r="E295">
        <v>1</v>
      </c>
    </row>
    <row r="296" spans="1:5" x14ac:dyDescent="0.25">
      <c r="A296" t="s">
        <v>32</v>
      </c>
      <c r="B296" t="s">
        <v>34</v>
      </c>
      <c r="C296">
        <v>1.2741935483871001</v>
      </c>
      <c r="D296">
        <v>0.78</v>
      </c>
      <c r="E296">
        <v>0.89</v>
      </c>
    </row>
    <row r="297" spans="1:5" x14ac:dyDescent="0.25">
      <c r="A297" t="s">
        <v>32</v>
      </c>
      <c r="B297" t="s">
        <v>310</v>
      </c>
      <c r="C297">
        <v>1.2741935483871001</v>
      </c>
      <c r="D297">
        <v>0.56000000000000005</v>
      </c>
      <c r="E297">
        <v>1.27</v>
      </c>
    </row>
    <row r="298" spans="1:5" x14ac:dyDescent="0.25">
      <c r="A298" t="s">
        <v>32</v>
      </c>
      <c r="B298" t="s">
        <v>208</v>
      </c>
      <c r="C298">
        <v>1.2741935483871001</v>
      </c>
      <c r="D298">
        <v>1.18</v>
      </c>
      <c r="E298">
        <v>0.44</v>
      </c>
    </row>
    <row r="299" spans="1:5" x14ac:dyDescent="0.25">
      <c r="A299" t="s">
        <v>32</v>
      </c>
      <c r="B299" t="s">
        <v>33</v>
      </c>
      <c r="C299">
        <v>1.2741935483871001</v>
      </c>
      <c r="D299">
        <v>1.68</v>
      </c>
      <c r="E299">
        <v>0.63</v>
      </c>
    </row>
    <row r="300" spans="1:5" x14ac:dyDescent="0.25">
      <c r="A300" t="s">
        <v>32</v>
      </c>
      <c r="B300" t="s">
        <v>211</v>
      </c>
      <c r="C300">
        <v>1.2741935483871001</v>
      </c>
      <c r="D300">
        <v>0.78</v>
      </c>
      <c r="E300">
        <v>0.89</v>
      </c>
    </row>
    <row r="301" spans="1:5" x14ac:dyDescent="0.25">
      <c r="A301" t="s">
        <v>213</v>
      </c>
      <c r="B301" t="s">
        <v>221</v>
      </c>
      <c r="C301">
        <v>1.2554744525547401</v>
      </c>
      <c r="D301">
        <v>1.26</v>
      </c>
      <c r="E301">
        <v>0.98</v>
      </c>
    </row>
    <row r="302" spans="1:5" x14ac:dyDescent="0.25">
      <c r="A302" t="s">
        <v>213</v>
      </c>
      <c r="B302" t="s">
        <v>214</v>
      </c>
      <c r="C302">
        <v>1.2554744525547401</v>
      </c>
      <c r="D302">
        <v>1.67</v>
      </c>
      <c r="E302">
        <v>0.53</v>
      </c>
    </row>
    <row r="303" spans="1:5" x14ac:dyDescent="0.25">
      <c r="A303" t="s">
        <v>213</v>
      </c>
      <c r="B303" t="s">
        <v>217</v>
      </c>
      <c r="C303">
        <v>1.2554744525547401</v>
      </c>
      <c r="D303">
        <v>0.93</v>
      </c>
      <c r="E303">
        <v>0.91</v>
      </c>
    </row>
    <row r="304" spans="1:5" x14ac:dyDescent="0.25">
      <c r="A304" t="s">
        <v>213</v>
      </c>
      <c r="B304" t="s">
        <v>216</v>
      </c>
      <c r="C304">
        <v>1.2554744525547401</v>
      </c>
      <c r="D304">
        <v>0.6</v>
      </c>
      <c r="E304">
        <v>1.4</v>
      </c>
    </row>
    <row r="305" spans="1:5" x14ac:dyDescent="0.25">
      <c r="A305" t="s">
        <v>213</v>
      </c>
      <c r="B305" t="s">
        <v>218</v>
      </c>
      <c r="C305">
        <v>1.2554744525547401</v>
      </c>
      <c r="D305">
        <v>1</v>
      </c>
      <c r="E305">
        <v>1.1200000000000001</v>
      </c>
    </row>
    <row r="306" spans="1:5" x14ac:dyDescent="0.25">
      <c r="A306" t="s">
        <v>213</v>
      </c>
      <c r="B306" t="s">
        <v>219</v>
      </c>
      <c r="C306">
        <v>1.2554744525547401</v>
      </c>
      <c r="D306">
        <v>1.0900000000000001</v>
      </c>
      <c r="E306">
        <v>0.92</v>
      </c>
    </row>
    <row r="307" spans="1:5" x14ac:dyDescent="0.25">
      <c r="A307" t="s">
        <v>213</v>
      </c>
      <c r="B307" t="s">
        <v>215</v>
      </c>
      <c r="C307">
        <v>1.2554744525547401</v>
      </c>
      <c r="D307">
        <v>0.88</v>
      </c>
      <c r="E307">
        <v>1.0900000000000001</v>
      </c>
    </row>
    <row r="308" spans="1:5" x14ac:dyDescent="0.25">
      <c r="A308" t="s">
        <v>213</v>
      </c>
      <c r="B308" t="s">
        <v>314</v>
      </c>
      <c r="C308">
        <v>1.2554744525547401</v>
      </c>
      <c r="D308">
        <v>0.66</v>
      </c>
      <c r="E308">
        <v>1.4</v>
      </c>
    </row>
    <row r="309" spans="1:5" x14ac:dyDescent="0.25">
      <c r="A309" t="s">
        <v>213</v>
      </c>
      <c r="B309" t="s">
        <v>315</v>
      </c>
      <c r="C309">
        <v>1.2554744525547401</v>
      </c>
      <c r="D309">
        <v>2.39</v>
      </c>
      <c r="E309">
        <v>0.08</v>
      </c>
    </row>
    <row r="310" spans="1:5" x14ac:dyDescent="0.25">
      <c r="A310" t="s">
        <v>213</v>
      </c>
      <c r="B310" t="s">
        <v>220</v>
      </c>
      <c r="C310">
        <v>1.2554744525547401</v>
      </c>
      <c r="D310">
        <v>0.66</v>
      </c>
      <c r="E310">
        <v>1.61</v>
      </c>
    </row>
    <row r="311" spans="1:5" x14ac:dyDescent="0.25">
      <c r="A311" t="s">
        <v>213</v>
      </c>
      <c r="B311" t="s">
        <v>222</v>
      </c>
      <c r="C311">
        <v>1.2554744525547401</v>
      </c>
      <c r="D311">
        <v>0.33</v>
      </c>
      <c r="E311">
        <v>0.77</v>
      </c>
    </row>
    <row r="312" spans="1:5" x14ac:dyDescent="0.25">
      <c r="A312" t="s">
        <v>213</v>
      </c>
      <c r="B312" t="s">
        <v>223</v>
      </c>
      <c r="C312">
        <v>1.2554744525547401</v>
      </c>
      <c r="D312">
        <v>0.64</v>
      </c>
      <c r="E312">
        <v>1.0900000000000001</v>
      </c>
    </row>
    <row r="313" spans="1:5" x14ac:dyDescent="0.25">
      <c r="A313" t="s">
        <v>37</v>
      </c>
      <c r="B313" t="s">
        <v>224</v>
      </c>
      <c r="C313">
        <v>1.8518518518518501</v>
      </c>
      <c r="D313">
        <v>0.77</v>
      </c>
      <c r="E313">
        <v>2.0099999999999998</v>
      </c>
    </row>
    <row r="314" spans="1:5" x14ac:dyDescent="0.25">
      <c r="A314" t="s">
        <v>37</v>
      </c>
      <c r="B314" t="s">
        <v>229</v>
      </c>
      <c r="C314">
        <v>1.8518518518518501</v>
      </c>
      <c r="D314">
        <v>0.32</v>
      </c>
      <c r="E314">
        <v>0.59</v>
      </c>
    </row>
    <row r="315" spans="1:5" x14ac:dyDescent="0.25">
      <c r="A315" t="s">
        <v>37</v>
      </c>
      <c r="B315" t="s">
        <v>227</v>
      </c>
      <c r="C315">
        <v>1.8518518518518501</v>
      </c>
      <c r="D315">
        <v>0.54</v>
      </c>
      <c r="E315">
        <v>0.3</v>
      </c>
    </row>
    <row r="316" spans="1:5" x14ac:dyDescent="0.25">
      <c r="A316" t="s">
        <v>37</v>
      </c>
      <c r="B316" t="s">
        <v>226</v>
      </c>
      <c r="C316">
        <v>1.8518518518518501</v>
      </c>
      <c r="D316">
        <v>1.08</v>
      </c>
      <c r="E316">
        <v>0.74</v>
      </c>
    </row>
    <row r="317" spans="1:5" x14ac:dyDescent="0.25">
      <c r="A317" t="s">
        <v>37</v>
      </c>
      <c r="B317" t="s">
        <v>39</v>
      </c>
      <c r="C317">
        <v>1.8518518518518501</v>
      </c>
      <c r="D317">
        <v>1.08</v>
      </c>
      <c r="E317">
        <v>0.89</v>
      </c>
    </row>
    <row r="318" spans="1:5" x14ac:dyDescent="0.25">
      <c r="A318" t="s">
        <v>37</v>
      </c>
      <c r="B318" t="s">
        <v>225</v>
      </c>
      <c r="C318">
        <v>1.8518518518518501</v>
      </c>
      <c r="D318">
        <v>2.25</v>
      </c>
      <c r="E318">
        <v>0.99</v>
      </c>
    </row>
    <row r="319" spans="1:5" x14ac:dyDescent="0.25">
      <c r="A319" t="s">
        <v>37</v>
      </c>
      <c r="B319" t="s">
        <v>231</v>
      </c>
      <c r="C319">
        <v>1.8518518518518501</v>
      </c>
      <c r="D319">
        <v>0.97</v>
      </c>
      <c r="E319">
        <v>0.74</v>
      </c>
    </row>
    <row r="320" spans="1:5" x14ac:dyDescent="0.25">
      <c r="A320" t="s">
        <v>37</v>
      </c>
      <c r="B320" t="s">
        <v>38</v>
      </c>
      <c r="C320">
        <v>1.8518518518518501</v>
      </c>
      <c r="D320">
        <v>0.65</v>
      </c>
      <c r="E320">
        <v>0.59</v>
      </c>
    </row>
    <row r="321" spans="1:5" x14ac:dyDescent="0.25">
      <c r="A321" t="s">
        <v>37</v>
      </c>
      <c r="B321" t="s">
        <v>228</v>
      </c>
      <c r="C321">
        <v>1.8518518518518501</v>
      </c>
      <c r="D321">
        <v>0.9</v>
      </c>
      <c r="E321">
        <v>1.85</v>
      </c>
    </row>
    <row r="322" spans="1:5" x14ac:dyDescent="0.25">
      <c r="A322" t="s">
        <v>37</v>
      </c>
      <c r="B322" t="s">
        <v>230</v>
      </c>
      <c r="C322">
        <v>1.8518518518518501</v>
      </c>
      <c r="D322">
        <v>1.35</v>
      </c>
      <c r="E322">
        <v>0.74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1.3107344632768401</v>
      </c>
      <c r="D343">
        <v>0.59</v>
      </c>
      <c r="E343">
        <v>0.91</v>
      </c>
    </row>
    <row r="344" spans="1:5" x14ac:dyDescent="0.25">
      <c r="A344" t="s">
        <v>340</v>
      </c>
      <c r="B344" t="s">
        <v>352</v>
      </c>
      <c r="C344">
        <v>1.3107344632768401</v>
      </c>
      <c r="D344">
        <v>1.1000000000000001</v>
      </c>
      <c r="E344">
        <v>0.81</v>
      </c>
    </row>
    <row r="345" spans="1:5" x14ac:dyDescent="0.25">
      <c r="A345" t="s">
        <v>340</v>
      </c>
      <c r="B345" t="s">
        <v>353</v>
      </c>
      <c r="C345">
        <v>1.3107344632768401</v>
      </c>
      <c r="D345">
        <v>1.78</v>
      </c>
      <c r="E345">
        <v>0.2</v>
      </c>
    </row>
    <row r="346" spans="1:5" x14ac:dyDescent="0.25">
      <c r="A346" t="s">
        <v>340</v>
      </c>
      <c r="B346" t="s">
        <v>354</v>
      </c>
      <c r="C346">
        <v>1.3107344632768401</v>
      </c>
      <c r="D346">
        <v>1.78</v>
      </c>
      <c r="E346">
        <v>1.01</v>
      </c>
    </row>
    <row r="347" spans="1:5" x14ac:dyDescent="0.25">
      <c r="A347" t="s">
        <v>340</v>
      </c>
      <c r="B347" t="s">
        <v>356</v>
      </c>
      <c r="C347">
        <v>1.3107344632768401</v>
      </c>
      <c r="D347">
        <v>0.95</v>
      </c>
      <c r="E347">
        <v>1.25</v>
      </c>
    </row>
    <row r="348" spans="1:5" x14ac:dyDescent="0.25">
      <c r="A348" t="s">
        <v>340</v>
      </c>
      <c r="B348" t="s">
        <v>361</v>
      </c>
      <c r="C348">
        <v>1.3107344632768401</v>
      </c>
      <c r="D348">
        <v>0.59</v>
      </c>
      <c r="E348">
        <v>1.1100000000000001</v>
      </c>
    </row>
    <row r="349" spans="1:5" x14ac:dyDescent="0.25">
      <c r="A349" t="s">
        <v>340</v>
      </c>
      <c r="B349" t="s">
        <v>365</v>
      </c>
      <c r="C349">
        <v>1.3107344632768401</v>
      </c>
      <c r="D349">
        <v>1.19</v>
      </c>
      <c r="E349">
        <v>1.61</v>
      </c>
    </row>
    <row r="350" spans="1:5" x14ac:dyDescent="0.25">
      <c r="A350" t="s">
        <v>340</v>
      </c>
      <c r="B350" t="s">
        <v>377</v>
      </c>
      <c r="C350">
        <v>1.3107344632768401</v>
      </c>
      <c r="D350">
        <v>0.34</v>
      </c>
      <c r="E350">
        <v>0.81</v>
      </c>
    </row>
    <row r="351" spans="1:5" x14ac:dyDescent="0.25">
      <c r="A351" t="s">
        <v>340</v>
      </c>
      <c r="B351" t="s">
        <v>378</v>
      </c>
      <c r="C351">
        <v>1.3107344632768401</v>
      </c>
      <c r="D351">
        <v>0.68</v>
      </c>
      <c r="E351">
        <v>1.31</v>
      </c>
    </row>
    <row r="352" spans="1:5" x14ac:dyDescent="0.25">
      <c r="A352" t="s">
        <v>340</v>
      </c>
      <c r="B352" t="s">
        <v>385</v>
      </c>
      <c r="C352">
        <v>1.3107344632768401</v>
      </c>
      <c r="D352">
        <v>0.68</v>
      </c>
      <c r="E352">
        <v>0.81</v>
      </c>
    </row>
    <row r="353" spans="1:5" x14ac:dyDescent="0.25">
      <c r="A353" t="s">
        <v>340</v>
      </c>
      <c r="B353" t="s">
        <v>387</v>
      </c>
      <c r="C353">
        <v>1.3107344632768401</v>
      </c>
      <c r="D353">
        <v>1.22</v>
      </c>
      <c r="E353">
        <v>1.18</v>
      </c>
    </row>
    <row r="354" spans="1:5" x14ac:dyDescent="0.25">
      <c r="A354" t="s">
        <v>340</v>
      </c>
      <c r="B354" t="s">
        <v>390</v>
      </c>
      <c r="C354">
        <v>1.3107344632768401</v>
      </c>
      <c r="D354">
        <v>0.42</v>
      </c>
      <c r="E354">
        <v>1.01</v>
      </c>
    </row>
    <row r="355" spans="1:5" x14ac:dyDescent="0.25">
      <c r="A355" t="s">
        <v>340</v>
      </c>
      <c r="B355" t="s">
        <v>394</v>
      </c>
      <c r="C355">
        <v>1.3107344632768401</v>
      </c>
      <c r="D355">
        <v>1.34</v>
      </c>
      <c r="E355">
        <v>1.1299999999999999</v>
      </c>
    </row>
    <row r="356" spans="1:5" x14ac:dyDescent="0.25">
      <c r="A356" t="s">
        <v>340</v>
      </c>
      <c r="B356" t="s">
        <v>405</v>
      </c>
      <c r="C356">
        <v>1.3107344632768401</v>
      </c>
      <c r="D356">
        <v>0.68</v>
      </c>
      <c r="E356">
        <v>1.31</v>
      </c>
    </row>
    <row r="357" spans="1:5" x14ac:dyDescent="0.25">
      <c r="A357" t="s">
        <v>340</v>
      </c>
      <c r="B357" t="s">
        <v>413</v>
      </c>
      <c r="C357">
        <v>1.3107344632768401</v>
      </c>
      <c r="D357">
        <v>1.43</v>
      </c>
      <c r="E357">
        <v>0.56999999999999995</v>
      </c>
    </row>
    <row r="358" spans="1:5" x14ac:dyDescent="0.25">
      <c r="A358" t="s">
        <v>340</v>
      </c>
      <c r="B358" t="s">
        <v>415</v>
      </c>
      <c r="C358">
        <v>1.3107344632768401</v>
      </c>
      <c r="D358">
        <v>1.1399999999999999</v>
      </c>
      <c r="E358">
        <v>0.79</v>
      </c>
    </row>
    <row r="359" spans="1:5" x14ac:dyDescent="0.25">
      <c r="A359" t="s">
        <v>340</v>
      </c>
      <c r="B359" t="s">
        <v>418</v>
      </c>
      <c r="C359">
        <v>1.3107344632768401</v>
      </c>
      <c r="D359">
        <v>1.02</v>
      </c>
      <c r="E359">
        <v>0.71</v>
      </c>
    </row>
    <row r="360" spans="1:5" x14ac:dyDescent="0.25">
      <c r="A360" t="s">
        <v>340</v>
      </c>
      <c r="B360" t="s">
        <v>428</v>
      </c>
      <c r="C360">
        <v>1.3107344632768401</v>
      </c>
      <c r="D360">
        <v>1.19</v>
      </c>
      <c r="E360">
        <v>1.31</v>
      </c>
    </row>
    <row r="361" spans="1:5" x14ac:dyDescent="0.25">
      <c r="A361" t="s">
        <v>340</v>
      </c>
      <c r="B361" t="s">
        <v>429</v>
      </c>
      <c r="C361">
        <v>1.3107344632768401</v>
      </c>
      <c r="D361">
        <v>0.76</v>
      </c>
      <c r="E361">
        <v>1.41</v>
      </c>
    </row>
    <row r="362" spans="1:5" x14ac:dyDescent="0.25">
      <c r="A362" t="s">
        <v>340</v>
      </c>
      <c r="B362" t="s">
        <v>431</v>
      </c>
      <c r="C362">
        <v>1.3107344632768401</v>
      </c>
      <c r="D362">
        <v>1.19</v>
      </c>
      <c r="E362">
        <v>0.71</v>
      </c>
    </row>
    <row r="363" spans="1:5" x14ac:dyDescent="0.25">
      <c r="A363" t="s">
        <v>342</v>
      </c>
      <c r="B363" t="s">
        <v>343</v>
      </c>
      <c r="C363">
        <v>1.1491228070175401</v>
      </c>
      <c r="D363">
        <v>0.78</v>
      </c>
      <c r="E363">
        <v>1.46</v>
      </c>
    </row>
    <row r="364" spans="1:5" x14ac:dyDescent="0.25">
      <c r="A364" t="s">
        <v>342</v>
      </c>
      <c r="B364" t="s">
        <v>346</v>
      </c>
      <c r="C364">
        <v>1.1491228070175401</v>
      </c>
      <c r="D364">
        <v>0.61</v>
      </c>
      <c r="E364">
        <v>1.22</v>
      </c>
    </row>
    <row r="365" spans="1:5" x14ac:dyDescent="0.25">
      <c r="A365" t="s">
        <v>342</v>
      </c>
      <c r="B365" t="s">
        <v>348</v>
      </c>
      <c r="C365">
        <v>1.1491228070175401</v>
      </c>
      <c r="D365">
        <v>1.31</v>
      </c>
      <c r="E365">
        <v>0.73</v>
      </c>
    </row>
    <row r="366" spans="1:5" x14ac:dyDescent="0.25">
      <c r="A366" t="s">
        <v>342</v>
      </c>
      <c r="B366" t="s">
        <v>363</v>
      </c>
      <c r="C366">
        <v>1.1491228070175401</v>
      </c>
      <c r="D366">
        <v>1.1299999999999999</v>
      </c>
      <c r="E366">
        <v>1.59</v>
      </c>
    </row>
    <row r="367" spans="1:5" x14ac:dyDescent="0.25">
      <c r="A367" t="s">
        <v>342</v>
      </c>
      <c r="B367" t="s">
        <v>364</v>
      </c>
      <c r="C367">
        <v>1.1491228070175401</v>
      </c>
      <c r="D367">
        <v>0.78</v>
      </c>
      <c r="E367">
        <v>1.1000000000000001</v>
      </c>
    </row>
    <row r="368" spans="1:5" x14ac:dyDescent="0.25">
      <c r="A368" t="s">
        <v>342</v>
      </c>
      <c r="B368" t="s">
        <v>380</v>
      </c>
      <c r="C368">
        <v>1.1491228070175401</v>
      </c>
      <c r="D368">
        <v>1.5</v>
      </c>
      <c r="E368">
        <v>0.44</v>
      </c>
    </row>
    <row r="369" spans="1:5" x14ac:dyDescent="0.25">
      <c r="A369" t="s">
        <v>342</v>
      </c>
      <c r="B369" t="s">
        <v>384</v>
      </c>
      <c r="C369">
        <v>1.1491228070175401</v>
      </c>
      <c r="D369">
        <v>0.61</v>
      </c>
      <c r="E369">
        <v>0.85</v>
      </c>
    </row>
    <row r="370" spans="1:5" x14ac:dyDescent="0.25">
      <c r="A370" t="s">
        <v>342</v>
      </c>
      <c r="B370" t="s">
        <v>386</v>
      </c>
      <c r="C370">
        <v>1.1491228070175401</v>
      </c>
      <c r="D370">
        <v>0.61</v>
      </c>
      <c r="E370">
        <v>0.61</v>
      </c>
    </row>
    <row r="371" spans="1:5" x14ac:dyDescent="0.25">
      <c r="A371" t="s">
        <v>342</v>
      </c>
      <c r="B371" t="s">
        <v>392</v>
      </c>
      <c r="C371">
        <v>1.1491228070175401</v>
      </c>
      <c r="D371">
        <v>1.31</v>
      </c>
      <c r="E371">
        <v>1.34</v>
      </c>
    </row>
    <row r="372" spans="1:5" x14ac:dyDescent="0.25">
      <c r="A372" t="s">
        <v>342</v>
      </c>
      <c r="B372" t="s">
        <v>393</v>
      </c>
      <c r="C372">
        <v>1.1491228070175401</v>
      </c>
      <c r="D372">
        <v>1.04</v>
      </c>
      <c r="E372">
        <v>0.49</v>
      </c>
    </row>
    <row r="373" spans="1:5" x14ac:dyDescent="0.25">
      <c r="A373" t="s">
        <v>342</v>
      </c>
      <c r="B373" t="s">
        <v>396</v>
      </c>
      <c r="C373">
        <v>1.1491228070175401</v>
      </c>
      <c r="D373">
        <v>0.96</v>
      </c>
      <c r="E373">
        <v>1.34</v>
      </c>
    </row>
    <row r="374" spans="1:5" x14ac:dyDescent="0.25">
      <c r="A374" t="s">
        <v>342</v>
      </c>
      <c r="B374" t="s">
        <v>398</v>
      </c>
      <c r="C374">
        <v>1.1491228070175401</v>
      </c>
      <c r="D374">
        <v>0.78</v>
      </c>
      <c r="E374">
        <v>0.61</v>
      </c>
    </row>
    <row r="375" spans="1:5" x14ac:dyDescent="0.25">
      <c r="A375" t="s">
        <v>342</v>
      </c>
      <c r="B375" t="s">
        <v>399</v>
      </c>
      <c r="C375">
        <v>1.1491228070175401</v>
      </c>
      <c r="D375">
        <v>0.7</v>
      </c>
      <c r="E375">
        <v>1.34</v>
      </c>
    </row>
    <row r="376" spans="1:5" x14ac:dyDescent="0.25">
      <c r="A376" t="s">
        <v>342</v>
      </c>
      <c r="B376" t="s">
        <v>400</v>
      </c>
      <c r="C376">
        <v>1.1491228070175401</v>
      </c>
      <c r="D376">
        <v>1.42</v>
      </c>
      <c r="E376">
        <v>0.78</v>
      </c>
    </row>
    <row r="377" spans="1:5" x14ac:dyDescent="0.25">
      <c r="A377" t="s">
        <v>342</v>
      </c>
      <c r="B377" t="s">
        <v>402</v>
      </c>
      <c r="C377">
        <v>1.1491228070175401</v>
      </c>
      <c r="D377">
        <v>0.7</v>
      </c>
      <c r="E377">
        <v>0.73</v>
      </c>
    </row>
    <row r="378" spans="1:5" x14ac:dyDescent="0.25">
      <c r="A378" t="s">
        <v>342</v>
      </c>
      <c r="B378" t="s">
        <v>406</v>
      </c>
      <c r="C378">
        <v>1.1491228070175401</v>
      </c>
      <c r="D378">
        <v>1.27</v>
      </c>
      <c r="E378">
        <v>1.44</v>
      </c>
    </row>
    <row r="379" spans="1:5" x14ac:dyDescent="0.25">
      <c r="A379" t="s">
        <v>342</v>
      </c>
      <c r="B379" t="s">
        <v>409</v>
      </c>
      <c r="C379">
        <v>1.1491228070175401</v>
      </c>
      <c r="D379">
        <v>1.03</v>
      </c>
      <c r="E379">
        <v>1.33</v>
      </c>
    </row>
    <row r="380" spans="1:5" x14ac:dyDescent="0.25">
      <c r="A380" t="s">
        <v>342</v>
      </c>
      <c r="B380" t="s">
        <v>414</v>
      </c>
      <c r="C380">
        <v>1.1491228070175401</v>
      </c>
      <c r="D380">
        <v>0.79</v>
      </c>
      <c r="E380">
        <v>1.55</v>
      </c>
    </row>
    <row r="381" spans="1:5" x14ac:dyDescent="0.25">
      <c r="A381" t="s">
        <v>342</v>
      </c>
      <c r="B381" t="s">
        <v>420</v>
      </c>
      <c r="C381">
        <v>1.1491228070175401</v>
      </c>
      <c r="D381">
        <v>1.19</v>
      </c>
      <c r="E381">
        <v>0.67</v>
      </c>
    </row>
    <row r="382" spans="1:5" x14ac:dyDescent="0.25">
      <c r="A382" t="s">
        <v>342</v>
      </c>
      <c r="B382" t="s">
        <v>426</v>
      </c>
      <c r="C382">
        <v>1.1491228070175401</v>
      </c>
      <c r="D382">
        <v>0.95</v>
      </c>
      <c r="E382">
        <v>0.67</v>
      </c>
    </row>
    <row r="383" spans="1:5" x14ac:dyDescent="0.25">
      <c r="A383" t="s">
        <v>342</v>
      </c>
      <c r="B383" t="s">
        <v>430</v>
      </c>
      <c r="C383">
        <v>1.1491228070175401</v>
      </c>
      <c r="D383">
        <v>1.48</v>
      </c>
      <c r="E383">
        <v>0.61</v>
      </c>
    </row>
    <row r="384" spans="1:5" x14ac:dyDescent="0.25">
      <c r="A384" t="s">
        <v>342</v>
      </c>
      <c r="B384" t="s">
        <v>436</v>
      </c>
      <c r="C384">
        <v>1.1491228070175401</v>
      </c>
      <c r="D384">
        <v>0.95</v>
      </c>
      <c r="E384">
        <v>1.1100000000000001</v>
      </c>
    </row>
    <row r="385" spans="1:5" x14ac:dyDescent="0.25">
      <c r="A385" t="s">
        <v>40</v>
      </c>
      <c r="B385" t="s">
        <v>339</v>
      </c>
      <c r="C385">
        <v>1.5473684210526299</v>
      </c>
      <c r="D385">
        <v>1.36</v>
      </c>
      <c r="E385">
        <v>0.46</v>
      </c>
    </row>
    <row r="386" spans="1:5" x14ac:dyDescent="0.25">
      <c r="A386" t="s">
        <v>40</v>
      </c>
      <c r="B386" t="s">
        <v>333</v>
      </c>
      <c r="C386">
        <v>1.5473684210526299</v>
      </c>
      <c r="D386">
        <v>0.93</v>
      </c>
      <c r="E386">
        <v>1.2</v>
      </c>
    </row>
    <row r="387" spans="1:5" x14ac:dyDescent="0.25">
      <c r="A387" t="s">
        <v>40</v>
      </c>
      <c r="B387" t="s">
        <v>238</v>
      </c>
      <c r="C387">
        <v>1.5473684210526299</v>
      </c>
      <c r="D387">
        <v>0.78</v>
      </c>
      <c r="E387">
        <v>1.08</v>
      </c>
    </row>
    <row r="388" spans="1:5" x14ac:dyDescent="0.25">
      <c r="A388" t="s">
        <v>40</v>
      </c>
      <c r="B388" t="s">
        <v>320</v>
      </c>
      <c r="C388">
        <v>1.5473684210526299</v>
      </c>
      <c r="D388">
        <v>1.65</v>
      </c>
      <c r="E388">
        <v>0.37</v>
      </c>
    </row>
    <row r="389" spans="1:5" x14ac:dyDescent="0.25">
      <c r="A389" t="s">
        <v>40</v>
      </c>
      <c r="B389" t="s">
        <v>234</v>
      </c>
      <c r="C389">
        <v>1.5473684210526299</v>
      </c>
      <c r="D389">
        <v>1.08</v>
      </c>
      <c r="E389">
        <v>1.1100000000000001</v>
      </c>
    </row>
    <row r="390" spans="1:5" x14ac:dyDescent="0.25">
      <c r="A390" t="s">
        <v>40</v>
      </c>
      <c r="B390" t="s">
        <v>316</v>
      </c>
      <c r="C390">
        <v>1.5473684210526299</v>
      </c>
      <c r="D390">
        <v>0.28999999999999998</v>
      </c>
      <c r="E390">
        <v>1.01</v>
      </c>
    </row>
    <row r="391" spans="1:5" x14ac:dyDescent="0.25">
      <c r="A391" t="s">
        <v>40</v>
      </c>
      <c r="B391" t="s">
        <v>335</v>
      </c>
      <c r="C391">
        <v>1.5473684210526299</v>
      </c>
      <c r="D391">
        <v>0.5</v>
      </c>
      <c r="E391">
        <v>1.29</v>
      </c>
    </row>
    <row r="392" spans="1:5" x14ac:dyDescent="0.25">
      <c r="A392" t="s">
        <v>40</v>
      </c>
      <c r="B392" t="s">
        <v>332</v>
      </c>
      <c r="C392">
        <v>1.5473684210526299</v>
      </c>
      <c r="D392">
        <v>1.22</v>
      </c>
      <c r="E392">
        <v>1.29</v>
      </c>
    </row>
    <row r="393" spans="1:5" x14ac:dyDescent="0.25">
      <c r="A393" t="s">
        <v>40</v>
      </c>
      <c r="B393" t="s">
        <v>321</v>
      </c>
      <c r="C393">
        <v>1.5473684210526299</v>
      </c>
      <c r="D393">
        <v>1.29</v>
      </c>
      <c r="E393">
        <v>0.46</v>
      </c>
    </row>
    <row r="394" spans="1:5" x14ac:dyDescent="0.25">
      <c r="A394" t="s">
        <v>40</v>
      </c>
      <c r="B394" t="s">
        <v>236</v>
      </c>
      <c r="C394">
        <v>1.5473684210526299</v>
      </c>
      <c r="D394">
        <v>1.36</v>
      </c>
      <c r="E394">
        <v>0.83</v>
      </c>
    </row>
    <row r="395" spans="1:5" x14ac:dyDescent="0.25">
      <c r="A395" t="s">
        <v>40</v>
      </c>
      <c r="B395" t="s">
        <v>41</v>
      </c>
      <c r="C395">
        <v>1.5473684210526299</v>
      </c>
      <c r="D395">
        <v>0.93</v>
      </c>
      <c r="E395">
        <v>1.48</v>
      </c>
    </row>
    <row r="396" spans="1:5" x14ac:dyDescent="0.25">
      <c r="A396" t="s">
        <v>40</v>
      </c>
      <c r="B396" t="s">
        <v>233</v>
      </c>
      <c r="C396">
        <v>1.5473684210526299</v>
      </c>
      <c r="D396">
        <v>1.08</v>
      </c>
      <c r="E396">
        <v>1.01</v>
      </c>
    </row>
    <row r="397" spans="1:5" x14ac:dyDescent="0.25">
      <c r="A397" t="s">
        <v>40</v>
      </c>
      <c r="B397" t="s">
        <v>317</v>
      </c>
      <c r="C397">
        <v>1.5473684210526299</v>
      </c>
      <c r="D397">
        <v>1.1499999999999999</v>
      </c>
      <c r="E397">
        <v>0.74</v>
      </c>
    </row>
    <row r="398" spans="1:5" x14ac:dyDescent="0.25">
      <c r="A398" t="s">
        <v>40</v>
      </c>
      <c r="B398" t="s">
        <v>42</v>
      </c>
      <c r="C398">
        <v>1.5473684210526299</v>
      </c>
      <c r="D398">
        <v>1.36</v>
      </c>
      <c r="E398">
        <v>0.74</v>
      </c>
    </row>
    <row r="399" spans="1:5" x14ac:dyDescent="0.25">
      <c r="A399" t="s">
        <v>40</v>
      </c>
      <c r="B399" t="s">
        <v>334</v>
      </c>
      <c r="C399">
        <v>1.5473684210526299</v>
      </c>
      <c r="D399">
        <v>0.79</v>
      </c>
      <c r="E399">
        <v>1.2</v>
      </c>
    </row>
    <row r="400" spans="1:5" x14ac:dyDescent="0.25">
      <c r="A400" t="s">
        <v>40</v>
      </c>
      <c r="B400" t="s">
        <v>237</v>
      </c>
      <c r="C400">
        <v>1.5473684210526299</v>
      </c>
      <c r="D400">
        <v>0.36</v>
      </c>
      <c r="E400">
        <v>1.01</v>
      </c>
    </row>
    <row r="401" spans="1:5" x14ac:dyDescent="0.25">
      <c r="A401" t="s">
        <v>40</v>
      </c>
      <c r="B401" t="s">
        <v>232</v>
      </c>
      <c r="C401">
        <v>1.5473684210526299</v>
      </c>
      <c r="D401">
        <v>1.22</v>
      </c>
      <c r="E401">
        <v>1.2</v>
      </c>
    </row>
    <row r="402" spans="1:5" x14ac:dyDescent="0.25">
      <c r="A402" t="s">
        <v>40</v>
      </c>
      <c r="B402" t="s">
        <v>319</v>
      </c>
      <c r="C402">
        <v>1.5473684210526299</v>
      </c>
      <c r="D402">
        <v>1.08</v>
      </c>
      <c r="E402">
        <v>1.38</v>
      </c>
    </row>
    <row r="403" spans="1:5" x14ac:dyDescent="0.25">
      <c r="A403" t="s">
        <v>40</v>
      </c>
      <c r="B403" t="s">
        <v>235</v>
      </c>
      <c r="C403">
        <v>1.5473684210526299</v>
      </c>
      <c r="D403">
        <v>0.56999999999999995</v>
      </c>
      <c r="E403">
        <v>1.01</v>
      </c>
    </row>
    <row r="404" spans="1:5" x14ac:dyDescent="0.25">
      <c r="A404" t="s">
        <v>40</v>
      </c>
      <c r="B404" t="s">
        <v>239</v>
      </c>
      <c r="C404">
        <v>1.5473684210526299</v>
      </c>
      <c r="D404">
        <v>0.86</v>
      </c>
      <c r="E404">
        <v>1.29</v>
      </c>
    </row>
    <row r="405" spans="1:5" x14ac:dyDescent="0.25">
      <c r="A405" t="s">
        <v>40</v>
      </c>
      <c r="B405" t="s">
        <v>318</v>
      </c>
      <c r="C405">
        <v>1.5473684210526299</v>
      </c>
      <c r="D405">
        <v>1.1499999999999999</v>
      </c>
      <c r="E405">
        <v>0.83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J27" sqref="J27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1.4074074074074101</v>
      </c>
      <c r="D2">
        <v>0.88</v>
      </c>
      <c r="E2">
        <v>1.1100000000000001</v>
      </c>
    </row>
    <row r="3" spans="1:5" x14ac:dyDescent="0.25">
      <c r="A3" t="s">
        <v>10</v>
      </c>
      <c r="B3" t="s">
        <v>241</v>
      </c>
      <c r="C3">
        <v>1.4074074074074101</v>
      </c>
      <c r="D3">
        <v>0.99</v>
      </c>
      <c r="E3">
        <v>0.99</v>
      </c>
    </row>
    <row r="4" spans="1:5" x14ac:dyDescent="0.25">
      <c r="A4" t="s">
        <v>10</v>
      </c>
      <c r="B4" t="s">
        <v>244</v>
      </c>
      <c r="C4">
        <v>1.4074074074074101</v>
      </c>
      <c r="D4">
        <v>1.03</v>
      </c>
      <c r="E4">
        <v>1.61</v>
      </c>
    </row>
    <row r="5" spans="1:5" x14ac:dyDescent="0.25">
      <c r="A5" t="s">
        <v>10</v>
      </c>
      <c r="B5" t="s">
        <v>242</v>
      </c>
      <c r="C5">
        <v>1.4074074074074101</v>
      </c>
      <c r="D5">
        <v>0.64</v>
      </c>
      <c r="E5">
        <v>0.96</v>
      </c>
    </row>
    <row r="6" spans="1:5" x14ac:dyDescent="0.25">
      <c r="A6" t="s">
        <v>10</v>
      </c>
      <c r="B6" t="s">
        <v>49</v>
      </c>
      <c r="C6">
        <v>1.4074074074074101</v>
      </c>
      <c r="D6">
        <v>1.23</v>
      </c>
      <c r="E6">
        <v>1.1100000000000001</v>
      </c>
    </row>
    <row r="7" spans="1:5" x14ac:dyDescent="0.25">
      <c r="A7" t="s">
        <v>10</v>
      </c>
      <c r="B7" t="s">
        <v>245</v>
      </c>
      <c r="C7">
        <v>1.4074074074074101</v>
      </c>
      <c r="D7">
        <v>1.58</v>
      </c>
      <c r="E7">
        <v>0.35</v>
      </c>
    </row>
    <row r="8" spans="1:5" x14ac:dyDescent="0.25">
      <c r="A8" t="s">
        <v>10</v>
      </c>
      <c r="B8" t="s">
        <v>11</v>
      </c>
      <c r="C8">
        <v>1.4074074074074101</v>
      </c>
      <c r="D8">
        <v>0.7</v>
      </c>
      <c r="E8">
        <v>0.88</v>
      </c>
    </row>
    <row r="9" spans="1:5" x14ac:dyDescent="0.25">
      <c r="A9" t="s">
        <v>10</v>
      </c>
      <c r="B9" t="s">
        <v>46</v>
      </c>
      <c r="C9">
        <v>1.4074074074074101</v>
      </c>
      <c r="D9">
        <v>1.1100000000000001</v>
      </c>
      <c r="E9">
        <v>0.94</v>
      </c>
    </row>
    <row r="10" spans="1:5" x14ac:dyDescent="0.25">
      <c r="A10" t="s">
        <v>10</v>
      </c>
      <c r="B10" t="s">
        <v>240</v>
      </c>
      <c r="C10">
        <v>1.4074074074074101</v>
      </c>
      <c r="D10">
        <v>0.76</v>
      </c>
      <c r="E10">
        <v>0.88</v>
      </c>
    </row>
    <row r="11" spans="1:5" x14ac:dyDescent="0.25">
      <c r="A11" t="s">
        <v>10</v>
      </c>
      <c r="B11" t="s">
        <v>44</v>
      </c>
      <c r="C11">
        <v>1.4074074074074101</v>
      </c>
      <c r="D11">
        <v>0.51</v>
      </c>
      <c r="E11">
        <v>0.64</v>
      </c>
    </row>
    <row r="12" spans="1:5" x14ac:dyDescent="0.25">
      <c r="A12" t="s">
        <v>10</v>
      </c>
      <c r="B12" t="s">
        <v>50</v>
      </c>
      <c r="C12">
        <v>1.4074074074074101</v>
      </c>
      <c r="D12">
        <v>0.84</v>
      </c>
      <c r="E12">
        <v>0.96</v>
      </c>
    </row>
    <row r="13" spans="1:5" x14ac:dyDescent="0.25">
      <c r="A13" t="s">
        <v>10</v>
      </c>
      <c r="B13" t="s">
        <v>45</v>
      </c>
      <c r="C13">
        <v>1.4074074074074101</v>
      </c>
      <c r="D13">
        <v>0.41</v>
      </c>
      <c r="E13">
        <v>1.17</v>
      </c>
    </row>
    <row r="14" spans="1:5" x14ac:dyDescent="0.25">
      <c r="A14" t="s">
        <v>10</v>
      </c>
      <c r="B14" t="s">
        <v>43</v>
      </c>
      <c r="C14">
        <v>1.4074074074074101</v>
      </c>
      <c r="D14">
        <v>0.51</v>
      </c>
      <c r="E14">
        <v>0.77</v>
      </c>
    </row>
    <row r="15" spans="1:5" x14ac:dyDescent="0.25">
      <c r="A15" t="s">
        <v>10</v>
      </c>
      <c r="B15" t="s">
        <v>247</v>
      </c>
      <c r="C15">
        <v>1.4074074074074101</v>
      </c>
      <c r="D15">
        <v>1.29</v>
      </c>
      <c r="E15">
        <v>1.35</v>
      </c>
    </row>
    <row r="16" spans="1:5" x14ac:dyDescent="0.25">
      <c r="A16" t="s">
        <v>10</v>
      </c>
      <c r="B16" t="s">
        <v>246</v>
      </c>
      <c r="C16">
        <v>1.4074074074074101</v>
      </c>
      <c r="D16">
        <v>0.84</v>
      </c>
      <c r="E16">
        <v>1.41</v>
      </c>
    </row>
    <row r="17" spans="1:5" x14ac:dyDescent="0.25">
      <c r="A17" t="s">
        <v>10</v>
      </c>
      <c r="B17" t="s">
        <v>243</v>
      </c>
      <c r="C17">
        <v>1.4074074074074101</v>
      </c>
      <c r="D17">
        <v>0.71</v>
      </c>
      <c r="E17">
        <v>0.64</v>
      </c>
    </row>
    <row r="18" spans="1:5" x14ac:dyDescent="0.25">
      <c r="A18" t="s">
        <v>10</v>
      </c>
      <c r="B18" t="s">
        <v>47</v>
      </c>
      <c r="C18">
        <v>1.4074074074074101</v>
      </c>
      <c r="D18">
        <v>0.94</v>
      </c>
      <c r="E18">
        <v>1.34</v>
      </c>
    </row>
    <row r="19" spans="1:5" x14ac:dyDescent="0.25">
      <c r="A19" t="s">
        <v>10</v>
      </c>
      <c r="B19" t="s">
        <v>48</v>
      </c>
      <c r="C19">
        <v>1.4074074074074101</v>
      </c>
      <c r="D19">
        <v>1.29</v>
      </c>
      <c r="E19">
        <v>0.9</v>
      </c>
    </row>
    <row r="20" spans="1:5" x14ac:dyDescent="0.25">
      <c r="A20" t="s">
        <v>13</v>
      </c>
      <c r="B20" t="s">
        <v>58</v>
      </c>
      <c r="C20">
        <v>1.4652777777777799</v>
      </c>
      <c r="D20">
        <v>0.62</v>
      </c>
      <c r="E20">
        <v>0.77</v>
      </c>
    </row>
    <row r="21" spans="1:5" x14ac:dyDescent="0.25">
      <c r="A21" t="s">
        <v>13</v>
      </c>
      <c r="B21" t="s">
        <v>248</v>
      </c>
      <c r="C21">
        <v>1.4652777777777799</v>
      </c>
      <c r="D21">
        <v>1.38</v>
      </c>
      <c r="E21">
        <v>1.08</v>
      </c>
    </row>
    <row r="22" spans="1:5" x14ac:dyDescent="0.25">
      <c r="A22" t="s">
        <v>13</v>
      </c>
      <c r="B22" t="s">
        <v>56</v>
      </c>
      <c r="C22">
        <v>1.4652777777777799</v>
      </c>
      <c r="D22">
        <v>0.31</v>
      </c>
      <c r="E22">
        <v>1</v>
      </c>
    </row>
    <row r="23" spans="1:5" x14ac:dyDescent="0.25">
      <c r="A23" t="s">
        <v>13</v>
      </c>
      <c r="B23" t="s">
        <v>51</v>
      </c>
      <c r="C23">
        <v>1.4652777777777799</v>
      </c>
      <c r="D23">
        <v>1.1499999999999999</v>
      </c>
      <c r="E23">
        <v>0.69</v>
      </c>
    </row>
    <row r="24" spans="1:5" x14ac:dyDescent="0.25">
      <c r="A24" t="s">
        <v>13</v>
      </c>
      <c r="B24" t="s">
        <v>250</v>
      </c>
      <c r="C24">
        <v>1.4652777777777799</v>
      </c>
      <c r="D24">
        <v>1.08</v>
      </c>
      <c r="E24">
        <v>1.08</v>
      </c>
    </row>
    <row r="25" spans="1:5" x14ac:dyDescent="0.25">
      <c r="A25" t="s">
        <v>13</v>
      </c>
      <c r="B25" t="s">
        <v>53</v>
      </c>
      <c r="C25">
        <v>1.4652777777777799</v>
      </c>
      <c r="D25">
        <v>0.44</v>
      </c>
      <c r="E25">
        <v>0.79</v>
      </c>
    </row>
    <row r="26" spans="1:5" x14ac:dyDescent="0.25">
      <c r="A26" t="s">
        <v>13</v>
      </c>
      <c r="B26" t="s">
        <v>249</v>
      </c>
      <c r="C26">
        <v>1.4652777777777799</v>
      </c>
      <c r="D26">
        <v>0.85</v>
      </c>
      <c r="E26">
        <v>1.08</v>
      </c>
    </row>
    <row r="27" spans="1:5" x14ac:dyDescent="0.25">
      <c r="A27" t="s">
        <v>13</v>
      </c>
      <c r="B27" t="s">
        <v>54</v>
      </c>
      <c r="C27">
        <v>1.4652777777777799</v>
      </c>
      <c r="D27">
        <v>0.89</v>
      </c>
      <c r="E27">
        <v>0.89</v>
      </c>
    </row>
    <row r="28" spans="1:5" x14ac:dyDescent="0.25">
      <c r="A28" t="s">
        <v>13</v>
      </c>
      <c r="B28" t="s">
        <v>55</v>
      </c>
      <c r="C28">
        <v>1.4652777777777799</v>
      </c>
      <c r="D28">
        <v>0.77</v>
      </c>
      <c r="E28">
        <v>1.31</v>
      </c>
    </row>
    <row r="29" spans="1:5" x14ac:dyDescent="0.25">
      <c r="A29" t="s">
        <v>13</v>
      </c>
      <c r="B29" t="s">
        <v>15</v>
      </c>
      <c r="C29">
        <v>1.4652777777777799</v>
      </c>
      <c r="D29">
        <v>1.0900000000000001</v>
      </c>
      <c r="E29">
        <v>0.48</v>
      </c>
    </row>
    <row r="30" spans="1:5" x14ac:dyDescent="0.25">
      <c r="A30" t="s">
        <v>13</v>
      </c>
      <c r="B30" t="s">
        <v>52</v>
      </c>
      <c r="C30">
        <v>1.4652777777777799</v>
      </c>
      <c r="D30">
        <v>0.69</v>
      </c>
      <c r="E30">
        <v>1.46</v>
      </c>
    </row>
    <row r="31" spans="1:5" x14ac:dyDescent="0.25">
      <c r="A31" t="s">
        <v>13</v>
      </c>
      <c r="B31" t="s">
        <v>62</v>
      </c>
      <c r="C31">
        <v>1.4652777777777799</v>
      </c>
      <c r="D31">
        <v>1.31</v>
      </c>
      <c r="E31">
        <v>1.31</v>
      </c>
    </row>
    <row r="32" spans="1:5" x14ac:dyDescent="0.25">
      <c r="A32" t="s">
        <v>13</v>
      </c>
      <c r="B32" t="s">
        <v>60</v>
      </c>
      <c r="C32">
        <v>1.4652777777777799</v>
      </c>
      <c r="D32">
        <v>0.85</v>
      </c>
      <c r="E32">
        <v>0.62</v>
      </c>
    </row>
    <row r="33" spans="1:5" x14ac:dyDescent="0.25">
      <c r="A33" t="s">
        <v>13</v>
      </c>
      <c r="B33" t="s">
        <v>251</v>
      </c>
      <c r="C33">
        <v>1.4652777777777799</v>
      </c>
      <c r="D33">
        <v>0.46</v>
      </c>
      <c r="E33">
        <v>2.23</v>
      </c>
    </row>
    <row r="34" spans="1:5" x14ac:dyDescent="0.25">
      <c r="A34" t="s">
        <v>13</v>
      </c>
      <c r="B34" t="s">
        <v>61</v>
      </c>
      <c r="C34">
        <v>1.4652777777777799</v>
      </c>
      <c r="D34">
        <v>1.62</v>
      </c>
      <c r="E34">
        <v>0.69</v>
      </c>
    </row>
    <row r="35" spans="1:5" x14ac:dyDescent="0.25">
      <c r="A35" t="s">
        <v>13</v>
      </c>
      <c r="B35" t="s">
        <v>14</v>
      </c>
      <c r="C35">
        <v>1.4652777777777799</v>
      </c>
      <c r="D35">
        <v>1.05</v>
      </c>
      <c r="E35">
        <v>0.79</v>
      </c>
    </row>
    <row r="36" spans="1:5" x14ac:dyDescent="0.25">
      <c r="A36" t="s">
        <v>13</v>
      </c>
      <c r="B36" t="s">
        <v>57</v>
      </c>
      <c r="C36">
        <v>1.4652777777777799</v>
      </c>
      <c r="D36">
        <v>0.85</v>
      </c>
      <c r="E36">
        <v>0.92</v>
      </c>
    </row>
    <row r="37" spans="1:5" x14ac:dyDescent="0.25">
      <c r="A37" t="s">
        <v>13</v>
      </c>
      <c r="B37" t="s">
        <v>59</v>
      </c>
      <c r="C37">
        <v>1.4652777777777799</v>
      </c>
      <c r="D37">
        <v>0.77</v>
      </c>
      <c r="E37">
        <v>0.85</v>
      </c>
    </row>
    <row r="38" spans="1:5" x14ac:dyDescent="0.25">
      <c r="A38" t="s">
        <v>16</v>
      </c>
      <c r="B38" t="s">
        <v>63</v>
      </c>
      <c r="C38">
        <v>1.31944444444444</v>
      </c>
      <c r="D38">
        <v>0.95</v>
      </c>
      <c r="E38">
        <v>0.87</v>
      </c>
    </row>
    <row r="39" spans="1:5" x14ac:dyDescent="0.25">
      <c r="A39" t="s">
        <v>16</v>
      </c>
      <c r="B39" t="s">
        <v>20</v>
      </c>
      <c r="C39">
        <v>1.31944444444444</v>
      </c>
      <c r="D39">
        <v>0.46</v>
      </c>
      <c r="E39">
        <v>1.52</v>
      </c>
    </row>
    <row r="40" spans="1:5" x14ac:dyDescent="0.25">
      <c r="A40" t="s">
        <v>16</v>
      </c>
      <c r="B40" t="s">
        <v>253</v>
      </c>
      <c r="C40">
        <v>1.31944444444444</v>
      </c>
      <c r="D40">
        <v>1.1499999999999999</v>
      </c>
      <c r="E40">
        <v>1.35</v>
      </c>
    </row>
    <row r="41" spans="1:5" x14ac:dyDescent="0.25">
      <c r="A41" t="s">
        <v>16</v>
      </c>
      <c r="B41" t="s">
        <v>65</v>
      </c>
      <c r="C41">
        <v>1.31944444444444</v>
      </c>
      <c r="D41">
        <v>0.76</v>
      </c>
      <c r="E41">
        <v>0.84</v>
      </c>
    </row>
    <row r="42" spans="1:5" x14ac:dyDescent="0.25">
      <c r="A42" t="s">
        <v>16</v>
      </c>
      <c r="B42" t="s">
        <v>66</v>
      </c>
      <c r="C42">
        <v>1.31944444444444</v>
      </c>
      <c r="D42">
        <v>0.74</v>
      </c>
      <c r="E42">
        <v>0.95</v>
      </c>
    </row>
    <row r="43" spans="1:5" x14ac:dyDescent="0.25">
      <c r="A43" t="s">
        <v>16</v>
      </c>
      <c r="B43" t="s">
        <v>17</v>
      </c>
      <c r="C43">
        <v>1.31944444444444</v>
      </c>
      <c r="D43">
        <v>1.44</v>
      </c>
      <c r="E43">
        <v>0.68</v>
      </c>
    </row>
    <row r="44" spans="1:5" x14ac:dyDescent="0.25">
      <c r="A44" t="s">
        <v>16</v>
      </c>
      <c r="B44" t="s">
        <v>322</v>
      </c>
      <c r="C44">
        <v>1.31944444444444</v>
      </c>
      <c r="D44">
        <v>1.1299999999999999</v>
      </c>
      <c r="E44">
        <v>0.87</v>
      </c>
    </row>
    <row r="45" spans="1:5" x14ac:dyDescent="0.25">
      <c r="A45" t="s">
        <v>16</v>
      </c>
      <c r="B45" t="s">
        <v>67</v>
      </c>
      <c r="C45">
        <v>1.31944444444444</v>
      </c>
      <c r="D45">
        <v>0.46</v>
      </c>
      <c r="E45">
        <v>0.84</v>
      </c>
    </row>
    <row r="46" spans="1:5" x14ac:dyDescent="0.25">
      <c r="A46" t="s">
        <v>16</v>
      </c>
      <c r="B46" t="s">
        <v>252</v>
      </c>
      <c r="C46">
        <v>1.31944444444444</v>
      </c>
      <c r="D46">
        <v>0.52</v>
      </c>
      <c r="E46">
        <v>1.39</v>
      </c>
    </row>
    <row r="47" spans="1:5" x14ac:dyDescent="0.25">
      <c r="A47" t="s">
        <v>16</v>
      </c>
      <c r="B47" t="s">
        <v>254</v>
      </c>
      <c r="C47">
        <v>1.31944444444444</v>
      </c>
      <c r="D47">
        <v>1.04</v>
      </c>
      <c r="E47">
        <v>0.35</v>
      </c>
    </row>
    <row r="48" spans="1:5" x14ac:dyDescent="0.25">
      <c r="A48" t="s">
        <v>16</v>
      </c>
      <c r="B48" t="s">
        <v>255</v>
      </c>
      <c r="C48">
        <v>1.31944444444444</v>
      </c>
      <c r="D48">
        <v>1.1499999999999999</v>
      </c>
      <c r="E48">
        <v>0.95</v>
      </c>
    </row>
    <row r="49" spans="1:5" x14ac:dyDescent="0.25">
      <c r="A49" t="s">
        <v>16</v>
      </c>
      <c r="B49" t="s">
        <v>64</v>
      </c>
      <c r="C49">
        <v>1.31944444444444</v>
      </c>
      <c r="D49">
        <v>0.91</v>
      </c>
      <c r="E49">
        <v>0.99</v>
      </c>
    </row>
    <row r="50" spans="1:5" x14ac:dyDescent="0.25">
      <c r="A50" t="s">
        <v>16</v>
      </c>
      <c r="B50" t="s">
        <v>323</v>
      </c>
      <c r="C50">
        <v>1.31944444444444</v>
      </c>
      <c r="D50">
        <v>0.74</v>
      </c>
      <c r="E50">
        <v>0.88</v>
      </c>
    </row>
    <row r="51" spans="1:5" x14ac:dyDescent="0.25">
      <c r="A51" t="s">
        <v>16</v>
      </c>
      <c r="B51" t="s">
        <v>18</v>
      </c>
      <c r="C51">
        <v>1.31944444444444</v>
      </c>
      <c r="D51">
        <v>0.54</v>
      </c>
      <c r="E51">
        <v>0.61</v>
      </c>
    </row>
    <row r="52" spans="1:5" x14ac:dyDescent="0.25">
      <c r="A52" t="s">
        <v>16</v>
      </c>
      <c r="B52" t="s">
        <v>256</v>
      </c>
      <c r="C52">
        <v>1.31944444444444</v>
      </c>
      <c r="D52">
        <v>0.61</v>
      </c>
      <c r="E52">
        <v>0.95</v>
      </c>
    </row>
    <row r="53" spans="1:5" x14ac:dyDescent="0.25">
      <c r="A53" t="s">
        <v>16</v>
      </c>
      <c r="B53" t="s">
        <v>257</v>
      </c>
      <c r="C53">
        <v>1.31944444444444</v>
      </c>
      <c r="D53">
        <v>0.38</v>
      </c>
      <c r="E53">
        <v>1.52</v>
      </c>
    </row>
    <row r="54" spans="1:5" x14ac:dyDescent="0.25">
      <c r="A54" t="s">
        <v>16</v>
      </c>
      <c r="B54" t="s">
        <v>68</v>
      </c>
      <c r="C54">
        <v>1.31944444444444</v>
      </c>
      <c r="D54">
        <v>0.81</v>
      </c>
      <c r="E54">
        <v>1.08</v>
      </c>
    </row>
    <row r="55" spans="1:5" x14ac:dyDescent="0.25">
      <c r="A55" t="s">
        <v>16</v>
      </c>
      <c r="B55" t="s">
        <v>19</v>
      </c>
      <c r="C55">
        <v>1.31944444444444</v>
      </c>
      <c r="D55">
        <v>0.61</v>
      </c>
      <c r="E55">
        <v>1.39</v>
      </c>
    </row>
    <row r="56" spans="1:5" x14ac:dyDescent="0.25">
      <c r="A56" t="s">
        <v>69</v>
      </c>
      <c r="B56" t="s">
        <v>324</v>
      </c>
      <c r="C56">
        <v>1.36871508379888</v>
      </c>
      <c r="D56">
        <v>0.89</v>
      </c>
      <c r="E56">
        <v>0.65</v>
      </c>
    </row>
    <row r="57" spans="1:5" x14ac:dyDescent="0.25">
      <c r="A57" t="s">
        <v>69</v>
      </c>
      <c r="B57" t="s">
        <v>351</v>
      </c>
      <c r="C57">
        <v>1.36871508379888</v>
      </c>
      <c r="D57">
        <v>1.28</v>
      </c>
      <c r="E57">
        <v>0.46</v>
      </c>
    </row>
    <row r="58" spans="1:5" x14ac:dyDescent="0.25">
      <c r="A58" t="s">
        <v>69</v>
      </c>
      <c r="B58" t="s">
        <v>73</v>
      </c>
      <c r="C58">
        <v>1.36871508379888</v>
      </c>
      <c r="D58">
        <v>0.88</v>
      </c>
      <c r="E58">
        <v>1.02</v>
      </c>
    </row>
    <row r="59" spans="1:5" x14ac:dyDescent="0.25">
      <c r="A59" t="s">
        <v>69</v>
      </c>
      <c r="B59" t="s">
        <v>75</v>
      </c>
      <c r="C59">
        <v>1.36871508379888</v>
      </c>
      <c r="D59">
        <v>0.32</v>
      </c>
      <c r="E59">
        <v>1.1399999999999999</v>
      </c>
    </row>
    <row r="60" spans="1:5" x14ac:dyDescent="0.25">
      <c r="A60" t="s">
        <v>69</v>
      </c>
      <c r="B60" t="s">
        <v>77</v>
      </c>
      <c r="C60">
        <v>1.36871508379888</v>
      </c>
      <c r="D60">
        <v>1.1399999999999999</v>
      </c>
      <c r="E60">
        <v>0.81</v>
      </c>
    </row>
    <row r="61" spans="1:5" x14ac:dyDescent="0.25">
      <c r="A61" t="s">
        <v>69</v>
      </c>
      <c r="B61" t="s">
        <v>263</v>
      </c>
      <c r="C61">
        <v>1.36871508379888</v>
      </c>
      <c r="D61">
        <v>0.8</v>
      </c>
      <c r="E61">
        <v>1.32</v>
      </c>
    </row>
    <row r="62" spans="1:5" x14ac:dyDescent="0.25">
      <c r="A62" t="s">
        <v>69</v>
      </c>
      <c r="B62" t="s">
        <v>381</v>
      </c>
      <c r="C62">
        <v>1.36871508379888</v>
      </c>
      <c r="D62">
        <v>1.06</v>
      </c>
      <c r="E62">
        <v>0.73</v>
      </c>
    </row>
    <row r="63" spans="1:5" x14ac:dyDescent="0.25">
      <c r="A63" t="s">
        <v>69</v>
      </c>
      <c r="B63" t="s">
        <v>76</v>
      </c>
      <c r="C63">
        <v>1.36871508379888</v>
      </c>
      <c r="D63">
        <v>0.73</v>
      </c>
      <c r="E63">
        <v>1.1000000000000001</v>
      </c>
    </row>
    <row r="64" spans="1:5" x14ac:dyDescent="0.25">
      <c r="A64" t="s">
        <v>69</v>
      </c>
      <c r="B64" t="s">
        <v>72</v>
      </c>
      <c r="C64">
        <v>1.36871508379888</v>
      </c>
      <c r="D64">
        <v>1.38</v>
      </c>
      <c r="E64">
        <v>1.62</v>
      </c>
    </row>
    <row r="65" spans="1:5" x14ac:dyDescent="0.25">
      <c r="A65" t="s">
        <v>69</v>
      </c>
      <c r="B65" t="s">
        <v>78</v>
      </c>
      <c r="C65">
        <v>1.36871508379888</v>
      </c>
      <c r="D65">
        <v>1.62</v>
      </c>
      <c r="E65">
        <v>0.73</v>
      </c>
    </row>
    <row r="66" spans="1:5" x14ac:dyDescent="0.25">
      <c r="A66" t="s">
        <v>69</v>
      </c>
      <c r="B66" t="s">
        <v>260</v>
      </c>
      <c r="C66">
        <v>1.36871508379888</v>
      </c>
      <c r="D66">
        <v>1.3</v>
      </c>
      <c r="E66">
        <v>1.06</v>
      </c>
    </row>
    <row r="67" spans="1:5" x14ac:dyDescent="0.25">
      <c r="A67" t="s">
        <v>69</v>
      </c>
      <c r="B67" t="s">
        <v>262</v>
      </c>
      <c r="C67">
        <v>1.36871508379888</v>
      </c>
      <c r="D67">
        <v>0.91</v>
      </c>
      <c r="E67">
        <v>0.55000000000000004</v>
      </c>
    </row>
    <row r="68" spans="1:5" x14ac:dyDescent="0.25">
      <c r="A68" t="s">
        <v>69</v>
      </c>
      <c r="B68" t="s">
        <v>261</v>
      </c>
      <c r="C68">
        <v>1.36871508379888</v>
      </c>
      <c r="D68">
        <v>1.79</v>
      </c>
      <c r="E68">
        <v>0.89</v>
      </c>
    </row>
    <row r="69" spans="1:5" x14ac:dyDescent="0.25">
      <c r="A69" t="s">
        <v>69</v>
      </c>
      <c r="B69" t="s">
        <v>325</v>
      </c>
      <c r="C69">
        <v>1.36871508379888</v>
      </c>
      <c r="D69">
        <v>0.65</v>
      </c>
      <c r="E69">
        <v>1.22</v>
      </c>
    </row>
    <row r="70" spans="1:5" x14ac:dyDescent="0.25">
      <c r="A70" t="s">
        <v>69</v>
      </c>
      <c r="B70" t="s">
        <v>258</v>
      </c>
      <c r="C70">
        <v>1.36871508379888</v>
      </c>
      <c r="D70">
        <v>0.32</v>
      </c>
      <c r="E70">
        <v>1.38</v>
      </c>
    </row>
    <row r="71" spans="1:5" x14ac:dyDescent="0.25">
      <c r="A71" t="s">
        <v>69</v>
      </c>
      <c r="B71" t="s">
        <v>79</v>
      </c>
      <c r="C71">
        <v>1.36871508379888</v>
      </c>
      <c r="D71">
        <v>0.97</v>
      </c>
      <c r="E71">
        <v>0.97</v>
      </c>
    </row>
    <row r="72" spans="1:5" x14ac:dyDescent="0.25">
      <c r="A72" t="s">
        <v>69</v>
      </c>
      <c r="B72" t="s">
        <v>259</v>
      </c>
      <c r="C72">
        <v>1.36871508379888</v>
      </c>
      <c r="D72">
        <v>1.54</v>
      </c>
      <c r="E72">
        <v>0.65</v>
      </c>
    </row>
    <row r="73" spans="1:5" x14ac:dyDescent="0.25">
      <c r="A73" t="s">
        <v>69</v>
      </c>
      <c r="B73" t="s">
        <v>71</v>
      </c>
      <c r="C73">
        <v>1.36871508379888</v>
      </c>
      <c r="D73">
        <v>0.73</v>
      </c>
      <c r="E73">
        <v>1.38</v>
      </c>
    </row>
    <row r="74" spans="1:5" x14ac:dyDescent="0.25">
      <c r="A74" t="s">
        <v>69</v>
      </c>
      <c r="B74" t="s">
        <v>74</v>
      </c>
      <c r="C74">
        <v>1.36871508379888</v>
      </c>
      <c r="D74">
        <v>0.97</v>
      </c>
      <c r="E74">
        <v>0.89</v>
      </c>
    </row>
    <row r="75" spans="1:5" x14ac:dyDescent="0.25">
      <c r="A75" t="s">
        <v>69</v>
      </c>
      <c r="B75" t="s">
        <v>70</v>
      </c>
      <c r="C75">
        <v>1.36871508379888</v>
      </c>
      <c r="D75">
        <v>0.73</v>
      </c>
      <c r="E75">
        <v>1.3</v>
      </c>
    </row>
    <row r="76" spans="1:5" x14ac:dyDescent="0.25">
      <c r="A76" t="s">
        <v>80</v>
      </c>
      <c r="B76" t="s">
        <v>97</v>
      </c>
      <c r="C76">
        <v>1.02142857142857</v>
      </c>
      <c r="D76">
        <v>0.91</v>
      </c>
      <c r="E76">
        <v>1.27</v>
      </c>
    </row>
    <row r="77" spans="1:5" x14ac:dyDescent="0.25">
      <c r="A77" t="s">
        <v>80</v>
      </c>
      <c r="B77" t="s">
        <v>82</v>
      </c>
      <c r="C77">
        <v>1.02142857142857</v>
      </c>
      <c r="D77">
        <v>0.7</v>
      </c>
      <c r="E77">
        <v>0.56000000000000005</v>
      </c>
    </row>
    <row r="78" spans="1:5" x14ac:dyDescent="0.25">
      <c r="A78" t="s">
        <v>80</v>
      </c>
      <c r="B78" t="s">
        <v>83</v>
      </c>
      <c r="C78">
        <v>1.02142857142857</v>
      </c>
      <c r="D78">
        <v>1.41</v>
      </c>
      <c r="E78">
        <v>1.05</v>
      </c>
    </row>
    <row r="79" spans="1:5" x14ac:dyDescent="0.25">
      <c r="A79" t="s">
        <v>80</v>
      </c>
      <c r="B79" t="s">
        <v>85</v>
      </c>
      <c r="C79">
        <v>1.02142857142857</v>
      </c>
      <c r="D79">
        <v>1.19</v>
      </c>
      <c r="E79">
        <v>0.7</v>
      </c>
    </row>
    <row r="80" spans="1:5" x14ac:dyDescent="0.25">
      <c r="A80" t="s">
        <v>80</v>
      </c>
      <c r="B80" t="s">
        <v>359</v>
      </c>
      <c r="C80">
        <v>1.02142857142857</v>
      </c>
      <c r="D80">
        <v>1.38</v>
      </c>
      <c r="E80">
        <v>0.77</v>
      </c>
    </row>
    <row r="81" spans="1:5" x14ac:dyDescent="0.25">
      <c r="A81" t="s">
        <v>80</v>
      </c>
      <c r="B81" t="s">
        <v>87</v>
      </c>
      <c r="C81">
        <v>1.02142857142857</v>
      </c>
      <c r="D81">
        <v>1</v>
      </c>
      <c r="E81">
        <v>1.07</v>
      </c>
    </row>
    <row r="82" spans="1:5" x14ac:dyDescent="0.25">
      <c r="A82" t="s">
        <v>80</v>
      </c>
      <c r="B82" t="s">
        <v>89</v>
      </c>
      <c r="C82">
        <v>1.02142857142857</v>
      </c>
      <c r="D82">
        <v>0.84</v>
      </c>
      <c r="E82">
        <v>0.84</v>
      </c>
    </row>
    <row r="83" spans="1:5" x14ac:dyDescent="0.25">
      <c r="A83" t="s">
        <v>80</v>
      </c>
      <c r="B83" t="s">
        <v>369</v>
      </c>
      <c r="C83">
        <v>1.02142857142857</v>
      </c>
      <c r="D83">
        <v>0.7</v>
      </c>
      <c r="E83">
        <v>1.27</v>
      </c>
    </row>
    <row r="84" spans="1:5" x14ac:dyDescent="0.25">
      <c r="A84" t="s">
        <v>80</v>
      </c>
      <c r="B84" t="s">
        <v>91</v>
      </c>
      <c r="C84">
        <v>1.02142857142857</v>
      </c>
      <c r="D84">
        <v>0.69</v>
      </c>
      <c r="E84">
        <v>0.77</v>
      </c>
    </row>
    <row r="85" spans="1:5" x14ac:dyDescent="0.25">
      <c r="A85" t="s">
        <v>80</v>
      </c>
      <c r="B85" t="s">
        <v>96</v>
      </c>
      <c r="C85">
        <v>1.02142857142857</v>
      </c>
      <c r="D85">
        <v>0.77</v>
      </c>
      <c r="E85">
        <v>1.62</v>
      </c>
    </row>
    <row r="86" spans="1:5" x14ac:dyDescent="0.25">
      <c r="A86" t="s">
        <v>80</v>
      </c>
      <c r="B86" t="s">
        <v>86</v>
      </c>
      <c r="C86">
        <v>1.02142857142857</v>
      </c>
      <c r="D86">
        <v>0.42</v>
      </c>
      <c r="E86">
        <v>0.91</v>
      </c>
    </row>
    <row r="87" spans="1:5" x14ac:dyDescent="0.25">
      <c r="A87" t="s">
        <v>80</v>
      </c>
      <c r="B87" t="s">
        <v>81</v>
      </c>
      <c r="C87">
        <v>1.02142857142857</v>
      </c>
      <c r="D87">
        <v>0.91</v>
      </c>
      <c r="E87">
        <v>0.98</v>
      </c>
    </row>
    <row r="88" spans="1:5" x14ac:dyDescent="0.25">
      <c r="A88" t="s">
        <v>80</v>
      </c>
      <c r="B88" t="s">
        <v>94</v>
      </c>
      <c r="C88">
        <v>1.02142857142857</v>
      </c>
      <c r="D88">
        <v>0.77</v>
      </c>
      <c r="E88">
        <v>0.84</v>
      </c>
    </row>
    <row r="89" spans="1:5" x14ac:dyDescent="0.25">
      <c r="A89" t="s">
        <v>80</v>
      </c>
      <c r="B89" t="s">
        <v>90</v>
      </c>
      <c r="C89">
        <v>1.02142857142857</v>
      </c>
      <c r="D89">
        <v>1.27</v>
      </c>
      <c r="E89">
        <v>0.91</v>
      </c>
    </row>
    <row r="90" spans="1:5" x14ac:dyDescent="0.25">
      <c r="A90" t="s">
        <v>80</v>
      </c>
      <c r="B90" t="s">
        <v>93</v>
      </c>
      <c r="C90">
        <v>1.02142857142857</v>
      </c>
      <c r="D90">
        <v>0.42</v>
      </c>
      <c r="E90">
        <v>1.05</v>
      </c>
    </row>
    <row r="91" spans="1:5" x14ac:dyDescent="0.25">
      <c r="A91" t="s">
        <v>80</v>
      </c>
      <c r="B91" t="s">
        <v>88</v>
      </c>
      <c r="C91">
        <v>1.02142857142857</v>
      </c>
      <c r="D91">
        <v>1.41</v>
      </c>
      <c r="E91">
        <v>1.41</v>
      </c>
    </row>
    <row r="92" spans="1:5" x14ac:dyDescent="0.25">
      <c r="A92" t="s">
        <v>80</v>
      </c>
      <c r="B92" t="s">
        <v>410</v>
      </c>
      <c r="C92">
        <v>1.02142857142857</v>
      </c>
      <c r="D92">
        <v>0.77</v>
      </c>
      <c r="E92">
        <v>1.19</v>
      </c>
    </row>
    <row r="93" spans="1:5" x14ac:dyDescent="0.25">
      <c r="A93" t="s">
        <v>80</v>
      </c>
      <c r="B93" t="s">
        <v>412</v>
      </c>
      <c r="C93">
        <v>1.02142857142857</v>
      </c>
      <c r="D93">
        <v>1.27</v>
      </c>
      <c r="E93">
        <v>1.1200000000000001</v>
      </c>
    </row>
    <row r="94" spans="1:5" x14ac:dyDescent="0.25">
      <c r="A94" t="s">
        <v>80</v>
      </c>
      <c r="B94" t="s">
        <v>92</v>
      </c>
      <c r="C94">
        <v>1.02142857142857</v>
      </c>
      <c r="D94">
        <v>0.61</v>
      </c>
      <c r="E94">
        <v>1.3</v>
      </c>
    </row>
    <row r="95" spans="1:5" x14ac:dyDescent="0.25">
      <c r="A95" t="s">
        <v>80</v>
      </c>
      <c r="B95" t="s">
        <v>416</v>
      </c>
      <c r="C95">
        <v>1.02142857142857</v>
      </c>
      <c r="D95">
        <v>0.46</v>
      </c>
      <c r="E95">
        <v>1.1499999999999999</v>
      </c>
    </row>
    <row r="96" spans="1:5" x14ac:dyDescent="0.25">
      <c r="A96" t="s">
        <v>80</v>
      </c>
      <c r="B96" t="s">
        <v>84</v>
      </c>
      <c r="C96">
        <v>1.02142857142857</v>
      </c>
      <c r="D96">
        <v>0.7</v>
      </c>
      <c r="E96">
        <v>0.42</v>
      </c>
    </row>
    <row r="97" spans="1:5" x14ac:dyDescent="0.25">
      <c r="A97" t="s">
        <v>80</v>
      </c>
      <c r="B97" t="s">
        <v>98</v>
      </c>
      <c r="C97">
        <v>1.02142857142857</v>
      </c>
      <c r="D97">
        <v>0.98</v>
      </c>
      <c r="E97">
        <v>0.56000000000000005</v>
      </c>
    </row>
    <row r="98" spans="1:5" x14ac:dyDescent="0.25">
      <c r="A98" t="s">
        <v>80</v>
      </c>
      <c r="B98" t="s">
        <v>95</v>
      </c>
      <c r="C98">
        <v>1.02142857142857</v>
      </c>
      <c r="D98">
        <v>0.38</v>
      </c>
      <c r="E98">
        <v>0.61</v>
      </c>
    </row>
    <row r="99" spans="1:5" x14ac:dyDescent="0.25">
      <c r="A99" t="s">
        <v>80</v>
      </c>
      <c r="B99" t="s">
        <v>435</v>
      </c>
      <c r="C99">
        <v>1.02142857142857</v>
      </c>
      <c r="D99">
        <v>0.61</v>
      </c>
      <c r="E99">
        <v>1.61</v>
      </c>
    </row>
    <row r="100" spans="1:5" x14ac:dyDescent="0.25">
      <c r="A100" t="s">
        <v>99</v>
      </c>
      <c r="B100" t="s">
        <v>100</v>
      </c>
      <c r="C100">
        <v>1.3120000000000001</v>
      </c>
      <c r="D100">
        <v>0.74</v>
      </c>
      <c r="E100">
        <v>1.01</v>
      </c>
    </row>
    <row r="101" spans="1:5" x14ac:dyDescent="0.25">
      <c r="A101" t="s">
        <v>99</v>
      </c>
      <c r="B101" t="s">
        <v>102</v>
      </c>
      <c r="C101">
        <v>1.3120000000000001</v>
      </c>
      <c r="D101">
        <v>1.32</v>
      </c>
      <c r="E101">
        <v>0.91</v>
      </c>
    </row>
    <row r="102" spans="1:5" x14ac:dyDescent="0.25">
      <c r="A102" t="s">
        <v>99</v>
      </c>
      <c r="B102" t="s">
        <v>111</v>
      </c>
      <c r="C102">
        <v>1.3120000000000001</v>
      </c>
      <c r="D102">
        <v>0.62</v>
      </c>
      <c r="E102">
        <v>0.87</v>
      </c>
    </row>
    <row r="103" spans="1:5" x14ac:dyDescent="0.25">
      <c r="A103" t="s">
        <v>99</v>
      </c>
      <c r="B103" t="s">
        <v>104</v>
      </c>
      <c r="C103">
        <v>1.3120000000000001</v>
      </c>
      <c r="D103">
        <v>0.83</v>
      </c>
      <c r="E103">
        <v>0.99</v>
      </c>
    </row>
    <row r="104" spans="1:5" x14ac:dyDescent="0.25">
      <c r="A104" t="s">
        <v>99</v>
      </c>
      <c r="B104" t="s">
        <v>106</v>
      </c>
      <c r="C104">
        <v>1.3120000000000001</v>
      </c>
      <c r="D104">
        <v>0.74</v>
      </c>
      <c r="E104">
        <v>1.43</v>
      </c>
    </row>
    <row r="105" spans="1:5" x14ac:dyDescent="0.25">
      <c r="A105" t="s">
        <v>99</v>
      </c>
      <c r="B105" t="s">
        <v>105</v>
      </c>
      <c r="C105">
        <v>1.3120000000000001</v>
      </c>
      <c r="D105">
        <v>0.99</v>
      </c>
      <c r="E105">
        <v>0.74</v>
      </c>
    </row>
    <row r="106" spans="1:5" x14ac:dyDescent="0.25">
      <c r="A106" t="s">
        <v>99</v>
      </c>
      <c r="B106" t="s">
        <v>117</v>
      </c>
      <c r="C106">
        <v>1.3120000000000001</v>
      </c>
      <c r="D106">
        <v>0.81</v>
      </c>
      <c r="E106">
        <v>1.01</v>
      </c>
    </row>
    <row r="107" spans="1:5" x14ac:dyDescent="0.25">
      <c r="A107" t="s">
        <v>99</v>
      </c>
      <c r="B107" t="s">
        <v>121</v>
      </c>
      <c r="C107">
        <v>1.3120000000000001</v>
      </c>
      <c r="D107">
        <v>1.24</v>
      </c>
      <c r="E107">
        <v>0.83</v>
      </c>
    </row>
    <row r="108" spans="1:5" x14ac:dyDescent="0.25">
      <c r="A108" t="s">
        <v>99</v>
      </c>
      <c r="B108" t="s">
        <v>108</v>
      </c>
      <c r="C108">
        <v>1.3120000000000001</v>
      </c>
      <c r="D108">
        <v>0.89</v>
      </c>
      <c r="E108">
        <v>0.82</v>
      </c>
    </row>
    <row r="109" spans="1:5" x14ac:dyDescent="0.25">
      <c r="A109" t="s">
        <v>99</v>
      </c>
      <c r="B109" t="s">
        <v>103</v>
      </c>
      <c r="C109">
        <v>1.3120000000000001</v>
      </c>
      <c r="D109">
        <v>0.95</v>
      </c>
      <c r="E109">
        <v>0.88</v>
      </c>
    </row>
    <row r="110" spans="1:5" x14ac:dyDescent="0.25">
      <c r="A110" t="s">
        <v>99</v>
      </c>
      <c r="B110" t="s">
        <v>110</v>
      </c>
      <c r="C110">
        <v>1.3120000000000001</v>
      </c>
      <c r="D110">
        <v>1.49</v>
      </c>
      <c r="E110">
        <v>0.88</v>
      </c>
    </row>
    <row r="111" spans="1:5" x14ac:dyDescent="0.25">
      <c r="A111" t="s">
        <v>99</v>
      </c>
      <c r="B111" t="s">
        <v>107</v>
      </c>
      <c r="C111">
        <v>1.3120000000000001</v>
      </c>
      <c r="D111">
        <v>0.99</v>
      </c>
      <c r="E111">
        <v>0.83</v>
      </c>
    </row>
    <row r="112" spans="1:5" x14ac:dyDescent="0.25">
      <c r="A112" t="s">
        <v>99</v>
      </c>
      <c r="B112" t="s">
        <v>395</v>
      </c>
      <c r="C112">
        <v>1.3120000000000001</v>
      </c>
      <c r="D112">
        <v>1.1200000000000001</v>
      </c>
      <c r="E112">
        <v>0.37</v>
      </c>
    </row>
    <row r="113" spans="1:5" x14ac:dyDescent="0.25">
      <c r="A113" t="s">
        <v>99</v>
      </c>
      <c r="B113" t="s">
        <v>115</v>
      </c>
      <c r="C113">
        <v>1.3120000000000001</v>
      </c>
      <c r="D113">
        <v>0.74</v>
      </c>
      <c r="E113">
        <v>1.05</v>
      </c>
    </row>
    <row r="114" spans="1:5" x14ac:dyDescent="0.25">
      <c r="A114" t="s">
        <v>99</v>
      </c>
      <c r="B114" t="s">
        <v>112</v>
      </c>
      <c r="C114">
        <v>1.3120000000000001</v>
      </c>
      <c r="D114">
        <v>0.91</v>
      </c>
      <c r="E114">
        <v>1.57</v>
      </c>
    </row>
    <row r="115" spans="1:5" x14ac:dyDescent="0.25">
      <c r="A115" t="s">
        <v>99</v>
      </c>
      <c r="B115" t="s">
        <v>113</v>
      </c>
      <c r="C115">
        <v>1.3120000000000001</v>
      </c>
      <c r="D115">
        <v>1.08</v>
      </c>
      <c r="E115">
        <v>1.1499999999999999</v>
      </c>
    </row>
    <row r="116" spans="1:5" x14ac:dyDescent="0.25">
      <c r="A116" t="s">
        <v>99</v>
      </c>
      <c r="B116" t="s">
        <v>114</v>
      </c>
      <c r="C116">
        <v>1.3120000000000001</v>
      </c>
      <c r="D116">
        <v>0.68</v>
      </c>
      <c r="E116">
        <v>0.81</v>
      </c>
    </row>
    <row r="117" spans="1:5" x14ac:dyDescent="0.25">
      <c r="A117" t="s">
        <v>99</v>
      </c>
      <c r="B117" t="s">
        <v>116</v>
      </c>
      <c r="C117">
        <v>1.3120000000000001</v>
      </c>
      <c r="D117">
        <v>0.74</v>
      </c>
      <c r="E117">
        <v>1.74</v>
      </c>
    </row>
    <row r="118" spans="1:5" x14ac:dyDescent="0.25">
      <c r="A118" t="s">
        <v>99</v>
      </c>
      <c r="B118" t="s">
        <v>109</v>
      </c>
      <c r="C118">
        <v>1.3120000000000001</v>
      </c>
      <c r="D118">
        <v>1.41</v>
      </c>
      <c r="E118">
        <v>0.52</v>
      </c>
    </row>
    <row r="119" spans="1:5" x14ac:dyDescent="0.25">
      <c r="A119" t="s">
        <v>99</v>
      </c>
      <c r="B119" t="s">
        <v>118</v>
      </c>
      <c r="C119">
        <v>1.3120000000000001</v>
      </c>
      <c r="D119">
        <v>1.49</v>
      </c>
      <c r="E119">
        <v>1.41</v>
      </c>
    </row>
    <row r="120" spans="1:5" x14ac:dyDescent="0.25">
      <c r="A120" t="s">
        <v>99</v>
      </c>
      <c r="B120" t="s">
        <v>417</v>
      </c>
      <c r="C120">
        <v>1.3120000000000001</v>
      </c>
      <c r="D120">
        <v>0.68</v>
      </c>
      <c r="E120">
        <v>0.81</v>
      </c>
    </row>
    <row r="121" spans="1:5" x14ac:dyDescent="0.25">
      <c r="A121" t="s">
        <v>99</v>
      </c>
      <c r="B121" t="s">
        <v>101</v>
      </c>
      <c r="C121">
        <v>1.3120000000000001</v>
      </c>
      <c r="D121">
        <v>1.26</v>
      </c>
      <c r="E121">
        <v>0.3</v>
      </c>
    </row>
    <row r="122" spans="1:5" x14ac:dyDescent="0.25">
      <c r="A122" t="s">
        <v>99</v>
      </c>
      <c r="B122" t="s">
        <v>120</v>
      </c>
      <c r="C122">
        <v>1.3120000000000001</v>
      </c>
      <c r="D122">
        <v>1.1200000000000001</v>
      </c>
      <c r="E122">
        <v>1.86</v>
      </c>
    </row>
    <row r="123" spans="1:5" x14ac:dyDescent="0.25">
      <c r="A123" t="s">
        <v>99</v>
      </c>
      <c r="B123" t="s">
        <v>119</v>
      </c>
      <c r="C123">
        <v>1.3120000000000001</v>
      </c>
      <c r="D123">
        <v>0.81</v>
      </c>
      <c r="E123">
        <v>1.29</v>
      </c>
    </row>
    <row r="124" spans="1:5" x14ac:dyDescent="0.25">
      <c r="A124" t="s">
        <v>122</v>
      </c>
      <c r="B124" t="s">
        <v>123</v>
      </c>
      <c r="C124">
        <v>1.1766917293233099</v>
      </c>
      <c r="D124">
        <v>0.74</v>
      </c>
      <c r="E124">
        <v>1.08</v>
      </c>
    </row>
    <row r="125" spans="1:5" x14ac:dyDescent="0.25">
      <c r="A125" t="s">
        <v>122</v>
      </c>
      <c r="B125" t="s">
        <v>125</v>
      </c>
      <c r="C125">
        <v>1.1766917293233099</v>
      </c>
      <c r="D125">
        <v>1.01</v>
      </c>
      <c r="E125">
        <v>1.21</v>
      </c>
    </row>
    <row r="126" spans="1:5" x14ac:dyDescent="0.25">
      <c r="A126" t="s">
        <v>122</v>
      </c>
      <c r="B126" t="s">
        <v>127</v>
      </c>
      <c r="C126">
        <v>1.1766917293233099</v>
      </c>
      <c r="D126">
        <v>0.74</v>
      </c>
      <c r="E126">
        <v>1.04</v>
      </c>
    </row>
    <row r="127" spans="1:5" x14ac:dyDescent="0.25">
      <c r="A127" t="s">
        <v>122</v>
      </c>
      <c r="B127" t="s">
        <v>130</v>
      </c>
      <c r="C127">
        <v>1.1766917293233099</v>
      </c>
      <c r="D127">
        <v>1.1499999999999999</v>
      </c>
      <c r="E127">
        <v>0.74</v>
      </c>
    </row>
    <row r="128" spans="1:5" x14ac:dyDescent="0.25">
      <c r="A128" t="s">
        <v>122</v>
      </c>
      <c r="B128" t="s">
        <v>362</v>
      </c>
      <c r="C128">
        <v>1.1766917293233099</v>
      </c>
      <c r="D128">
        <v>0.61</v>
      </c>
      <c r="E128">
        <v>0.61</v>
      </c>
    </row>
    <row r="129" spans="1:5" x14ac:dyDescent="0.25">
      <c r="A129" t="s">
        <v>122</v>
      </c>
      <c r="B129" t="s">
        <v>126</v>
      </c>
      <c r="C129">
        <v>1.1766917293233099</v>
      </c>
      <c r="D129">
        <v>0.94</v>
      </c>
      <c r="E129">
        <v>0.67</v>
      </c>
    </row>
    <row r="130" spans="1:5" x14ac:dyDescent="0.25">
      <c r="A130" t="s">
        <v>122</v>
      </c>
      <c r="B130" t="s">
        <v>129</v>
      </c>
      <c r="C130">
        <v>1.1766917293233099</v>
      </c>
      <c r="D130">
        <v>0.67</v>
      </c>
      <c r="E130">
        <v>1.28</v>
      </c>
    </row>
    <row r="131" spans="1:5" x14ac:dyDescent="0.25">
      <c r="A131" t="s">
        <v>122</v>
      </c>
      <c r="B131" t="s">
        <v>128</v>
      </c>
      <c r="C131">
        <v>1.1766917293233099</v>
      </c>
      <c r="D131">
        <v>0.93</v>
      </c>
      <c r="E131">
        <v>1.05</v>
      </c>
    </row>
    <row r="132" spans="1:5" x14ac:dyDescent="0.25">
      <c r="A132" t="s">
        <v>122</v>
      </c>
      <c r="B132" t="s">
        <v>136</v>
      </c>
      <c r="C132">
        <v>1.1766917293233099</v>
      </c>
      <c r="D132">
        <v>1.48</v>
      </c>
      <c r="E132">
        <v>1.32</v>
      </c>
    </row>
    <row r="133" spans="1:5" x14ac:dyDescent="0.25">
      <c r="A133" t="s">
        <v>122</v>
      </c>
      <c r="B133" t="s">
        <v>131</v>
      </c>
      <c r="C133">
        <v>1.1766917293233099</v>
      </c>
      <c r="D133">
        <v>0.94</v>
      </c>
      <c r="E133">
        <v>0.61</v>
      </c>
    </row>
    <row r="134" spans="1:5" x14ac:dyDescent="0.25">
      <c r="A134" t="s">
        <v>122</v>
      </c>
      <c r="B134" t="s">
        <v>133</v>
      </c>
      <c r="C134">
        <v>1.1766917293233099</v>
      </c>
      <c r="D134">
        <v>0.68</v>
      </c>
      <c r="E134">
        <v>1.36</v>
      </c>
    </row>
    <row r="135" spans="1:5" x14ac:dyDescent="0.25">
      <c r="A135" t="s">
        <v>122</v>
      </c>
      <c r="B135" t="s">
        <v>135</v>
      </c>
      <c r="C135">
        <v>1.1766917293233099</v>
      </c>
      <c r="D135">
        <v>0.93</v>
      </c>
      <c r="E135">
        <v>0.8</v>
      </c>
    </row>
    <row r="136" spans="1:5" x14ac:dyDescent="0.25">
      <c r="A136" t="s">
        <v>122</v>
      </c>
      <c r="B136" t="s">
        <v>137</v>
      </c>
      <c r="C136">
        <v>1.1766917293233099</v>
      </c>
      <c r="D136">
        <v>0.88</v>
      </c>
      <c r="E136">
        <v>1.01</v>
      </c>
    </row>
    <row r="137" spans="1:5" x14ac:dyDescent="0.25">
      <c r="A137" t="s">
        <v>122</v>
      </c>
      <c r="B137" t="s">
        <v>401</v>
      </c>
      <c r="C137">
        <v>1.1766917293233099</v>
      </c>
      <c r="D137">
        <v>1.01</v>
      </c>
      <c r="E137">
        <v>0.88</v>
      </c>
    </row>
    <row r="138" spans="1:5" x14ac:dyDescent="0.25">
      <c r="A138" t="s">
        <v>122</v>
      </c>
      <c r="B138" t="s">
        <v>138</v>
      </c>
      <c r="C138">
        <v>1.1766917293233099</v>
      </c>
      <c r="D138">
        <v>0.94</v>
      </c>
      <c r="E138">
        <v>1.28</v>
      </c>
    </row>
    <row r="139" spans="1:5" x14ac:dyDescent="0.25">
      <c r="A139" t="s">
        <v>122</v>
      </c>
      <c r="B139" t="s">
        <v>139</v>
      </c>
      <c r="C139">
        <v>1.1766917293233099</v>
      </c>
      <c r="D139">
        <v>1.08</v>
      </c>
      <c r="E139">
        <v>0.74</v>
      </c>
    </row>
    <row r="140" spans="1:5" x14ac:dyDescent="0.25">
      <c r="A140" t="s">
        <v>122</v>
      </c>
      <c r="B140" t="s">
        <v>144</v>
      </c>
      <c r="C140">
        <v>1.1766917293233099</v>
      </c>
      <c r="D140">
        <v>1.35</v>
      </c>
      <c r="E140">
        <v>1.21</v>
      </c>
    </row>
    <row r="141" spans="1:5" x14ac:dyDescent="0.25">
      <c r="A141" t="s">
        <v>122</v>
      </c>
      <c r="B141" t="s">
        <v>132</v>
      </c>
      <c r="C141">
        <v>1.1766917293233099</v>
      </c>
      <c r="D141">
        <v>1.1100000000000001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1.1766917293233099</v>
      </c>
      <c r="D142">
        <v>0.68</v>
      </c>
      <c r="E142">
        <v>0.62</v>
      </c>
    </row>
    <row r="143" spans="1:5" x14ac:dyDescent="0.25">
      <c r="A143" t="s">
        <v>122</v>
      </c>
      <c r="B143" t="s">
        <v>124</v>
      </c>
      <c r="C143">
        <v>1.1766917293233099</v>
      </c>
      <c r="D143">
        <v>0.74</v>
      </c>
      <c r="E143">
        <v>0.99</v>
      </c>
    </row>
    <row r="144" spans="1:5" x14ac:dyDescent="0.25">
      <c r="A144" t="s">
        <v>122</v>
      </c>
      <c r="B144" t="s">
        <v>134</v>
      </c>
      <c r="C144">
        <v>1.1766917293233099</v>
      </c>
      <c r="D144">
        <v>0.2</v>
      </c>
      <c r="E144">
        <v>1.1499999999999999</v>
      </c>
    </row>
    <row r="145" spans="1:5" x14ac:dyDescent="0.25">
      <c r="A145" t="s">
        <v>122</v>
      </c>
      <c r="B145" t="s">
        <v>141</v>
      </c>
      <c r="C145">
        <v>1.1766917293233099</v>
      </c>
      <c r="D145">
        <v>0.44</v>
      </c>
      <c r="E145">
        <v>1.04</v>
      </c>
    </row>
    <row r="146" spans="1:5" x14ac:dyDescent="0.25">
      <c r="A146" t="s">
        <v>122</v>
      </c>
      <c r="B146" t="s">
        <v>142</v>
      </c>
      <c r="C146">
        <v>1.1766917293233099</v>
      </c>
      <c r="D146">
        <v>0.74</v>
      </c>
      <c r="E146">
        <v>0.99</v>
      </c>
    </row>
    <row r="147" spans="1:5" x14ac:dyDescent="0.25">
      <c r="A147" t="s">
        <v>122</v>
      </c>
      <c r="B147" t="s">
        <v>143</v>
      </c>
      <c r="C147">
        <v>1.1766917293233099</v>
      </c>
      <c r="D147">
        <v>1.04</v>
      </c>
      <c r="E147">
        <v>1.19</v>
      </c>
    </row>
    <row r="148" spans="1:5" x14ac:dyDescent="0.25">
      <c r="A148" t="s">
        <v>145</v>
      </c>
      <c r="B148" t="s">
        <v>347</v>
      </c>
      <c r="C148">
        <v>1.29239766081871</v>
      </c>
      <c r="D148">
        <v>0.98</v>
      </c>
      <c r="E148">
        <v>0.9</v>
      </c>
    </row>
    <row r="149" spans="1:5" x14ac:dyDescent="0.25">
      <c r="A149" t="s">
        <v>145</v>
      </c>
      <c r="B149" t="s">
        <v>349</v>
      </c>
      <c r="C149">
        <v>1.29239766081871</v>
      </c>
      <c r="D149">
        <v>0.8</v>
      </c>
      <c r="E149">
        <v>0.8</v>
      </c>
    </row>
    <row r="150" spans="1:5" x14ac:dyDescent="0.25">
      <c r="A150" t="s">
        <v>145</v>
      </c>
      <c r="B150" t="s">
        <v>355</v>
      </c>
      <c r="C150">
        <v>1.29239766081871</v>
      </c>
      <c r="D150">
        <v>0.79</v>
      </c>
      <c r="E150">
        <v>2.25</v>
      </c>
    </row>
    <row r="151" spans="1:5" x14ac:dyDescent="0.25">
      <c r="A151" t="s">
        <v>145</v>
      </c>
      <c r="B151" t="s">
        <v>357</v>
      </c>
      <c r="C151">
        <v>1.29239766081871</v>
      </c>
      <c r="D151">
        <v>0.98</v>
      </c>
      <c r="E151">
        <v>0.53</v>
      </c>
    </row>
    <row r="152" spans="1:5" x14ac:dyDescent="0.25">
      <c r="A152" t="s">
        <v>145</v>
      </c>
      <c r="B152" t="s">
        <v>360</v>
      </c>
      <c r="C152">
        <v>1.29239766081871</v>
      </c>
      <c r="D152">
        <v>1.24</v>
      </c>
      <c r="E152">
        <v>0.45</v>
      </c>
    </row>
    <row r="153" spans="1:5" x14ac:dyDescent="0.25">
      <c r="A153" t="s">
        <v>145</v>
      </c>
      <c r="B153" t="s">
        <v>366</v>
      </c>
      <c r="C153">
        <v>1.29239766081871</v>
      </c>
      <c r="D153">
        <v>0.97</v>
      </c>
      <c r="E153">
        <v>1.06</v>
      </c>
    </row>
    <row r="154" spans="1:5" x14ac:dyDescent="0.25">
      <c r="A154" t="s">
        <v>145</v>
      </c>
      <c r="B154" t="s">
        <v>371</v>
      </c>
      <c r="C154">
        <v>1.29239766081871</v>
      </c>
      <c r="D154">
        <v>0.68</v>
      </c>
      <c r="E154">
        <v>0.83</v>
      </c>
    </row>
    <row r="155" spans="1:5" x14ac:dyDescent="0.25">
      <c r="A155" t="s">
        <v>145</v>
      </c>
      <c r="B155" t="s">
        <v>149</v>
      </c>
      <c r="C155">
        <v>1.29239766081871</v>
      </c>
      <c r="D155">
        <v>0.27</v>
      </c>
      <c r="E155">
        <v>1.89</v>
      </c>
    </row>
    <row r="156" spans="1:5" x14ac:dyDescent="0.25">
      <c r="A156" t="s">
        <v>145</v>
      </c>
      <c r="B156" t="s">
        <v>375</v>
      </c>
      <c r="C156">
        <v>1.29239766081871</v>
      </c>
      <c r="D156">
        <v>1.35</v>
      </c>
      <c r="E156">
        <v>0.97</v>
      </c>
    </row>
    <row r="157" spans="1:5" x14ac:dyDescent="0.25">
      <c r="A157" t="s">
        <v>145</v>
      </c>
      <c r="B157" t="s">
        <v>388</v>
      </c>
      <c r="C157">
        <v>1.29239766081871</v>
      </c>
      <c r="D157">
        <v>0.9</v>
      </c>
      <c r="E157">
        <v>0.83</v>
      </c>
    </row>
    <row r="158" spans="1:5" x14ac:dyDescent="0.25">
      <c r="A158" t="s">
        <v>145</v>
      </c>
      <c r="B158" t="s">
        <v>389</v>
      </c>
      <c r="C158">
        <v>1.29239766081871</v>
      </c>
      <c r="D158">
        <v>0.97</v>
      </c>
      <c r="E158">
        <v>0.68</v>
      </c>
    </row>
    <row r="159" spans="1:5" x14ac:dyDescent="0.25">
      <c r="A159" t="s">
        <v>145</v>
      </c>
      <c r="B159" t="s">
        <v>391</v>
      </c>
      <c r="C159">
        <v>1.29239766081871</v>
      </c>
      <c r="D159">
        <v>0.79</v>
      </c>
      <c r="E159">
        <v>1.8</v>
      </c>
    </row>
    <row r="160" spans="1:5" x14ac:dyDescent="0.25">
      <c r="A160" t="s">
        <v>145</v>
      </c>
      <c r="B160" t="s">
        <v>146</v>
      </c>
      <c r="C160">
        <v>1.29239766081871</v>
      </c>
      <c r="D160">
        <v>0.68</v>
      </c>
      <c r="E160">
        <v>0.84</v>
      </c>
    </row>
    <row r="161" spans="1:5" x14ac:dyDescent="0.25">
      <c r="A161" t="s">
        <v>145</v>
      </c>
      <c r="B161" t="s">
        <v>404</v>
      </c>
      <c r="C161">
        <v>1.29239766081871</v>
      </c>
      <c r="D161">
        <v>0.56000000000000005</v>
      </c>
      <c r="E161">
        <v>0.56000000000000005</v>
      </c>
    </row>
    <row r="162" spans="1:5" x14ac:dyDescent="0.25">
      <c r="A162" t="s">
        <v>145</v>
      </c>
      <c r="B162" t="s">
        <v>419</v>
      </c>
      <c r="C162">
        <v>1.29239766081871</v>
      </c>
      <c r="D162">
        <v>0.56000000000000005</v>
      </c>
      <c r="E162">
        <v>1.1299999999999999</v>
      </c>
    </row>
    <row r="163" spans="1:5" x14ac:dyDescent="0.25">
      <c r="A163" t="s">
        <v>145</v>
      </c>
      <c r="B163" t="s">
        <v>423</v>
      </c>
      <c r="C163">
        <v>1.29239766081871</v>
      </c>
      <c r="D163">
        <v>1.01</v>
      </c>
      <c r="E163">
        <v>0.93</v>
      </c>
    </row>
    <row r="164" spans="1:5" x14ac:dyDescent="0.25">
      <c r="A164" t="s">
        <v>145</v>
      </c>
      <c r="B164" t="s">
        <v>425</v>
      </c>
      <c r="C164">
        <v>1.29239766081871</v>
      </c>
      <c r="D164">
        <v>1.01</v>
      </c>
      <c r="E164">
        <v>1.01</v>
      </c>
    </row>
    <row r="165" spans="1:5" x14ac:dyDescent="0.25">
      <c r="A165" t="s">
        <v>145</v>
      </c>
      <c r="B165" t="s">
        <v>427</v>
      </c>
      <c r="C165">
        <v>1.29239766081871</v>
      </c>
      <c r="D165">
        <v>1.58</v>
      </c>
      <c r="E165">
        <v>0.83</v>
      </c>
    </row>
    <row r="166" spans="1:5" x14ac:dyDescent="0.25">
      <c r="A166" t="s">
        <v>145</v>
      </c>
      <c r="B166" t="s">
        <v>432</v>
      </c>
      <c r="C166">
        <v>1.29239766081871</v>
      </c>
      <c r="D166">
        <v>0.53</v>
      </c>
      <c r="E166">
        <v>1.28</v>
      </c>
    </row>
    <row r="167" spans="1:5" x14ac:dyDescent="0.25">
      <c r="A167" t="s">
        <v>145</v>
      </c>
      <c r="B167" t="s">
        <v>433</v>
      </c>
      <c r="C167">
        <v>1.29239766081871</v>
      </c>
      <c r="D167">
        <v>0.56000000000000005</v>
      </c>
      <c r="E167">
        <v>0.79</v>
      </c>
    </row>
    <row r="168" spans="1:5" x14ac:dyDescent="0.25">
      <c r="A168" t="s">
        <v>145</v>
      </c>
      <c r="B168" t="s">
        <v>434</v>
      </c>
      <c r="C168">
        <v>1.29239766081871</v>
      </c>
      <c r="D168">
        <v>0.77</v>
      </c>
      <c r="E168">
        <v>1.26</v>
      </c>
    </row>
    <row r="169" spans="1:5" x14ac:dyDescent="0.25">
      <c r="A169" t="s">
        <v>145</v>
      </c>
      <c r="B169" t="s">
        <v>148</v>
      </c>
      <c r="C169">
        <v>1.29239766081871</v>
      </c>
      <c r="D169">
        <v>0.84</v>
      </c>
      <c r="E169">
        <v>1.1000000000000001</v>
      </c>
    </row>
    <row r="170" spans="1:5" x14ac:dyDescent="0.25">
      <c r="A170" t="s">
        <v>145</v>
      </c>
      <c r="B170" t="s">
        <v>147</v>
      </c>
      <c r="C170">
        <v>1.29239766081871</v>
      </c>
      <c r="D170">
        <v>0.97</v>
      </c>
      <c r="E170">
        <v>1.06</v>
      </c>
    </row>
    <row r="171" spans="1:5" x14ac:dyDescent="0.25">
      <c r="A171" t="s">
        <v>21</v>
      </c>
      <c r="B171" t="s">
        <v>152</v>
      </c>
      <c r="C171">
        <v>1.3401015228426401</v>
      </c>
      <c r="D171">
        <v>1.1299999999999999</v>
      </c>
      <c r="E171">
        <v>1.28</v>
      </c>
    </row>
    <row r="172" spans="1:5" x14ac:dyDescent="0.25">
      <c r="A172" t="s">
        <v>21</v>
      </c>
      <c r="B172" t="s">
        <v>269</v>
      </c>
      <c r="C172">
        <v>1.3401015228426401</v>
      </c>
      <c r="D172">
        <v>0.92</v>
      </c>
      <c r="E172">
        <v>0.92</v>
      </c>
    </row>
    <row r="173" spans="1:5" x14ac:dyDescent="0.25">
      <c r="A173" t="s">
        <v>21</v>
      </c>
      <c r="B173" t="s">
        <v>264</v>
      </c>
      <c r="C173">
        <v>1.3401015228426401</v>
      </c>
      <c r="D173">
        <v>0.78</v>
      </c>
      <c r="E173">
        <v>1.42</v>
      </c>
    </row>
    <row r="174" spans="1:5" x14ac:dyDescent="0.25">
      <c r="A174" t="s">
        <v>21</v>
      </c>
      <c r="B174" t="s">
        <v>372</v>
      </c>
      <c r="C174">
        <v>1.3401015228426401</v>
      </c>
      <c r="D174">
        <v>0.71</v>
      </c>
      <c r="E174">
        <v>1.26</v>
      </c>
    </row>
    <row r="175" spans="1:5" x14ac:dyDescent="0.25">
      <c r="A175" t="s">
        <v>21</v>
      </c>
      <c r="B175" t="s">
        <v>267</v>
      </c>
      <c r="C175">
        <v>1.3401015228426401</v>
      </c>
      <c r="D175">
        <v>0.99</v>
      </c>
      <c r="E175">
        <v>1.06</v>
      </c>
    </row>
    <row r="176" spans="1:5" x14ac:dyDescent="0.25">
      <c r="A176" t="s">
        <v>21</v>
      </c>
      <c r="B176" t="s">
        <v>272</v>
      </c>
      <c r="C176">
        <v>1.3401015228426401</v>
      </c>
      <c r="D176">
        <v>1.18</v>
      </c>
      <c r="E176">
        <v>0.63</v>
      </c>
    </row>
    <row r="177" spans="1:5" x14ac:dyDescent="0.25">
      <c r="A177" t="s">
        <v>21</v>
      </c>
      <c r="B177" t="s">
        <v>397</v>
      </c>
      <c r="C177">
        <v>1.3401015228426401</v>
      </c>
      <c r="D177">
        <v>0.64</v>
      </c>
      <c r="E177">
        <v>1.49</v>
      </c>
    </row>
    <row r="178" spans="1:5" x14ac:dyDescent="0.25">
      <c r="A178" t="s">
        <v>21</v>
      </c>
      <c r="B178" t="s">
        <v>274</v>
      </c>
      <c r="C178">
        <v>1.3401015228426401</v>
      </c>
      <c r="D178">
        <v>1.2</v>
      </c>
      <c r="E178">
        <v>0.71</v>
      </c>
    </row>
    <row r="179" spans="1:5" x14ac:dyDescent="0.25">
      <c r="A179" t="s">
        <v>21</v>
      </c>
      <c r="B179" t="s">
        <v>150</v>
      </c>
      <c r="C179">
        <v>1.3401015228426401</v>
      </c>
      <c r="D179">
        <v>0.87</v>
      </c>
      <c r="E179">
        <v>0.55000000000000004</v>
      </c>
    </row>
    <row r="180" spans="1:5" x14ac:dyDescent="0.25">
      <c r="A180" t="s">
        <v>21</v>
      </c>
      <c r="B180" t="s">
        <v>275</v>
      </c>
      <c r="C180">
        <v>1.3401015228426401</v>
      </c>
      <c r="D180">
        <v>0.64</v>
      </c>
      <c r="E180">
        <v>0.56999999999999995</v>
      </c>
    </row>
    <row r="181" spans="1:5" x14ac:dyDescent="0.25">
      <c r="A181" t="s">
        <v>21</v>
      </c>
      <c r="B181" t="s">
        <v>23</v>
      </c>
      <c r="C181">
        <v>1.3401015228426401</v>
      </c>
      <c r="D181">
        <v>1.1299999999999999</v>
      </c>
      <c r="E181">
        <v>1.1299999999999999</v>
      </c>
    </row>
    <row r="182" spans="1:5" x14ac:dyDescent="0.25">
      <c r="A182" t="s">
        <v>21</v>
      </c>
      <c r="B182" t="s">
        <v>22</v>
      </c>
      <c r="C182">
        <v>1.3401015228426401</v>
      </c>
      <c r="D182">
        <v>1.1000000000000001</v>
      </c>
      <c r="E182">
        <v>0.94</v>
      </c>
    </row>
    <row r="183" spans="1:5" x14ac:dyDescent="0.25">
      <c r="A183" t="s">
        <v>21</v>
      </c>
      <c r="B183" t="s">
        <v>266</v>
      </c>
      <c r="C183">
        <v>1.3401015228426401</v>
      </c>
      <c r="D183">
        <v>0.64</v>
      </c>
      <c r="E183">
        <v>1.2</v>
      </c>
    </row>
    <row r="184" spans="1:5" x14ac:dyDescent="0.25">
      <c r="A184" t="s">
        <v>21</v>
      </c>
      <c r="B184" t="s">
        <v>268</v>
      </c>
      <c r="C184">
        <v>1.3401015228426401</v>
      </c>
      <c r="D184">
        <v>0.94</v>
      </c>
      <c r="E184">
        <v>0.55000000000000004</v>
      </c>
    </row>
    <row r="185" spans="1:5" x14ac:dyDescent="0.25">
      <c r="A185" t="s">
        <v>21</v>
      </c>
      <c r="B185" t="s">
        <v>151</v>
      </c>
      <c r="C185">
        <v>1.3401015228426401</v>
      </c>
      <c r="D185">
        <v>0.5</v>
      </c>
      <c r="E185">
        <v>1.28</v>
      </c>
    </row>
    <row r="186" spans="1:5" x14ac:dyDescent="0.25">
      <c r="A186" t="s">
        <v>21</v>
      </c>
      <c r="B186" t="s">
        <v>153</v>
      </c>
      <c r="C186">
        <v>1.3401015228426401</v>
      </c>
      <c r="D186">
        <v>1.35</v>
      </c>
      <c r="E186">
        <v>0.43</v>
      </c>
    </row>
    <row r="187" spans="1:5" x14ac:dyDescent="0.25">
      <c r="A187" t="s">
        <v>21</v>
      </c>
      <c r="B187" t="s">
        <v>273</v>
      </c>
      <c r="C187">
        <v>1.3401015228426401</v>
      </c>
      <c r="D187">
        <v>1.22</v>
      </c>
      <c r="E187">
        <v>1.29</v>
      </c>
    </row>
    <row r="188" spans="1:5" x14ac:dyDescent="0.25">
      <c r="A188" t="s">
        <v>21</v>
      </c>
      <c r="B188" t="s">
        <v>265</v>
      </c>
      <c r="C188">
        <v>1.3401015228426401</v>
      </c>
      <c r="D188">
        <v>1.1299999999999999</v>
      </c>
      <c r="E188">
        <v>0.64</v>
      </c>
    </row>
    <row r="189" spans="1:5" x14ac:dyDescent="0.25">
      <c r="A189" t="s">
        <v>21</v>
      </c>
      <c r="B189" t="s">
        <v>271</v>
      </c>
      <c r="C189">
        <v>1.3401015228426401</v>
      </c>
      <c r="D189">
        <v>0.71</v>
      </c>
      <c r="E189">
        <v>1.22</v>
      </c>
    </row>
    <row r="190" spans="1:5" x14ac:dyDescent="0.25">
      <c r="A190" t="s">
        <v>21</v>
      </c>
      <c r="B190" t="s">
        <v>270</v>
      </c>
      <c r="C190">
        <v>1.3401015228426401</v>
      </c>
      <c r="D190">
        <v>1.2</v>
      </c>
      <c r="E190">
        <v>1.28</v>
      </c>
    </row>
    <row r="191" spans="1:5" x14ac:dyDescent="0.25">
      <c r="A191" t="s">
        <v>154</v>
      </c>
      <c r="B191" t="s">
        <v>159</v>
      </c>
      <c r="C191">
        <v>1.0355329949238601</v>
      </c>
      <c r="D191">
        <v>0.61</v>
      </c>
      <c r="E191">
        <v>1.07</v>
      </c>
    </row>
    <row r="192" spans="1:5" x14ac:dyDescent="0.25">
      <c r="A192" t="s">
        <v>154</v>
      </c>
      <c r="B192" t="s">
        <v>161</v>
      </c>
      <c r="C192">
        <v>1.0355329949238601</v>
      </c>
      <c r="D192">
        <v>0.92</v>
      </c>
      <c r="E192">
        <v>0.69</v>
      </c>
    </row>
    <row r="193" spans="1:5" x14ac:dyDescent="0.25">
      <c r="A193" t="s">
        <v>154</v>
      </c>
      <c r="B193" t="s">
        <v>163</v>
      </c>
      <c r="C193">
        <v>1.0355329949238601</v>
      </c>
      <c r="D193">
        <v>1.19</v>
      </c>
      <c r="E193">
        <v>1.1100000000000001</v>
      </c>
    </row>
    <row r="194" spans="1:5" x14ac:dyDescent="0.25">
      <c r="A194" t="s">
        <v>154</v>
      </c>
      <c r="B194" t="s">
        <v>160</v>
      </c>
      <c r="C194">
        <v>1.0355329949238601</v>
      </c>
      <c r="D194">
        <v>0.77</v>
      </c>
      <c r="E194">
        <v>1</v>
      </c>
    </row>
    <row r="195" spans="1:5" x14ac:dyDescent="0.25">
      <c r="A195" t="s">
        <v>154</v>
      </c>
      <c r="B195" t="s">
        <v>165</v>
      </c>
      <c r="C195">
        <v>1.0355329949238601</v>
      </c>
      <c r="D195">
        <v>1.02</v>
      </c>
      <c r="E195">
        <v>1.28</v>
      </c>
    </row>
    <row r="196" spans="1:5" x14ac:dyDescent="0.25">
      <c r="A196" t="s">
        <v>154</v>
      </c>
      <c r="B196" t="s">
        <v>164</v>
      </c>
      <c r="C196">
        <v>1.0355329949238601</v>
      </c>
      <c r="D196">
        <v>0.54</v>
      </c>
      <c r="E196">
        <v>1.23</v>
      </c>
    </row>
    <row r="197" spans="1:5" x14ac:dyDescent="0.25">
      <c r="A197" t="s">
        <v>154</v>
      </c>
      <c r="B197" t="s">
        <v>167</v>
      </c>
      <c r="C197">
        <v>1.0355329949238601</v>
      </c>
      <c r="D197">
        <v>0.77</v>
      </c>
      <c r="E197">
        <v>0.38</v>
      </c>
    </row>
    <row r="198" spans="1:5" x14ac:dyDescent="0.25">
      <c r="A198" t="s">
        <v>154</v>
      </c>
      <c r="B198" t="s">
        <v>168</v>
      </c>
      <c r="C198">
        <v>1.0355329949238601</v>
      </c>
      <c r="D198">
        <v>0.46</v>
      </c>
      <c r="E198">
        <v>1.3</v>
      </c>
    </row>
    <row r="199" spans="1:5" x14ac:dyDescent="0.25">
      <c r="A199" t="s">
        <v>154</v>
      </c>
      <c r="B199" t="s">
        <v>156</v>
      </c>
      <c r="C199">
        <v>1.0355329949238601</v>
      </c>
      <c r="D199">
        <v>0.49</v>
      </c>
      <c r="E199">
        <v>0.77</v>
      </c>
    </row>
    <row r="200" spans="1:5" x14ac:dyDescent="0.25">
      <c r="A200" t="s">
        <v>154</v>
      </c>
      <c r="B200" t="s">
        <v>169</v>
      </c>
      <c r="C200">
        <v>1.0355329949238601</v>
      </c>
      <c r="D200">
        <v>0.84</v>
      </c>
      <c r="E200">
        <v>1.1499999999999999</v>
      </c>
    </row>
    <row r="201" spans="1:5" x14ac:dyDescent="0.25">
      <c r="A201" t="s">
        <v>154</v>
      </c>
      <c r="B201" t="s">
        <v>162</v>
      </c>
      <c r="C201">
        <v>1.0355329949238601</v>
      </c>
      <c r="D201">
        <v>0.77</v>
      </c>
      <c r="E201">
        <v>1.18</v>
      </c>
    </row>
    <row r="202" spans="1:5" x14ac:dyDescent="0.25">
      <c r="A202" t="s">
        <v>154</v>
      </c>
      <c r="B202" t="s">
        <v>170</v>
      </c>
      <c r="C202">
        <v>1.0355329949238601</v>
      </c>
      <c r="D202">
        <v>0.56000000000000005</v>
      </c>
      <c r="E202">
        <v>0.84</v>
      </c>
    </row>
    <row r="203" spans="1:5" x14ac:dyDescent="0.25">
      <c r="A203" t="s">
        <v>154</v>
      </c>
      <c r="B203" t="s">
        <v>166</v>
      </c>
      <c r="C203">
        <v>1.0355329949238601</v>
      </c>
      <c r="D203">
        <v>0.77</v>
      </c>
      <c r="E203">
        <v>1.62</v>
      </c>
    </row>
    <row r="204" spans="1:5" x14ac:dyDescent="0.25">
      <c r="A204" t="s">
        <v>154</v>
      </c>
      <c r="B204" t="s">
        <v>174</v>
      </c>
      <c r="C204">
        <v>1.0355329949238601</v>
      </c>
      <c r="D204">
        <v>1.1100000000000001</v>
      </c>
      <c r="E204">
        <v>0.85</v>
      </c>
    </row>
    <row r="205" spans="1:5" x14ac:dyDescent="0.25">
      <c r="A205" t="s">
        <v>154</v>
      </c>
      <c r="B205" t="s">
        <v>172</v>
      </c>
      <c r="C205">
        <v>1.0355329949238601</v>
      </c>
      <c r="D205">
        <v>0.49</v>
      </c>
      <c r="E205">
        <v>1.32</v>
      </c>
    </row>
    <row r="206" spans="1:5" x14ac:dyDescent="0.25">
      <c r="A206" t="s">
        <v>154</v>
      </c>
      <c r="B206" t="s">
        <v>171</v>
      </c>
      <c r="C206">
        <v>1.0355329949238601</v>
      </c>
      <c r="D206">
        <v>0.68</v>
      </c>
      <c r="E206">
        <v>1.28</v>
      </c>
    </row>
    <row r="207" spans="1:5" x14ac:dyDescent="0.25">
      <c r="A207" t="s">
        <v>154</v>
      </c>
      <c r="B207" t="s">
        <v>158</v>
      </c>
      <c r="C207">
        <v>1.0355329949238601</v>
      </c>
      <c r="D207">
        <v>0.69</v>
      </c>
      <c r="E207">
        <v>0.46</v>
      </c>
    </row>
    <row r="208" spans="1:5" x14ac:dyDescent="0.25">
      <c r="A208" t="s">
        <v>154</v>
      </c>
      <c r="B208" t="s">
        <v>155</v>
      </c>
      <c r="C208">
        <v>1.0355329949238601</v>
      </c>
      <c r="D208">
        <v>1.53</v>
      </c>
      <c r="E208">
        <v>0.85</v>
      </c>
    </row>
    <row r="209" spans="1:5" x14ac:dyDescent="0.25">
      <c r="A209" t="s">
        <v>154</v>
      </c>
      <c r="B209" t="s">
        <v>157</v>
      </c>
      <c r="C209">
        <v>1.0355329949238601</v>
      </c>
      <c r="D209">
        <v>0.92</v>
      </c>
      <c r="E209">
        <v>0.69</v>
      </c>
    </row>
    <row r="210" spans="1:5" x14ac:dyDescent="0.25">
      <c r="A210" t="s">
        <v>154</v>
      </c>
      <c r="B210" t="s">
        <v>173</v>
      </c>
      <c r="C210">
        <v>1.0355329949238601</v>
      </c>
      <c r="D210">
        <v>1.02</v>
      </c>
      <c r="E210">
        <v>1.02</v>
      </c>
    </row>
    <row r="211" spans="1:5" x14ac:dyDescent="0.25">
      <c r="A211" t="s">
        <v>175</v>
      </c>
      <c r="B211" t="s">
        <v>284</v>
      </c>
      <c r="C211">
        <v>1.1196581196581199</v>
      </c>
      <c r="D211">
        <v>1.1200000000000001</v>
      </c>
      <c r="E211">
        <v>0.82</v>
      </c>
    </row>
    <row r="212" spans="1:5" x14ac:dyDescent="0.25">
      <c r="A212" t="s">
        <v>175</v>
      </c>
      <c r="B212" t="s">
        <v>179</v>
      </c>
      <c r="C212">
        <v>1.1196581196581199</v>
      </c>
      <c r="D212">
        <v>0.82</v>
      </c>
      <c r="E212">
        <v>0.64</v>
      </c>
    </row>
    <row r="213" spans="1:5" x14ac:dyDescent="0.25">
      <c r="A213" t="s">
        <v>175</v>
      </c>
      <c r="B213" t="s">
        <v>282</v>
      </c>
      <c r="C213">
        <v>1.1196581196581199</v>
      </c>
      <c r="D213">
        <v>1.1200000000000001</v>
      </c>
      <c r="E213">
        <v>0.41</v>
      </c>
    </row>
    <row r="214" spans="1:5" x14ac:dyDescent="0.25">
      <c r="A214" t="s">
        <v>175</v>
      </c>
      <c r="B214" t="s">
        <v>176</v>
      </c>
      <c r="C214">
        <v>1.1196581196581199</v>
      </c>
      <c r="D214">
        <v>0.82</v>
      </c>
      <c r="E214">
        <v>1.0900000000000001</v>
      </c>
    </row>
    <row r="215" spans="1:5" x14ac:dyDescent="0.25">
      <c r="A215" t="s">
        <v>175</v>
      </c>
      <c r="B215" t="s">
        <v>285</v>
      </c>
      <c r="C215">
        <v>1.1196581196581199</v>
      </c>
      <c r="D215">
        <v>0.51</v>
      </c>
      <c r="E215">
        <v>1.23</v>
      </c>
    </row>
    <row r="216" spans="1:5" x14ac:dyDescent="0.25">
      <c r="A216" t="s">
        <v>175</v>
      </c>
      <c r="B216" t="s">
        <v>277</v>
      </c>
      <c r="C216">
        <v>1.1196581196581199</v>
      </c>
      <c r="D216">
        <v>0.82</v>
      </c>
      <c r="E216">
        <v>1.0900000000000001</v>
      </c>
    </row>
    <row r="217" spans="1:5" x14ac:dyDescent="0.25">
      <c r="A217" t="s">
        <v>175</v>
      </c>
      <c r="B217" t="s">
        <v>281</v>
      </c>
      <c r="C217">
        <v>1.1196581196581199</v>
      </c>
      <c r="D217">
        <v>0.41</v>
      </c>
      <c r="E217">
        <v>1.77</v>
      </c>
    </row>
    <row r="218" spans="1:5" x14ac:dyDescent="0.25">
      <c r="A218" t="s">
        <v>175</v>
      </c>
      <c r="B218" t="s">
        <v>178</v>
      </c>
      <c r="C218">
        <v>1.1196581196581199</v>
      </c>
      <c r="D218">
        <v>0.61</v>
      </c>
      <c r="E218">
        <v>1.74</v>
      </c>
    </row>
    <row r="219" spans="1:5" x14ac:dyDescent="0.25">
      <c r="A219" t="s">
        <v>175</v>
      </c>
      <c r="B219" t="s">
        <v>278</v>
      </c>
      <c r="C219">
        <v>1.1196581196581199</v>
      </c>
      <c r="D219">
        <v>0.92</v>
      </c>
      <c r="E219">
        <v>1.02</v>
      </c>
    </row>
    <row r="220" spans="1:5" x14ac:dyDescent="0.25">
      <c r="A220" t="s">
        <v>175</v>
      </c>
      <c r="B220" t="s">
        <v>276</v>
      </c>
      <c r="C220">
        <v>1.1196581196581199</v>
      </c>
      <c r="D220">
        <v>1.94</v>
      </c>
      <c r="E220">
        <v>0.51</v>
      </c>
    </row>
    <row r="221" spans="1:5" x14ac:dyDescent="0.25">
      <c r="A221" t="s">
        <v>175</v>
      </c>
      <c r="B221" t="s">
        <v>279</v>
      </c>
      <c r="C221">
        <v>1.1196581196581199</v>
      </c>
      <c r="D221">
        <v>1.36</v>
      </c>
      <c r="E221">
        <v>0.73</v>
      </c>
    </row>
    <row r="222" spans="1:5" x14ac:dyDescent="0.25">
      <c r="A222" t="s">
        <v>175</v>
      </c>
      <c r="B222" t="s">
        <v>283</v>
      </c>
      <c r="C222">
        <v>1.1196581196581199</v>
      </c>
      <c r="D222">
        <v>0.91</v>
      </c>
      <c r="E222">
        <v>0.73</v>
      </c>
    </row>
    <row r="223" spans="1:5" x14ac:dyDescent="0.25">
      <c r="A223" t="s">
        <v>175</v>
      </c>
      <c r="B223" t="s">
        <v>177</v>
      </c>
      <c r="C223">
        <v>1.1196581196581199</v>
      </c>
      <c r="D223">
        <v>0.18</v>
      </c>
      <c r="E223">
        <v>0.91</v>
      </c>
    </row>
    <row r="224" spans="1:5" x14ac:dyDescent="0.25">
      <c r="A224" t="s">
        <v>175</v>
      </c>
      <c r="B224" t="s">
        <v>280</v>
      </c>
      <c r="C224">
        <v>1.1196581196581199</v>
      </c>
      <c r="D224">
        <v>1.18</v>
      </c>
      <c r="E224">
        <v>1.55</v>
      </c>
    </row>
    <row r="225" spans="1:5" x14ac:dyDescent="0.25">
      <c r="A225" t="s">
        <v>24</v>
      </c>
      <c r="B225" t="s">
        <v>292</v>
      </c>
      <c r="C225">
        <v>1.4748603351955301</v>
      </c>
      <c r="D225">
        <v>1.39</v>
      </c>
      <c r="E225">
        <v>0.93</v>
      </c>
    </row>
    <row r="226" spans="1:5" x14ac:dyDescent="0.25">
      <c r="A226" t="s">
        <v>24</v>
      </c>
      <c r="B226" t="s">
        <v>289</v>
      </c>
      <c r="C226">
        <v>1.4748603351955301</v>
      </c>
      <c r="D226">
        <v>0.82</v>
      </c>
      <c r="E226">
        <v>1.1000000000000001</v>
      </c>
    </row>
    <row r="227" spans="1:5" x14ac:dyDescent="0.25">
      <c r="A227" t="s">
        <v>24</v>
      </c>
      <c r="B227" t="s">
        <v>180</v>
      </c>
      <c r="C227">
        <v>1.4748603351955301</v>
      </c>
      <c r="D227">
        <v>0.48</v>
      </c>
      <c r="E227">
        <v>0.96</v>
      </c>
    </row>
    <row r="228" spans="1:5" x14ac:dyDescent="0.25">
      <c r="A228" t="s">
        <v>24</v>
      </c>
      <c r="B228" t="s">
        <v>326</v>
      </c>
      <c r="C228">
        <v>1.4748603351955301</v>
      </c>
      <c r="D228">
        <v>0.75</v>
      </c>
      <c r="E228">
        <v>1.23</v>
      </c>
    </row>
    <row r="229" spans="1:5" x14ac:dyDescent="0.25">
      <c r="A229" t="s">
        <v>24</v>
      </c>
      <c r="B229" t="s">
        <v>288</v>
      </c>
      <c r="C229">
        <v>1.4748603351955301</v>
      </c>
      <c r="D229">
        <v>0.55000000000000004</v>
      </c>
      <c r="E229">
        <v>1.65</v>
      </c>
    </row>
    <row r="230" spans="1:5" x14ac:dyDescent="0.25">
      <c r="A230" t="s">
        <v>24</v>
      </c>
      <c r="B230" t="s">
        <v>287</v>
      </c>
      <c r="C230">
        <v>1.4748603351955301</v>
      </c>
      <c r="D230">
        <v>0.62</v>
      </c>
      <c r="E230">
        <v>1.44</v>
      </c>
    </row>
    <row r="231" spans="1:5" x14ac:dyDescent="0.25">
      <c r="A231" t="s">
        <v>24</v>
      </c>
      <c r="B231" t="s">
        <v>293</v>
      </c>
      <c r="C231">
        <v>1.4748603351955301</v>
      </c>
      <c r="D231">
        <v>0.34</v>
      </c>
      <c r="E231">
        <v>0.96</v>
      </c>
    </row>
    <row r="232" spans="1:5" x14ac:dyDescent="0.25">
      <c r="A232" t="s">
        <v>24</v>
      </c>
      <c r="B232" t="s">
        <v>294</v>
      </c>
      <c r="C232">
        <v>1.4748603351955301</v>
      </c>
      <c r="D232">
        <v>1.37</v>
      </c>
      <c r="E232">
        <v>0.69</v>
      </c>
    </row>
    <row r="233" spans="1:5" x14ac:dyDescent="0.25">
      <c r="A233" t="s">
        <v>24</v>
      </c>
      <c r="B233" t="s">
        <v>295</v>
      </c>
      <c r="C233">
        <v>1.4748603351955301</v>
      </c>
      <c r="D233">
        <v>1.3</v>
      </c>
      <c r="E233">
        <v>0.69</v>
      </c>
    </row>
    <row r="234" spans="1:5" x14ac:dyDescent="0.25">
      <c r="A234" t="s">
        <v>24</v>
      </c>
      <c r="B234" t="s">
        <v>25</v>
      </c>
      <c r="C234">
        <v>1.4748603351955301</v>
      </c>
      <c r="D234">
        <v>1.1000000000000001</v>
      </c>
      <c r="E234">
        <v>0.82</v>
      </c>
    </row>
    <row r="235" spans="1:5" x14ac:dyDescent="0.25">
      <c r="A235" t="s">
        <v>24</v>
      </c>
      <c r="B235" t="s">
        <v>327</v>
      </c>
      <c r="C235">
        <v>1.4748603351955301</v>
      </c>
      <c r="D235">
        <v>1.3</v>
      </c>
      <c r="E235">
        <v>0.48</v>
      </c>
    </row>
    <row r="236" spans="1:5" x14ac:dyDescent="0.25">
      <c r="A236" t="s">
        <v>24</v>
      </c>
      <c r="B236" t="s">
        <v>286</v>
      </c>
      <c r="C236">
        <v>1.4748603351955301</v>
      </c>
      <c r="D236">
        <v>1.03</v>
      </c>
      <c r="E236">
        <v>0.62</v>
      </c>
    </row>
    <row r="237" spans="1:5" x14ac:dyDescent="0.25">
      <c r="A237" t="s">
        <v>24</v>
      </c>
      <c r="B237" t="s">
        <v>291</v>
      </c>
      <c r="C237">
        <v>1.4748603351955301</v>
      </c>
      <c r="D237">
        <v>0.75</v>
      </c>
      <c r="E237">
        <v>1.44</v>
      </c>
    </row>
    <row r="238" spans="1:5" x14ac:dyDescent="0.25">
      <c r="A238" t="s">
        <v>24</v>
      </c>
      <c r="B238" t="s">
        <v>26</v>
      </c>
      <c r="C238">
        <v>1.4748603351955301</v>
      </c>
      <c r="D238">
        <v>1.1000000000000001</v>
      </c>
      <c r="E238">
        <v>1.17</v>
      </c>
    </row>
    <row r="239" spans="1:5" x14ac:dyDescent="0.25">
      <c r="A239" t="s">
        <v>24</v>
      </c>
      <c r="B239" t="s">
        <v>184</v>
      </c>
      <c r="C239">
        <v>1.4748603351955301</v>
      </c>
      <c r="D239">
        <v>0.75</v>
      </c>
      <c r="E239">
        <v>1.03</v>
      </c>
    </row>
    <row r="240" spans="1:5" x14ac:dyDescent="0.25">
      <c r="A240" t="s">
        <v>24</v>
      </c>
      <c r="B240" t="s">
        <v>290</v>
      </c>
      <c r="C240">
        <v>1.4748603351955301</v>
      </c>
      <c r="D240">
        <v>1.23</v>
      </c>
      <c r="E240">
        <v>1.03</v>
      </c>
    </row>
    <row r="241" spans="1:5" x14ac:dyDescent="0.25">
      <c r="A241" t="s">
        <v>24</v>
      </c>
      <c r="B241" t="s">
        <v>183</v>
      </c>
      <c r="C241">
        <v>1.4748603351955301</v>
      </c>
      <c r="D241">
        <v>0.89</v>
      </c>
      <c r="E241">
        <v>0.96</v>
      </c>
    </row>
    <row r="242" spans="1:5" x14ac:dyDescent="0.25">
      <c r="A242" t="s">
        <v>24</v>
      </c>
      <c r="B242" t="s">
        <v>182</v>
      </c>
      <c r="C242">
        <v>1.4748603351955301</v>
      </c>
      <c r="D242">
        <v>0.89</v>
      </c>
      <c r="E242">
        <v>1.17</v>
      </c>
    </row>
    <row r="243" spans="1:5" x14ac:dyDescent="0.25">
      <c r="A243" t="s">
        <v>24</v>
      </c>
      <c r="B243" t="s">
        <v>185</v>
      </c>
      <c r="C243">
        <v>1.4748603351955301</v>
      </c>
      <c r="D243">
        <v>0.89</v>
      </c>
      <c r="E243">
        <v>1.1000000000000001</v>
      </c>
    </row>
    <row r="244" spans="1:5" x14ac:dyDescent="0.25">
      <c r="A244" t="s">
        <v>24</v>
      </c>
      <c r="B244" t="s">
        <v>181</v>
      </c>
      <c r="C244">
        <v>1.4748603351955301</v>
      </c>
      <c r="D244">
        <v>0.69</v>
      </c>
      <c r="E244">
        <v>0.55000000000000004</v>
      </c>
    </row>
    <row r="245" spans="1:5" x14ac:dyDescent="0.25">
      <c r="A245" t="s">
        <v>27</v>
      </c>
      <c r="B245" t="s">
        <v>187</v>
      </c>
      <c r="C245">
        <v>1.10734463276836</v>
      </c>
      <c r="D245">
        <v>0.6</v>
      </c>
      <c r="E245">
        <v>1.21</v>
      </c>
    </row>
    <row r="246" spans="1:5" x14ac:dyDescent="0.25">
      <c r="A246" t="s">
        <v>27</v>
      </c>
      <c r="B246" t="s">
        <v>191</v>
      </c>
      <c r="C246">
        <v>1.10734463276836</v>
      </c>
      <c r="D246">
        <v>0.84</v>
      </c>
      <c r="E246">
        <v>1.17</v>
      </c>
    </row>
    <row r="247" spans="1:5" x14ac:dyDescent="0.25">
      <c r="A247" t="s">
        <v>27</v>
      </c>
      <c r="B247" t="s">
        <v>28</v>
      </c>
      <c r="C247">
        <v>1.10734463276836</v>
      </c>
      <c r="D247">
        <v>0.94</v>
      </c>
      <c r="E247">
        <v>0.66</v>
      </c>
    </row>
    <row r="248" spans="1:5" x14ac:dyDescent="0.25">
      <c r="A248" t="s">
        <v>27</v>
      </c>
      <c r="B248" t="s">
        <v>186</v>
      </c>
      <c r="C248">
        <v>1.10734463276836</v>
      </c>
      <c r="D248">
        <v>1.22</v>
      </c>
      <c r="E248">
        <v>0.75</v>
      </c>
    </row>
    <row r="249" spans="1:5" x14ac:dyDescent="0.25">
      <c r="A249" t="s">
        <v>27</v>
      </c>
      <c r="B249" t="s">
        <v>189</v>
      </c>
      <c r="C249">
        <v>1.10734463276836</v>
      </c>
      <c r="D249">
        <v>0.75</v>
      </c>
      <c r="E249">
        <v>0.59</v>
      </c>
    </row>
    <row r="250" spans="1:5" x14ac:dyDescent="0.25">
      <c r="A250" t="s">
        <v>27</v>
      </c>
      <c r="B250" t="s">
        <v>297</v>
      </c>
      <c r="C250">
        <v>1.10734463276836</v>
      </c>
      <c r="D250">
        <v>0.75</v>
      </c>
      <c r="E250">
        <v>0.84</v>
      </c>
    </row>
    <row r="251" spans="1:5" x14ac:dyDescent="0.25">
      <c r="A251" t="s">
        <v>27</v>
      </c>
      <c r="B251" t="s">
        <v>298</v>
      </c>
      <c r="C251">
        <v>1.10734463276836</v>
      </c>
      <c r="D251">
        <v>1.42</v>
      </c>
      <c r="E251">
        <v>0.75</v>
      </c>
    </row>
    <row r="252" spans="1:5" x14ac:dyDescent="0.25">
      <c r="A252" t="s">
        <v>27</v>
      </c>
      <c r="B252" t="s">
        <v>31</v>
      </c>
      <c r="C252">
        <v>1.10734463276836</v>
      </c>
      <c r="D252">
        <v>0.94</v>
      </c>
      <c r="E252">
        <v>0.66</v>
      </c>
    </row>
    <row r="253" spans="1:5" x14ac:dyDescent="0.25">
      <c r="A253" t="s">
        <v>27</v>
      </c>
      <c r="B253" t="s">
        <v>195</v>
      </c>
      <c r="C253">
        <v>1.10734463276836</v>
      </c>
      <c r="D253">
        <v>1.17</v>
      </c>
      <c r="E253">
        <v>0.84</v>
      </c>
    </row>
    <row r="254" spans="1:5" x14ac:dyDescent="0.25">
      <c r="A254" t="s">
        <v>27</v>
      </c>
      <c r="B254" t="s">
        <v>188</v>
      </c>
      <c r="C254">
        <v>1.10734463276836</v>
      </c>
      <c r="D254">
        <v>0.84</v>
      </c>
      <c r="E254">
        <v>0.75</v>
      </c>
    </row>
    <row r="255" spans="1:5" x14ac:dyDescent="0.25">
      <c r="A255" t="s">
        <v>27</v>
      </c>
      <c r="B255" t="s">
        <v>296</v>
      </c>
      <c r="C255">
        <v>1.10734463276836</v>
      </c>
      <c r="D255">
        <v>0.47</v>
      </c>
      <c r="E255">
        <v>1.41</v>
      </c>
    </row>
    <row r="256" spans="1:5" x14ac:dyDescent="0.25">
      <c r="A256" t="s">
        <v>27</v>
      </c>
      <c r="B256" t="s">
        <v>190</v>
      </c>
      <c r="C256">
        <v>1.10734463276836</v>
      </c>
      <c r="D256">
        <v>1.26</v>
      </c>
      <c r="E256">
        <v>1.67</v>
      </c>
    </row>
    <row r="257" spans="1:5" x14ac:dyDescent="0.25">
      <c r="A257" t="s">
        <v>27</v>
      </c>
      <c r="B257" t="s">
        <v>192</v>
      </c>
      <c r="C257">
        <v>1.10734463276836</v>
      </c>
      <c r="D257">
        <v>0.67</v>
      </c>
      <c r="E257">
        <v>0.42</v>
      </c>
    </row>
    <row r="258" spans="1:5" x14ac:dyDescent="0.25">
      <c r="A258" t="s">
        <v>27</v>
      </c>
      <c r="B258" t="s">
        <v>329</v>
      </c>
      <c r="C258">
        <v>1.10734463276836</v>
      </c>
      <c r="D258">
        <v>0.5</v>
      </c>
      <c r="E258">
        <v>1.67</v>
      </c>
    </row>
    <row r="259" spans="1:5" x14ac:dyDescent="0.25">
      <c r="A259" t="s">
        <v>27</v>
      </c>
      <c r="B259" t="s">
        <v>194</v>
      </c>
      <c r="C259">
        <v>1.10734463276836</v>
      </c>
      <c r="D259">
        <v>0.59</v>
      </c>
      <c r="E259">
        <v>1.17</v>
      </c>
    </row>
    <row r="260" spans="1:5" x14ac:dyDescent="0.25">
      <c r="A260" t="s">
        <v>27</v>
      </c>
      <c r="B260" t="s">
        <v>299</v>
      </c>
      <c r="C260">
        <v>1.10734463276836</v>
      </c>
      <c r="D260">
        <v>0.59</v>
      </c>
      <c r="E260">
        <v>1.34</v>
      </c>
    </row>
    <row r="261" spans="1:5" x14ac:dyDescent="0.25">
      <c r="A261" t="s">
        <v>27</v>
      </c>
      <c r="B261" t="s">
        <v>328</v>
      </c>
      <c r="C261">
        <v>1.10734463276836</v>
      </c>
      <c r="D261">
        <v>0.67</v>
      </c>
      <c r="E261">
        <v>0.84</v>
      </c>
    </row>
    <row r="262" spans="1:5" x14ac:dyDescent="0.25">
      <c r="A262" t="s">
        <v>27</v>
      </c>
      <c r="B262" t="s">
        <v>193</v>
      </c>
      <c r="C262">
        <v>1.10734463276836</v>
      </c>
      <c r="D262">
        <v>0.84</v>
      </c>
      <c r="E262">
        <v>0.84</v>
      </c>
    </row>
    <row r="263" spans="1:5" x14ac:dyDescent="0.25">
      <c r="A263" t="s">
        <v>27</v>
      </c>
      <c r="B263" t="s">
        <v>30</v>
      </c>
      <c r="C263">
        <v>1.10734463276836</v>
      </c>
      <c r="D263">
        <v>1.0900000000000001</v>
      </c>
      <c r="E263">
        <v>1.17</v>
      </c>
    </row>
    <row r="264" spans="1:5" x14ac:dyDescent="0.25">
      <c r="A264" t="s">
        <v>27</v>
      </c>
      <c r="B264" t="s">
        <v>29</v>
      </c>
      <c r="C264">
        <v>1.10734463276836</v>
      </c>
      <c r="D264">
        <v>0.59</v>
      </c>
      <c r="E264">
        <v>1.17</v>
      </c>
    </row>
    <row r="265" spans="1:5" x14ac:dyDescent="0.25">
      <c r="A265" t="s">
        <v>196</v>
      </c>
      <c r="B265" t="s">
        <v>205</v>
      </c>
      <c r="C265">
        <v>1.5882352941176501</v>
      </c>
      <c r="D265">
        <v>1.57</v>
      </c>
      <c r="E265">
        <v>1.02</v>
      </c>
    </row>
    <row r="266" spans="1:5" x14ac:dyDescent="0.25">
      <c r="A266" t="s">
        <v>196</v>
      </c>
      <c r="B266" t="s">
        <v>306</v>
      </c>
      <c r="C266">
        <v>1.5882352941176501</v>
      </c>
      <c r="D266">
        <v>2.2999999999999998</v>
      </c>
      <c r="E266">
        <v>0.38</v>
      </c>
    </row>
    <row r="267" spans="1:5" x14ac:dyDescent="0.25">
      <c r="A267" t="s">
        <v>196</v>
      </c>
      <c r="B267" t="s">
        <v>206</v>
      </c>
      <c r="C267">
        <v>1.5882352941176501</v>
      </c>
      <c r="D267">
        <v>0.55000000000000004</v>
      </c>
      <c r="E267">
        <v>1.43</v>
      </c>
    </row>
    <row r="268" spans="1:5" x14ac:dyDescent="0.25">
      <c r="A268" t="s">
        <v>196</v>
      </c>
      <c r="B268" t="s">
        <v>197</v>
      </c>
      <c r="C268">
        <v>1.5882352941176501</v>
      </c>
      <c r="D268">
        <v>0.31</v>
      </c>
      <c r="E268">
        <v>1.31</v>
      </c>
    </row>
    <row r="269" spans="1:5" x14ac:dyDescent="0.25">
      <c r="A269" t="s">
        <v>196</v>
      </c>
      <c r="B269" t="s">
        <v>307</v>
      </c>
      <c r="C269">
        <v>1.5882352941176501</v>
      </c>
      <c r="D269">
        <v>1.3</v>
      </c>
      <c r="E269">
        <v>0.55000000000000004</v>
      </c>
    </row>
    <row r="270" spans="1:5" x14ac:dyDescent="0.25">
      <c r="A270" t="s">
        <v>196</v>
      </c>
      <c r="B270" t="s">
        <v>204</v>
      </c>
      <c r="C270">
        <v>1.5882352941176501</v>
      </c>
      <c r="D270">
        <v>0.82</v>
      </c>
      <c r="E270">
        <v>1.0900000000000001</v>
      </c>
    </row>
    <row r="271" spans="1:5" x14ac:dyDescent="0.25">
      <c r="A271" t="s">
        <v>196</v>
      </c>
      <c r="B271" t="s">
        <v>302</v>
      </c>
      <c r="C271">
        <v>1.5882352941176501</v>
      </c>
      <c r="D271">
        <v>1.1499999999999999</v>
      </c>
      <c r="E271">
        <v>1</v>
      </c>
    </row>
    <row r="272" spans="1:5" x14ac:dyDescent="0.25">
      <c r="A272" t="s">
        <v>196</v>
      </c>
      <c r="B272" t="s">
        <v>305</v>
      </c>
      <c r="C272">
        <v>1.5882352941176501</v>
      </c>
      <c r="D272">
        <v>0.89</v>
      </c>
      <c r="E272">
        <v>1.02</v>
      </c>
    </row>
    <row r="273" spans="1:5" x14ac:dyDescent="0.25">
      <c r="A273" t="s">
        <v>196</v>
      </c>
      <c r="B273" t="s">
        <v>202</v>
      </c>
      <c r="C273">
        <v>1.5882352941176501</v>
      </c>
      <c r="D273">
        <v>0.41</v>
      </c>
      <c r="E273">
        <v>1.3</v>
      </c>
    </row>
    <row r="274" spans="1:5" x14ac:dyDescent="0.25">
      <c r="A274" t="s">
        <v>196</v>
      </c>
      <c r="B274" t="s">
        <v>200</v>
      </c>
      <c r="C274">
        <v>1.5882352941176501</v>
      </c>
      <c r="D274">
        <v>1.5</v>
      </c>
      <c r="E274">
        <v>0.89</v>
      </c>
    </row>
    <row r="275" spans="1:5" x14ac:dyDescent="0.25">
      <c r="A275" t="s">
        <v>196</v>
      </c>
      <c r="B275" t="s">
        <v>199</v>
      </c>
      <c r="C275">
        <v>1.5882352941176501</v>
      </c>
      <c r="D275">
        <v>0.69</v>
      </c>
      <c r="E275">
        <v>0.69</v>
      </c>
    </row>
    <row r="276" spans="1:5" x14ac:dyDescent="0.25">
      <c r="A276" t="s">
        <v>196</v>
      </c>
      <c r="B276" t="s">
        <v>303</v>
      </c>
      <c r="C276">
        <v>1.5882352941176501</v>
      </c>
      <c r="D276">
        <v>1.46</v>
      </c>
      <c r="E276">
        <v>0.77</v>
      </c>
    </row>
    <row r="277" spans="1:5" x14ac:dyDescent="0.25">
      <c r="A277" t="s">
        <v>196</v>
      </c>
      <c r="B277" t="s">
        <v>201</v>
      </c>
      <c r="C277">
        <v>1.5882352941176501</v>
      </c>
      <c r="D277">
        <v>0.61</v>
      </c>
      <c r="E277">
        <v>0.92</v>
      </c>
    </row>
    <row r="278" spans="1:5" x14ac:dyDescent="0.25">
      <c r="A278" t="s">
        <v>196</v>
      </c>
      <c r="B278" t="s">
        <v>304</v>
      </c>
      <c r="C278">
        <v>1.5882352941176501</v>
      </c>
      <c r="D278">
        <v>1.23</v>
      </c>
      <c r="E278">
        <v>1.38</v>
      </c>
    </row>
    <row r="279" spans="1:5" x14ac:dyDescent="0.25">
      <c r="A279" t="s">
        <v>196</v>
      </c>
      <c r="B279" t="s">
        <v>198</v>
      </c>
      <c r="C279">
        <v>1.5882352941176501</v>
      </c>
      <c r="D279">
        <v>1.0900000000000001</v>
      </c>
      <c r="E279">
        <v>0.68</v>
      </c>
    </row>
    <row r="280" spans="1:5" x14ac:dyDescent="0.25">
      <c r="A280" t="s">
        <v>196</v>
      </c>
      <c r="B280" t="s">
        <v>300</v>
      </c>
      <c r="C280">
        <v>1.5882352941176501</v>
      </c>
      <c r="D280">
        <v>0.46</v>
      </c>
      <c r="E280">
        <v>1.08</v>
      </c>
    </row>
    <row r="281" spans="1:5" x14ac:dyDescent="0.25">
      <c r="A281" t="s">
        <v>196</v>
      </c>
      <c r="B281" t="s">
        <v>301</v>
      </c>
      <c r="C281">
        <v>1.5882352941176501</v>
      </c>
      <c r="D281">
        <v>0.55000000000000004</v>
      </c>
      <c r="E281">
        <v>1.23</v>
      </c>
    </row>
    <row r="282" spans="1:5" x14ac:dyDescent="0.25">
      <c r="A282" t="s">
        <v>196</v>
      </c>
      <c r="B282" t="s">
        <v>203</v>
      </c>
      <c r="C282">
        <v>1.5882352941176501</v>
      </c>
      <c r="D282">
        <v>0.69</v>
      </c>
      <c r="E282">
        <v>1.23</v>
      </c>
    </row>
    <row r="283" spans="1:5" x14ac:dyDescent="0.25">
      <c r="A283" t="s">
        <v>32</v>
      </c>
      <c r="B283" t="s">
        <v>331</v>
      </c>
      <c r="C283">
        <v>1.12903225806452</v>
      </c>
      <c r="D283">
        <v>0.11</v>
      </c>
      <c r="E283">
        <v>0.45</v>
      </c>
    </row>
    <row r="284" spans="1:5" x14ac:dyDescent="0.25">
      <c r="A284" t="s">
        <v>32</v>
      </c>
      <c r="B284" t="s">
        <v>36</v>
      </c>
      <c r="C284">
        <v>1.12903225806452</v>
      </c>
      <c r="D284">
        <v>1.57</v>
      </c>
      <c r="E284">
        <v>0.78</v>
      </c>
    </row>
    <row r="285" spans="1:5" x14ac:dyDescent="0.25">
      <c r="A285" t="s">
        <v>32</v>
      </c>
      <c r="B285" t="s">
        <v>212</v>
      </c>
      <c r="C285">
        <v>1.12903225806452</v>
      </c>
      <c r="D285">
        <v>0.88</v>
      </c>
      <c r="E285">
        <v>1.28</v>
      </c>
    </row>
    <row r="286" spans="1:5" x14ac:dyDescent="0.25">
      <c r="A286" t="s">
        <v>32</v>
      </c>
      <c r="B286" t="s">
        <v>311</v>
      </c>
      <c r="C286">
        <v>1.12903225806452</v>
      </c>
      <c r="D286">
        <v>0.78</v>
      </c>
      <c r="E286">
        <v>1.01</v>
      </c>
    </row>
    <row r="287" spans="1:5" x14ac:dyDescent="0.25">
      <c r="A287" t="s">
        <v>32</v>
      </c>
      <c r="B287" t="s">
        <v>210</v>
      </c>
      <c r="C287">
        <v>1.12903225806452</v>
      </c>
      <c r="D287">
        <v>0.39</v>
      </c>
      <c r="E287">
        <v>1.31</v>
      </c>
    </row>
    <row r="288" spans="1:5" x14ac:dyDescent="0.25">
      <c r="A288" t="s">
        <v>32</v>
      </c>
      <c r="B288" t="s">
        <v>312</v>
      </c>
      <c r="C288">
        <v>1.12903225806452</v>
      </c>
      <c r="D288">
        <v>0.56000000000000005</v>
      </c>
      <c r="E288">
        <v>1.1200000000000001</v>
      </c>
    </row>
    <row r="289" spans="1:5" x14ac:dyDescent="0.25">
      <c r="A289" t="s">
        <v>32</v>
      </c>
      <c r="B289" t="s">
        <v>209</v>
      </c>
      <c r="C289">
        <v>1.12903225806452</v>
      </c>
      <c r="D289">
        <v>1.44</v>
      </c>
      <c r="E289">
        <v>0.39</v>
      </c>
    </row>
    <row r="290" spans="1:5" x14ac:dyDescent="0.25">
      <c r="A290" t="s">
        <v>32</v>
      </c>
      <c r="B290" t="s">
        <v>313</v>
      </c>
      <c r="C290">
        <v>1.12903225806452</v>
      </c>
      <c r="D290">
        <v>1.08</v>
      </c>
      <c r="E290">
        <v>1.28</v>
      </c>
    </row>
    <row r="291" spans="1:5" x14ac:dyDescent="0.25">
      <c r="A291" t="s">
        <v>32</v>
      </c>
      <c r="B291" t="s">
        <v>309</v>
      </c>
      <c r="C291">
        <v>1.12903225806452</v>
      </c>
      <c r="D291">
        <v>0.22</v>
      </c>
      <c r="E291">
        <v>1.01</v>
      </c>
    </row>
    <row r="292" spans="1:5" x14ac:dyDescent="0.25">
      <c r="A292" t="s">
        <v>32</v>
      </c>
      <c r="B292" t="s">
        <v>308</v>
      </c>
      <c r="C292">
        <v>1.12903225806452</v>
      </c>
      <c r="D292">
        <v>0.31</v>
      </c>
      <c r="E292">
        <v>0.78</v>
      </c>
    </row>
    <row r="293" spans="1:5" x14ac:dyDescent="0.25">
      <c r="A293" t="s">
        <v>32</v>
      </c>
      <c r="B293" t="s">
        <v>207</v>
      </c>
      <c r="C293">
        <v>1.12903225806452</v>
      </c>
      <c r="D293">
        <v>0.78</v>
      </c>
      <c r="E293">
        <v>0.67</v>
      </c>
    </row>
    <row r="294" spans="1:5" x14ac:dyDescent="0.25">
      <c r="A294" t="s">
        <v>32</v>
      </c>
      <c r="B294" t="s">
        <v>330</v>
      </c>
      <c r="C294">
        <v>1.12903225806452</v>
      </c>
      <c r="D294">
        <v>0.45</v>
      </c>
      <c r="E294">
        <v>1.35</v>
      </c>
    </row>
    <row r="295" spans="1:5" x14ac:dyDescent="0.25">
      <c r="A295" t="s">
        <v>32</v>
      </c>
      <c r="B295" t="s">
        <v>35</v>
      </c>
      <c r="C295">
        <v>1.12903225806452</v>
      </c>
      <c r="D295">
        <v>2.2200000000000002</v>
      </c>
      <c r="E295">
        <v>1.05</v>
      </c>
    </row>
    <row r="296" spans="1:5" x14ac:dyDescent="0.25">
      <c r="A296" t="s">
        <v>32</v>
      </c>
      <c r="B296" t="s">
        <v>34</v>
      </c>
      <c r="C296">
        <v>1.12903225806452</v>
      </c>
      <c r="D296">
        <v>0.39</v>
      </c>
      <c r="E296">
        <v>0.98</v>
      </c>
    </row>
    <row r="297" spans="1:5" x14ac:dyDescent="0.25">
      <c r="A297" t="s">
        <v>32</v>
      </c>
      <c r="B297" t="s">
        <v>310</v>
      </c>
      <c r="C297">
        <v>1.12903225806452</v>
      </c>
      <c r="D297">
        <v>0.9</v>
      </c>
      <c r="E297">
        <v>0.9</v>
      </c>
    </row>
    <row r="298" spans="1:5" x14ac:dyDescent="0.25">
      <c r="A298" t="s">
        <v>32</v>
      </c>
      <c r="B298" t="s">
        <v>208</v>
      </c>
      <c r="C298">
        <v>1.12903225806452</v>
      </c>
      <c r="D298">
        <v>1.37</v>
      </c>
      <c r="E298">
        <v>1.18</v>
      </c>
    </row>
    <row r="299" spans="1:5" x14ac:dyDescent="0.25">
      <c r="A299" t="s">
        <v>32</v>
      </c>
      <c r="B299" t="s">
        <v>33</v>
      </c>
      <c r="C299">
        <v>1.12903225806452</v>
      </c>
      <c r="D299">
        <v>1.79</v>
      </c>
      <c r="E299">
        <v>0.45</v>
      </c>
    </row>
    <row r="300" spans="1:5" x14ac:dyDescent="0.25">
      <c r="A300" t="s">
        <v>32</v>
      </c>
      <c r="B300" t="s">
        <v>211</v>
      </c>
      <c r="C300">
        <v>1.12903225806452</v>
      </c>
      <c r="D300">
        <v>0.65</v>
      </c>
      <c r="E300">
        <v>1.96</v>
      </c>
    </row>
    <row r="301" spans="1:5" x14ac:dyDescent="0.25">
      <c r="A301" t="s">
        <v>213</v>
      </c>
      <c r="B301" t="s">
        <v>221</v>
      </c>
      <c r="C301">
        <v>1.18978102189781</v>
      </c>
      <c r="D301">
        <v>0.8</v>
      </c>
      <c r="E301">
        <v>0.8</v>
      </c>
    </row>
    <row r="302" spans="1:5" x14ac:dyDescent="0.25">
      <c r="A302" t="s">
        <v>213</v>
      </c>
      <c r="B302" t="s">
        <v>214</v>
      </c>
      <c r="C302">
        <v>1.18978102189781</v>
      </c>
      <c r="D302">
        <v>1.83</v>
      </c>
      <c r="E302">
        <v>0.72</v>
      </c>
    </row>
    <row r="303" spans="1:5" x14ac:dyDescent="0.25">
      <c r="A303" t="s">
        <v>213</v>
      </c>
      <c r="B303" t="s">
        <v>217</v>
      </c>
      <c r="C303">
        <v>1.18978102189781</v>
      </c>
      <c r="D303">
        <v>0.33</v>
      </c>
      <c r="E303">
        <v>1.06</v>
      </c>
    </row>
    <row r="304" spans="1:5" x14ac:dyDescent="0.25">
      <c r="A304" t="s">
        <v>213</v>
      </c>
      <c r="B304" t="s">
        <v>216</v>
      </c>
      <c r="C304">
        <v>1.18978102189781</v>
      </c>
      <c r="D304">
        <v>0.87</v>
      </c>
      <c r="E304">
        <v>1.96</v>
      </c>
    </row>
    <row r="305" spans="1:5" x14ac:dyDescent="0.25">
      <c r="A305" t="s">
        <v>213</v>
      </c>
      <c r="B305" t="s">
        <v>218</v>
      </c>
      <c r="C305">
        <v>1.18978102189781</v>
      </c>
      <c r="D305">
        <v>1.19</v>
      </c>
      <c r="E305">
        <v>0.53</v>
      </c>
    </row>
    <row r="306" spans="1:5" x14ac:dyDescent="0.25">
      <c r="A306" t="s">
        <v>213</v>
      </c>
      <c r="B306" t="s">
        <v>219</v>
      </c>
      <c r="C306">
        <v>1.18978102189781</v>
      </c>
      <c r="D306">
        <v>0.6</v>
      </c>
      <c r="E306">
        <v>1.06</v>
      </c>
    </row>
    <row r="307" spans="1:5" x14ac:dyDescent="0.25">
      <c r="A307" t="s">
        <v>213</v>
      </c>
      <c r="B307" t="s">
        <v>215</v>
      </c>
      <c r="C307">
        <v>1.18978102189781</v>
      </c>
      <c r="D307">
        <v>1.1299999999999999</v>
      </c>
      <c r="E307">
        <v>0.93</v>
      </c>
    </row>
    <row r="308" spans="1:5" x14ac:dyDescent="0.25">
      <c r="A308" t="s">
        <v>213</v>
      </c>
      <c r="B308" t="s">
        <v>314</v>
      </c>
      <c r="C308">
        <v>1.18978102189781</v>
      </c>
      <c r="D308">
        <v>0.72</v>
      </c>
      <c r="E308">
        <v>1.04</v>
      </c>
    </row>
    <row r="309" spans="1:5" x14ac:dyDescent="0.25">
      <c r="A309" t="s">
        <v>213</v>
      </c>
      <c r="B309" t="s">
        <v>315</v>
      </c>
      <c r="C309">
        <v>1.18978102189781</v>
      </c>
      <c r="D309">
        <v>1.65</v>
      </c>
      <c r="E309">
        <v>0.37</v>
      </c>
    </row>
    <row r="310" spans="1:5" x14ac:dyDescent="0.25">
      <c r="A310" t="s">
        <v>213</v>
      </c>
      <c r="B310" t="s">
        <v>220</v>
      </c>
      <c r="C310">
        <v>1.18978102189781</v>
      </c>
      <c r="D310">
        <v>0.53</v>
      </c>
      <c r="E310">
        <v>1.33</v>
      </c>
    </row>
    <row r="311" spans="1:5" x14ac:dyDescent="0.25">
      <c r="A311" t="s">
        <v>213</v>
      </c>
      <c r="B311" t="s">
        <v>222</v>
      </c>
      <c r="C311">
        <v>1.18978102189781</v>
      </c>
      <c r="D311">
        <v>1.1299999999999999</v>
      </c>
      <c r="E311">
        <v>1.46</v>
      </c>
    </row>
    <row r="312" spans="1:5" x14ac:dyDescent="0.25">
      <c r="A312" t="s">
        <v>213</v>
      </c>
      <c r="B312" t="s">
        <v>223</v>
      </c>
      <c r="C312">
        <v>1.18978102189781</v>
      </c>
      <c r="D312">
        <v>0.57999999999999996</v>
      </c>
      <c r="E312">
        <v>0.8</v>
      </c>
    </row>
    <row r="313" spans="1:5" x14ac:dyDescent="0.25">
      <c r="A313" t="s">
        <v>37</v>
      </c>
      <c r="B313" t="s">
        <v>224</v>
      </c>
      <c r="C313">
        <v>1.3518518518518501</v>
      </c>
      <c r="D313">
        <v>0.22</v>
      </c>
      <c r="E313">
        <v>0.97</v>
      </c>
    </row>
    <row r="314" spans="1:5" x14ac:dyDescent="0.25">
      <c r="A314" t="s">
        <v>37</v>
      </c>
      <c r="B314" t="s">
        <v>229</v>
      </c>
      <c r="C314">
        <v>1.3518518518518501</v>
      </c>
      <c r="D314">
        <v>0.36</v>
      </c>
      <c r="E314">
        <v>1.17</v>
      </c>
    </row>
    <row r="315" spans="1:5" x14ac:dyDescent="0.25">
      <c r="A315" t="s">
        <v>37</v>
      </c>
      <c r="B315" t="s">
        <v>227</v>
      </c>
      <c r="C315">
        <v>1.3518518518518501</v>
      </c>
      <c r="D315">
        <v>0.99</v>
      </c>
      <c r="E315">
        <v>1.26</v>
      </c>
    </row>
    <row r="316" spans="1:5" x14ac:dyDescent="0.25">
      <c r="A316" t="s">
        <v>37</v>
      </c>
      <c r="B316" t="s">
        <v>226</v>
      </c>
      <c r="C316">
        <v>1.3518518518518501</v>
      </c>
      <c r="D316">
        <v>1.08</v>
      </c>
      <c r="E316">
        <v>1.51</v>
      </c>
    </row>
    <row r="317" spans="1:5" x14ac:dyDescent="0.25">
      <c r="A317" t="s">
        <v>37</v>
      </c>
      <c r="B317" t="s">
        <v>39</v>
      </c>
      <c r="C317">
        <v>1.3518518518518501</v>
      </c>
      <c r="D317">
        <v>0.9</v>
      </c>
      <c r="E317">
        <v>0.63</v>
      </c>
    </row>
    <row r="318" spans="1:5" x14ac:dyDescent="0.25">
      <c r="A318" t="s">
        <v>37</v>
      </c>
      <c r="B318" t="s">
        <v>225</v>
      </c>
      <c r="C318">
        <v>1.3518518518518501</v>
      </c>
      <c r="D318">
        <v>0.86</v>
      </c>
      <c r="E318">
        <v>0.65</v>
      </c>
    </row>
    <row r="319" spans="1:5" x14ac:dyDescent="0.25">
      <c r="A319" t="s">
        <v>37</v>
      </c>
      <c r="B319" t="s">
        <v>231</v>
      </c>
      <c r="C319">
        <v>1.3518518518518501</v>
      </c>
      <c r="D319">
        <v>0.81</v>
      </c>
      <c r="E319">
        <v>0.95</v>
      </c>
    </row>
    <row r="320" spans="1:5" x14ac:dyDescent="0.25">
      <c r="A320" t="s">
        <v>37</v>
      </c>
      <c r="B320" t="s">
        <v>38</v>
      </c>
      <c r="C320">
        <v>1.3518518518518501</v>
      </c>
      <c r="D320">
        <v>0.36</v>
      </c>
      <c r="E320">
        <v>0.81</v>
      </c>
    </row>
    <row r="321" spans="1:5" x14ac:dyDescent="0.25">
      <c r="A321" t="s">
        <v>37</v>
      </c>
      <c r="B321" t="s">
        <v>228</v>
      </c>
      <c r="C321">
        <v>1.3518518518518501</v>
      </c>
      <c r="D321">
        <v>0.63</v>
      </c>
      <c r="E321">
        <v>1.26</v>
      </c>
    </row>
    <row r="322" spans="1:5" x14ac:dyDescent="0.25">
      <c r="A322" t="s">
        <v>37</v>
      </c>
      <c r="B322" t="s">
        <v>230</v>
      </c>
      <c r="C322">
        <v>1.3518518518518501</v>
      </c>
      <c r="D322">
        <v>1.19</v>
      </c>
      <c r="E322">
        <v>0.76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1.1016949152542399</v>
      </c>
      <c r="D343">
        <v>0.76</v>
      </c>
      <c r="E343">
        <v>1.19</v>
      </c>
    </row>
    <row r="344" spans="1:5" x14ac:dyDescent="0.25">
      <c r="A344" t="s">
        <v>340</v>
      </c>
      <c r="B344" t="s">
        <v>352</v>
      </c>
      <c r="C344">
        <v>1.1016949152542399</v>
      </c>
      <c r="D344">
        <v>0.68</v>
      </c>
      <c r="E344">
        <v>1.19</v>
      </c>
    </row>
    <row r="345" spans="1:5" x14ac:dyDescent="0.25">
      <c r="A345" t="s">
        <v>340</v>
      </c>
      <c r="B345" t="s">
        <v>353</v>
      </c>
      <c r="C345">
        <v>1.1016949152542399</v>
      </c>
      <c r="D345">
        <v>1.0900000000000001</v>
      </c>
      <c r="E345">
        <v>0.44</v>
      </c>
    </row>
    <row r="346" spans="1:5" x14ac:dyDescent="0.25">
      <c r="A346" t="s">
        <v>340</v>
      </c>
      <c r="B346" t="s">
        <v>354</v>
      </c>
      <c r="C346">
        <v>1.1016949152542399</v>
      </c>
      <c r="D346">
        <v>1.36</v>
      </c>
      <c r="E346">
        <v>0.59</v>
      </c>
    </row>
    <row r="347" spans="1:5" x14ac:dyDescent="0.25">
      <c r="A347" t="s">
        <v>340</v>
      </c>
      <c r="B347" t="s">
        <v>356</v>
      </c>
      <c r="C347">
        <v>1.1016949152542399</v>
      </c>
      <c r="D347">
        <v>0.92</v>
      </c>
      <c r="E347">
        <v>1.53</v>
      </c>
    </row>
    <row r="348" spans="1:5" x14ac:dyDescent="0.25">
      <c r="A348" t="s">
        <v>340</v>
      </c>
      <c r="B348" t="s">
        <v>361</v>
      </c>
      <c r="C348">
        <v>1.1016949152542399</v>
      </c>
      <c r="D348">
        <v>0.68</v>
      </c>
      <c r="E348">
        <v>0.93</v>
      </c>
    </row>
    <row r="349" spans="1:5" x14ac:dyDescent="0.25">
      <c r="A349" t="s">
        <v>340</v>
      </c>
      <c r="B349" t="s">
        <v>365</v>
      </c>
      <c r="C349">
        <v>1.1016949152542399</v>
      </c>
      <c r="D349">
        <v>0.68</v>
      </c>
      <c r="E349">
        <v>1.02</v>
      </c>
    </row>
    <row r="350" spans="1:5" x14ac:dyDescent="0.25">
      <c r="A350" t="s">
        <v>340</v>
      </c>
      <c r="B350" t="s">
        <v>377</v>
      </c>
      <c r="C350">
        <v>1.1016949152542399</v>
      </c>
      <c r="D350">
        <v>0.93</v>
      </c>
      <c r="E350">
        <v>0.85</v>
      </c>
    </row>
    <row r="351" spans="1:5" x14ac:dyDescent="0.25">
      <c r="A351" t="s">
        <v>340</v>
      </c>
      <c r="B351" t="s">
        <v>378</v>
      </c>
      <c r="C351">
        <v>1.1016949152542399</v>
      </c>
      <c r="D351">
        <v>0.65</v>
      </c>
      <c r="E351">
        <v>0.87</v>
      </c>
    </row>
    <row r="352" spans="1:5" x14ac:dyDescent="0.25">
      <c r="A352" t="s">
        <v>340</v>
      </c>
      <c r="B352" t="s">
        <v>385</v>
      </c>
      <c r="C352">
        <v>1.1016949152542399</v>
      </c>
      <c r="D352">
        <v>0.67</v>
      </c>
      <c r="E352">
        <v>0.95</v>
      </c>
    </row>
    <row r="353" spans="1:5" x14ac:dyDescent="0.25">
      <c r="A353" t="s">
        <v>340</v>
      </c>
      <c r="B353" t="s">
        <v>387</v>
      </c>
      <c r="C353">
        <v>1.1016949152542399</v>
      </c>
      <c r="D353">
        <v>0.48</v>
      </c>
      <c r="E353">
        <v>1.53</v>
      </c>
    </row>
    <row r="354" spans="1:5" x14ac:dyDescent="0.25">
      <c r="A354" t="s">
        <v>340</v>
      </c>
      <c r="B354" t="s">
        <v>390</v>
      </c>
      <c r="C354">
        <v>1.1016949152542399</v>
      </c>
      <c r="D354">
        <v>0.76</v>
      </c>
      <c r="E354">
        <v>1.53</v>
      </c>
    </row>
    <row r="355" spans="1:5" x14ac:dyDescent="0.25">
      <c r="A355" t="s">
        <v>340</v>
      </c>
      <c r="B355" t="s">
        <v>394</v>
      </c>
      <c r="C355">
        <v>1.1016949152542399</v>
      </c>
      <c r="D355">
        <v>0.76</v>
      </c>
      <c r="E355">
        <v>1.19</v>
      </c>
    </row>
    <row r="356" spans="1:5" x14ac:dyDescent="0.25">
      <c r="A356" t="s">
        <v>340</v>
      </c>
      <c r="B356" t="s">
        <v>405</v>
      </c>
      <c r="C356">
        <v>1.1016949152542399</v>
      </c>
      <c r="D356">
        <v>0.59</v>
      </c>
      <c r="E356">
        <v>1.19</v>
      </c>
    </row>
    <row r="357" spans="1:5" x14ac:dyDescent="0.25">
      <c r="A357" t="s">
        <v>340</v>
      </c>
      <c r="B357" t="s">
        <v>413</v>
      </c>
      <c r="C357">
        <v>1.1016949152542399</v>
      </c>
      <c r="D357">
        <v>1.1399999999999999</v>
      </c>
      <c r="E357">
        <v>0.76</v>
      </c>
    </row>
    <row r="358" spans="1:5" x14ac:dyDescent="0.25">
      <c r="A358" t="s">
        <v>340</v>
      </c>
      <c r="B358" t="s">
        <v>415</v>
      </c>
      <c r="C358">
        <v>1.1016949152542399</v>
      </c>
      <c r="D358">
        <v>0.76</v>
      </c>
      <c r="E358">
        <v>0.68</v>
      </c>
    </row>
    <row r="359" spans="1:5" x14ac:dyDescent="0.25">
      <c r="A359" t="s">
        <v>340</v>
      </c>
      <c r="B359" t="s">
        <v>418</v>
      </c>
      <c r="C359">
        <v>1.1016949152542399</v>
      </c>
      <c r="D359">
        <v>1.3</v>
      </c>
      <c r="E359">
        <v>0.69</v>
      </c>
    </row>
    <row r="360" spans="1:5" x14ac:dyDescent="0.25">
      <c r="A360" t="s">
        <v>340</v>
      </c>
      <c r="B360" t="s">
        <v>428</v>
      </c>
      <c r="C360">
        <v>1.1016949152542399</v>
      </c>
      <c r="D360">
        <v>0.85</v>
      </c>
      <c r="E360">
        <v>1.02</v>
      </c>
    </row>
    <row r="361" spans="1:5" x14ac:dyDescent="0.25">
      <c r="A361" t="s">
        <v>340</v>
      </c>
      <c r="B361" t="s">
        <v>429</v>
      </c>
      <c r="C361">
        <v>1.1016949152542399</v>
      </c>
      <c r="D361">
        <v>0.59</v>
      </c>
      <c r="E361">
        <v>0.93</v>
      </c>
    </row>
    <row r="362" spans="1:5" x14ac:dyDescent="0.25">
      <c r="A362" t="s">
        <v>340</v>
      </c>
      <c r="B362" t="s">
        <v>431</v>
      </c>
      <c r="C362">
        <v>1.1016949152542399</v>
      </c>
      <c r="D362">
        <v>1.02</v>
      </c>
      <c r="E362">
        <v>0.85</v>
      </c>
    </row>
    <row r="363" spans="1:5" x14ac:dyDescent="0.25">
      <c r="A363" t="s">
        <v>342</v>
      </c>
      <c r="B363" t="s">
        <v>343</v>
      </c>
      <c r="C363">
        <v>0.820175438596491</v>
      </c>
      <c r="D363">
        <v>0.26</v>
      </c>
      <c r="E363">
        <v>1.22</v>
      </c>
    </row>
    <row r="364" spans="1:5" x14ac:dyDescent="0.25">
      <c r="A364" t="s">
        <v>342</v>
      </c>
      <c r="B364" t="s">
        <v>346</v>
      </c>
      <c r="C364">
        <v>0.820175438596491</v>
      </c>
      <c r="D364">
        <v>0.44</v>
      </c>
      <c r="E364">
        <v>0.7</v>
      </c>
    </row>
    <row r="365" spans="1:5" x14ac:dyDescent="0.25">
      <c r="A365" t="s">
        <v>342</v>
      </c>
      <c r="B365" t="s">
        <v>348</v>
      </c>
      <c r="C365">
        <v>0.820175438596491</v>
      </c>
      <c r="D365">
        <v>1.1299999999999999</v>
      </c>
      <c r="E365">
        <v>0.78</v>
      </c>
    </row>
    <row r="366" spans="1:5" x14ac:dyDescent="0.25">
      <c r="A366" t="s">
        <v>342</v>
      </c>
      <c r="B366" t="s">
        <v>363</v>
      </c>
      <c r="C366">
        <v>0.820175438596491</v>
      </c>
      <c r="D366">
        <v>0.79</v>
      </c>
      <c r="E366">
        <v>1.42</v>
      </c>
    </row>
    <row r="367" spans="1:5" x14ac:dyDescent="0.25">
      <c r="A367" t="s">
        <v>342</v>
      </c>
      <c r="B367" t="s">
        <v>364</v>
      </c>
      <c r="C367">
        <v>0.820175438596491</v>
      </c>
      <c r="D367">
        <v>0.71</v>
      </c>
      <c r="E367">
        <v>1.5</v>
      </c>
    </row>
    <row r="368" spans="1:5" x14ac:dyDescent="0.25">
      <c r="A368" t="s">
        <v>342</v>
      </c>
      <c r="B368" t="s">
        <v>380</v>
      </c>
      <c r="C368">
        <v>0.820175438596491</v>
      </c>
      <c r="D368">
        <v>1.1299999999999999</v>
      </c>
      <c r="E368">
        <v>0.52</v>
      </c>
    </row>
    <row r="369" spans="1:5" x14ac:dyDescent="0.25">
      <c r="A369" t="s">
        <v>342</v>
      </c>
      <c r="B369" t="s">
        <v>384</v>
      </c>
      <c r="C369">
        <v>0.820175438596491</v>
      </c>
      <c r="D369">
        <v>1.19</v>
      </c>
      <c r="E369">
        <v>1.27</v>
      </c>
    </row>
    <row r="370" spans="1:5" x14ac:dyDescent="0.25">
      <c r="A370" t="s">
        <v>342</v>
      </c>
      <c r="B370" t="s">
        <v>386</v>
      </c>
      <c r="C370">
        <v>0.820175438596491</v>
      </c>
      <c r="D370">
        <v>0.71</v>
      </c>
      <c r="E370">
        <v>0.95</v>
      </c>
    </row>
    <row r="371" spans="1:5" x14ac:dyDescent="0.25">
      <c r="A371" t="s">
        <v>342</v>
      </c>
      <c r="B371" t="s">
        <v>392</v>
      </c>
      <c r="C371">
        <v>0.820175438596491</v>
      </c>
      <c r="D371">
        <v>0.55000000000000004</v>
      </c>
      <c r="E371">
        <v>1.1100000000000001</v>
      </c>
    </row>
    <row r="372" spans="1:5" x14ac:dyDescent="0.25">
      <c r="A372" t="s">
        <v>342</v>
      </c>
      <c r="B372" t="s">
        <v>393</v>
      </c>
      <c r="C372">
        <v>0.820175438596491</v>
      </c>
      <c r="D372">
        <v>0.61</v>
      </c>
      <c r="E372">
        <v>0.87</v>
      </c>
    </row>
    <row r="373" spans="1:5" x14ac:dyDescent="0.25">
      <c r="A373" t="s">
        <v>342</v>
      </c>
      <c r="B373" t="s">
        <v>396</v>
      </c>
      <c r="C373">
        <v>0.820175438596491</v>
      </c>
      <c r="D373">
        <v>0.55000000000000004</v>
      </c>
      <c r="E373">
        <v>1.19</v>
      </c>
    </row>
    <row r="374" spans="1:5" x14ac:dyDescent="0.25">
      <c r="A374" t="s">
        <v>342</v>
      </c>
      <c r="B374" t="s">
        <v>398</v>
      </c>
      <c r="C374">
        <v>0.820175438596491</v>
      </c>
      <c r="D374">
        <v>0.79</v>
      </c>
      <c r="E374">
        <v>1.1100000000000001</v>
      </c>
    </row>
    <row r="375" spans="1:5" x14ac:dyDescent="0.25">
      <c r="A375" t="s">
        <v>342</v>
      </c>
      <c r="B375" t="s">
        <v>399</v>
      </c>
      <c r="C375">
        <v>0.820175438596491</v>
      </c>
      <c r="D375">
        <v>0.95</v>
      </c>
      <c r="E375">
        <v>1.27</v>
      </c>
    </row>
    <row r="376" spans="1:5" x14ac:dyDescent="0.25">
      <c r="A376" t="s">
        <v>342</v>
      </c>
      <c r="B376" t="s">
        <v>400</v>
      </c>
      <c r="C376">
        <v>0.820175438596491</v>
      </c>
      <c r="D376">
        <v>0.87</v>
      </c>
      <c r="E376">
        <v>0.26</v>
      </c>
    </row>
    <row r="377" spans="1:5" x14ac:dyDescent="0.25">
      <c r="A377" t="s">
        <v>342</v>
      </c>
      <c r="B377" t="s">
        <v>402</v>
      </c>
      <c r="C377">
        <v>0.820175438596491</v>
      </c>
      <c r="D377">
        <v>0.87</v>
      </c>
      <c r="E377">
        <v>0.87</v>
      </c>
    </row>
    <row r="378" spans="1:5" x14ac:dyDescent="0.25">
      <c r="A378" t="s">
        <v>342</v>
      </c>
      <c r="B378" t="s">
        <v>406</v>
      </c>
      <c r="C378">
        <v>0.820175438596491</v>
      </c>
      <c r="D378">
        <v>0.78</v>
      </c>
      <c r="E378">
        <v>0.78</v>
      </c>
    </row>
    <row r="379" spans="1:5" x14ac:dyDescent="0.25">
      <c r="A379" t="s">
        <v>342</v>
      </c>
      <c r="B379" t="s">
        <v>409</v>
      </c>
      <c r="C379">
        <v>0.820175438596491</v>
      </c>
      <c r="D379">
        <v>0.78</v>
      </c>
      <c r="E379">
        <v>1.1299999999999999</v>
      </c>
    </row>
    <row r="380" spans="1:5" x14ac:dyDescent="0.25">
      <c r="A380" t="s">
        <v>342</v>
      </c>
      <c r="B380" t="s">
        <v>414</v>
      </c>
      <c r="C380">
        <v>0.820175438596491</v>
      </c>
      <c r="D380">
        <v>0.78</v>
      </c>
      <c r="E380">
        <v>1.04</v>
      </c>
    </row>
    <row r="381" spans="1:5" x14ac:dyDescent="0.25">
      <c r="A381" t="s">
        <v>342</v>
      </c>
      <c r="B381" t="s">
        <v>420</v>
      </c>
      <c r="C381">
        <v>0.820175438596491</v>
      </c>
      <c r="D381">
        <v>0.52</v>
      </c>
      <c r="E381">
        <v>0.78</v>
      </c>
    </row>
    <row r="382" spans="1:5" x14ac:dyDescent="0.25">
      <c r="A382" t="s">
        <v>342</v>
      </c>
      <c r="B382" t="s">
        <v>426</v>
      </c>
      <c r="C382">
        <v>0.820175438596491</v>
      </c>
      <c r="D382">
        <v>0.61</v>
      </c>
      <c r="E382">
        <v>1.22</v>
      </c>
    </row>
    <row r="383" spans="1:5" x14ac:dyDescent="0.25">
      <c r="A383" t="s">
        <v>342</v>
      </c>
      <c r="B383" t="s">
        <v>430</v>
      </c>
      <c r="C383">
        <v>0.820175438596491</v>
      </c>
      <c r="D383">
        <v>0.44</v>
      </c>
      <c r="E383">
        <v>0.87</v>
      </c>
    </row>
    <row r="384" spans="1:5" x14ac:dyDescent="0.25">
      <c r="A384" t="s">
        <v>342</v>
      </c>
      <c r="B384" t="s">
        <v>436</v>
      </c>
      <c r="C384">
        <v>0.820175438596491</v>
      </c>
      <c r="D384">
        <v>0.17</v>
      </c>
      <c r="E384">
        <v>0.96</v>
      </c>
    </row>
    <row r="385" spans="1:5" x14ac:dyDescent="0.25">
      <c r="A385" t="s">
        <v>40</v>
      </c>
      <c r="B385" t="s">
        <v>339</v>
      </c>
      <c r="C385">
        <v>1.2052631578947399</v>
      </c>
      <c r="D385">
        <v>0.72</v>
      </c>
      <c r="E385">
        <v>0.79</v>
      </c>
    </row>
    <row r="386" spans="1:5" x14ac:dyDescent="0.25">
      <c r="A386" t="s">
        <v>40</v>
      </c>
      <c r="B386" t="s">
        <v>333</v>
      </c>
      <c r="C386">
        <v>1.2052631578947399</v>
      </c>
      <c r="D386">
        <v>0.56999999999999995</v>
      </c>
      <c r="E386">
        <v>1.22</v>
      </c>
    </row>
    <row r="387" spans="1:5" x14ac:dyDescent="0.25">
      <c r="A387" t="s">
        <v>40</v>
      </c>
      <c r="B387" t="s">
        <v>238</v>
      </c>
      <c r="C387">
        <v>1.2052631578947399</v>
      </c>
      <c r="D387">
        <v>0.56999999999999995</v>
      </c>
      <c r="E387">
        <v>0.93</v>
      </c>
    </row>
    <row r="388" spans="1:5" x14ac:dyDescent="0.25">
      <c r="A388" t="s">
        <v>40</v>
      </c>
      <c r="B388" t="s">
        <v>320</v>
      </c>
      <c r="C388">
        <v>1.2052631578947399</v>
      </c>
      <c r="D388">
        <v>1.29</v>
      </c>
      <c r="E388">
        <v>1.22</v>
      </c>
    </row>
    <row r="389" spans="1:5" x14ac:dyDescent="0.25">
      <c r="A389" t="s">
        <v>40</v>
      </c>
      <c r="B389" t="s">
        <v>234</v>
      </c>
      <c r="C389">
        <v>1.2052631578947399</v>
      </c>
      <c r="D389">
        <v>0.72</v>
      </c>
      <c r="E389">
        <v>1.22</v>
      </c>
    </row>
    <row r="390" spans="1:5" x14ac:dyDescent="0.25">
      <c r="A390" t="s">
        <v>40</v>
      </c>
      <c r="B390" t="s">
        <v>316</v>
      </c>
      <c r="C390">
        <v>1.2052631578947399</v>
      </c>
      <c r="D390">
        <v>0.93</v>
      </c>
      <c r="E390">
        <v>1.36</v>
      </c>
    </row>
    <row r="391" spans="1:5" x14ac:dyDescent="0.25">
      <c r="A391" t="s">
        <v>40</v>
      </c>
      <c r="B391" t="s">
        <v>335</v>
      </c>
      <c r="C391">
        <v>1.2052631578947399</v>
      </c>
      <c r="D391">
        <v>0.71</v>
      </c>
      <c r="E391">
        <v>1.29</v>
      </c>
    </row>
    <row r="392" spans="1:5" x14ac:dyDescent="0.25">
      <c r="A392" t="s">
        <v>40</v>
      </c>
      <c r="B392" t="s">
        <v>332</v>
      </c>
      <c r="C392">
        <v>1.2052631578947399</v>
      </c>
      <c r="D392">
        <v>1.51</v>
      </c>
      <c r="E392">
        <v>0.56999999999999995</v>
      </c>
    </row>
    <row r="393" spans="1:5" x14ac:dyDescent="0.25">
      <c r="A393" t="s">
        <v>40</v>
      </c>
      <c r="B393" t="s">
        <v>321</v>
      </c>
      <c r="C393">
        <v>1.2052631578947399</v>
      </c>
      <c r="D393">
        <v>1.1499999999999999</v>
      </c>
      <c r="E393">
        <v>0.79</v>
      </c>
    </row>
    <row r="394" spans="1:5" x14ac:dyDescent="0.25">
      <c r="A394" t="s">
        <v>40</v>
      </c>
      <c r="B394" t="s">
        <v>236</v>
      </c>
      <c r="C394">
        <v>1.2052631578947399</v>
      </c>
      <c r="D394">
        <v>1.01</v>
      </c>
      <c r="E394">
        <v>0.79</v>
      </c>
    </row>
    <row r="395" spans="1:5" x14ac:dyDescent="0.25">
      <c r="A395" t="s">
        <v>40</v>
      </c>
      <c r="B395" t="s">
        <v>41</v>
      </c>
      <c r="C395">
        <v>1.2052631578947399</v>
      </c>
      <c r="D395">
        <v>0.43</v>
      </c>
      <c r="E395">
        <v>1.29</v>
      </c>
    </row>
    <row r="396" spans="1:5" x14ac:dyDescent="0.25">
      <c r="A396" t="s">
        <v>40</v>
      </c>
      <c r="B396" t="s">
        <v>233</v>
      </c>
      <c r="C396">
        <v>1.2052631578947399</v>
      </c>
      <c r="D396">
        <v>0.65</v>
      </c>
      <c r="E396">
        <v>0.79</v>
      </c>
    </row>
    <row r="397" spans="1:5" x14ac:dyDescent="0.25">
      <c r="A397" t="s">
        <v>40</v>
      </c>
      <c r="B397" t="s">
        <v>317</v>
      </c>
      <c r="C397">
        <v>1.2052631578947399</v>
      </c>
      <c r="D397">
        <v>0.79</v>
      </c>
      <c r="E397">
        <v>1.01</v>
      </c>
    </row>
    <row r="398" spans="1:5" x14ac:dyDescent="0.25">
      <c r="A398" t="s">
        <v>40</v>
      </c>
      <c r="B398" t="s">
        <v>42</v>
      </c>
      <c r="C398">
        <v>1.2052631578947399</v>
      </c>
      <c r="D398">
        <v>0.79</v>
      </c>
      <c r="E398">
        <v>1.1499999999999999</v>
      </c>
    </row>
    <row r="399" spans="1:5" x14ac:dyDescent="0.25">
      <c r="A399" t="s">
        <v>40</v>
      </c>
      <c r="B399" t="s">
        <v>334</v>
      </c>
      <c r="C399">
        <v>1.2052631578947399</v>
      </c>
      <c r="D399">
        <v>0.72</v>
      </c>
      <c r="E399">
        <v>1.1499999999999999</v>
      </c>
    </row>
    <row r="400" spans="1:5" x14ac:dyDescent="0.25">
      <c r="A400" t="s">
        <v>40</v>
      </c>
      <c r="B400" t="s">
        <v>237</v>
      </c>
      <c r="C400">
        <v>1.2052631578947399</v>
      </c>
      <c r="D400">
        <v>0.5</v>
      </c>
      <c r="E400">
        <v>0.86</v>
      </c>
    </row>
    <row r="401" spans="1:5" x14ac:dyDescent="0.25">
      <c r="A401" t="s">
        <v>40</v>
      </c>
      <c r="B401" t="s">
        <v>232</v>
      </c>
      <c r="C401">
        <v>1.2052631578947399</v>
      </c>
      <c r="D401">
        <v>0.65</v>
      </c>
      <c r="E401">
        <v>0.79</v>
      </c>
    </row>
    <row r="402" spans="1:5" x14ac:dyDescent="0.25">
      <c r="A402" t="s">
        <v>40</v>
      </c>
      <c r="B402" t="s">
        <v>319</v>
      </c>
      <c r="C402">
        <v>1.2052631578947399</v>
      </c>
      <c r="D402">
        <v>0.56999999999999995</v>
      </c>
      <c r="E402">
        <v>1.36</v>
      </c>
    </row>
    <row r="403" spans="1:5" x14ac:dyDescent="0.25">
      <c r="A403" t="s">
        <v>40</v>
      </c>
      <c r="B403" t="s">
        <v>235</v>
      </c>
      <c r="C403">
        <v>1.2052631578947399</v>
      </c>
      <c r="D403">
        <v>0.86</v>
      </c>
      <c r="E403">
        <v>0.79</v>
      </c>
    </row>
    <row r="404" spans="1:5" x14ac:dyDescent="0.25">
      <c r="A404" t="s">
        <v>40</v>
      </c>
      <c r="B404" t="s">
        <v>239</v>
      </c>
      <c r="C404">
        <v>1.2052631578947399</v>
      </c>
      <c r="D404">
        <v>0.56999999999999995</v>
      </c>
      <c r="E404">
        <v>0.5</v>
      </c>
    </row>
    <row r="405" spans="1:5" x14ac:dyDescent="0.25">
      <c r="A405" t="s">
        <v>40</v>
      </c>
      <c r="B405" t="s">
        <v>318</v>
      </c>
      <c r="C405">
        <v>1.2052631578947399</v>
      </c>
      <c r="D405">
        <v>0.65</v>
      </c>
      <c r="E405">
        <v>1.08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94"/>
  <sheetViews>
    <sheetView tabSelected="1" zoomScale="80" zoomScaleNormal="80" workbookViewId="0">
      <pane xSplit="12" ySplit="1" topLeftCell="BH2" activePane="bottomRight" state="frozen"/>
      <selection pane="topRight" activeCell="M1" sqref="M1"/>
      <selection pane="bottomLeft" activeCell="A2" sqref="A2"/>
      <selection pane="bottomRight" activeCell="BP14" sqref="BP14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443</v>
      </c>
      <c r="N1" s="6" t="s">
        <v>444</v>
      </c>
      <c r="O1" s="4" t="s">
        <v>445</v>
      </c>
      <c r="P1" s="6" t="s">
        <v>446</v>
      </c>
      <c r="Q1" s="6" t="s">
        <v>447</v>
      </c>
      <c r="R1" s="6" t="s">
        <v>448</v>
      </c>
      <c r="S1" s="6" t="s">
        <v>449</v>
      </c>
      <c r="T1" s="6" t="s">
        <v>450</v>
      </c>
      <c r="U1" s="6" t="s">
        <v>451</v>
      </c>
      <c r="V1" s="6" t="s">
        <v>452</v>
      </c>
      <c r="W1" s="6" t="s">
        <v>457</v>
      </c>
      <c r="X1" s="6" t="s">
        <v>453</v>
      </c>
      <c r="Y1" s="6" t="s">
        <v>459</v>
      </c>
      <c r="Z1" s="6" t="s">
        <v>458</v>
      </c>
      <c r="AA1" s="6" t="s">
        <v>454</v>
      </c>
      <c r="AB1" s="6" t="s">
        <v>460</v>
      </c>
      <c r="AC1" s="6" t="s">
        <v>455</v>
      </c>
      <c r="AD1" s="6" t="s">
        <v>461</v>
      </c>
      <c r="AE1" s="6" t="s">
        <v>456</v>
      </c>
      <c r="AF1" s="6" t="s">
        <v>462</v>
      </c>
      <c r="AG1" s="6" t="s">
        <v>463</v>
      </c>
      <c r="AH1" s="6" t="s">
        <v>464</v>
      </c>
      <c r="AI1" s="6" t="s">
        <v>465</v>
      </c>
      <c r="AJ1" s="6" t="s">
        <v>466</v>
      </c>
      <c r="AK1" s="6" t="s">
        <v>467</v>
      </c>
      <c r="AL1" s="7" t="s">
        <v>468</v>
      </c>
      <c r="AM1" s="7" t="s">
        <v>469</v>
      </c>
      <c r="AN1" s="7" t="s">
        <v>470</v>
      </c>
      <c r="AO1" s="7" t="s">
        <v>471</v>
      </c>
      <c r="AP1" s="7" t="s">
        <v>472</v>
      </c>
      <c r="AQ1" s="7" t="s">
        <v>473</v>
      </c>
      <c r="AR1" s="7" t="s">
        <v>474</v>
      </c>
      <c r="AS1" s="7" t="s">
        <v>475</v>
      </c>
      <c r="AT1" s="7" t="s">
        <v>476</v>
      </c>
      <c r="AU1" s="7" t="s">
        <v>477</v>
      </c>
      <c r="AV1" s="7" t="s">
        <v>478</v>
      </c>
      <c r="AW1" s="6" t="s">
        <v>479</v>
      </c>
      <c r="AX1" s="6" t="s">
        <v>481</v>
      </c>
      <c r="AY1" s="6" t="s">
        <v>480</v>
      </c>
      <c r="AZ1" s="6" t="s">
        <v>482</v>
      </c>
      <c r="BA1" s="6" t="s">
        <v>483</v>
      </c>
      <c r="BB1" s="6" t="s">
        <v>484</v>
      </c>
      <c r="BC1" s="6" t="s">
        <v>485</v>
      </c>
      <c r="BD1" s="6" t="s">
        <v>486</v>
      </c>
      <c r="BE1" s="6" t="s">
        <v>487</v>
      </c>
      <c r="BF1" s="6" t="s">
        <v>488</v>
      </c>
      <c r="BG1" s="6" t="s">
        <v>489</v>
      </c>
      <c r="BH1" s="6" t="s">
        <v>490</v>
      </c>
      <c r="BI1" s="6" t="s">
        <v>491</v>
      </c>
      <c r="BJ1" s="9" t="s">
        <v>492</v>
      </c>
      <c r="BK1" s="9" t="s">
        <v>493</v>
      </c>
      <c r="BL1" s="9" t="s">
        <v>494</v>
      </c>
      <c r="BM1" s="9" t="s">
        <v>495</v>
      </c>
      <c r="BN1" s="9" t="s">
        <v>496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11</v>
      </c>
      <c r="C2" t="s">
        <v>12</v>
      </c>
      <c r="D2" s="4" t="s">
        <v>439</v>
      </c>
      <c r="E2" s="1">
        <f>VLOOKUP(A2,home!$A$2:$E$405,3,FALSE)</f>
        <v>1.55555555555556</v>
      </c>
      <c r="F2">
        <f>VLOOKUP(B2,home!$B$2:$E$405,3,FALSE)</f>
        <v>0.9</v>
      </c>
      <c r="G2">
        <f>VLOOKUP(C2,away!$B$2:$E$405,4,FALSE)</f>
        <v>1.1100000000000001</v>
      </c>
      <c r="H2">
        <f>VLOOKUP(A2,away!$A$2:$E$405,3,FALSE)</f>
        <v>1.4074074074074101</v>
      </c>
      <c r="I2">
        <f>VLOOKUP(C2,away!$B$2:$E$405,3,FALSE)</f>
        <v>0.88</v>
      </c>
      <c r="J2">
        <f>VLOOKUP(B2,home!$B$2:$E$405,4,FALSE)</f>
        <v>1.28</v>
      </c>
      <c r="K2" s="3">
        <f>E2*F2*G2</f>
        <v>1.5540000000000047</v>
      </c>
      <c r="L2" s="3">
        <f>H2*I2*J2</f>
        <v>1.5853037037037065</v>
      </c>
      <c r="M2" s="5">
        <f>_xlfn.POISSON.DIST(0,$K2,FALSE) * _xlfn.POISSON.DIST(0,$L2,FALSE)</f>
        <v>4.3312946048641429E-2</v>
      </c>
      <c r="N2" s="5">
        <f>_xlfn.POISSON.DIST(1,K2,FALSE) * _xlfn.POISSON.DIST(0,L2,FALSE)</f>
        <v>6.7308318159588987E-2</v>
      </c>
      <c r="O2" s="5">
        <f>_xlfn.POISSON.DIST(0,K2,FALSE) * _xlfn.POISSON.DIST(1,L2,FALSE)</f>
        <v>6.8664173789230079E-2</v>
      </c>
      <c r="P2" s="5">
        <f>_xlfn.POISSON.DIST(1,K2,FALSE) * _xlfn.POISSON.DIST(1,L2,FALSE)</f>
        <v>0.10670412606846387</v>
      </c>
      <c r="Q2" s="5">
        <f>_xlfn.POISSON.DIST(2,K2,FALSE) * _xlfn.POISSON.DIST(0,L2,FALSE)</f>
        <v>5.2298563210000808E-2</v>
      </c>
      <c r="R2" s="5">
        <f>_xlfn.POISSON.DIST(0,K2,FALSE) * _xlfn.POISSON.DIST(2,L2,FALSE)</f>
        <v>5.4426784509910724E-2</v>
      </c>
      <c r="S2" s="5">
        <f>_xlfn.POISSON.DIST(2,K2,FALSE) * _xlfn.POISSON.DIST(2,L2,FALSE)</f>
        <v>6.5718056370768191E-2</v>
      </c>
      <c r="T2" s="5">
        <f>_xlfn.POISSON.DIST(2,K2,FALSE) * _xlfn.POISSON.DIST(1,L2,FALSE)</f>
        <v>8.2909105955196682E-2</v>
      </c>
      <c r="U2" s="5">
        <f>_xlfn.POISSON.DIST(1,K2,FALSE) * _xlfn.POISSON.DIST(2,L2,FALSE)</f>
        <v>8.4579223128401507E-2</v>
      </c>
      <c r="V2" s="5">
        <f>_xlfn.POISSON.DIST(3,K2,FALSE) * _xlfn.POISSON.DIST(3,L2,FALSE)</f>
        <v>1.7988944829786749E-2</v>
      </c>
      <c r="W2" s="5">
        <f>_xlfn.POISSON.DIST(3,K2,FALSE) * _xlfn.POISSON.DIST(0,L2,FALSE)</f>
        <v>2.7090655742780509E-2</v>
      </c>
      <c r="X2" s="5">
        <f>_xlfn.POISSON.DIST(3,K2,FALSE) * _xlfn.POISSON.DIST(1,L2,FALSE)</f>
        <v>4.2946916884792026E-2</v>
      </c>
      <c r="Y2" s="5">
        <f>_xlfn.POISSON.DIST(3,K2,FALSE) * _xlfn.POISSON.DIST(2,L2,FALSE)</f>
        <v>3.4041953200058032E-2</v>
      </c>
      <c r="Z2" s="5">
        <f>_xlfn.POISSON.DIST(0,K2,FALSE) * _xlfn.POISSON.DIST(3,L2,FALSE)</f>
        <v>2.8760994354748333E-2</v>
      </c>
      <c r="AA2" s="5">
        <f>_xlfn.POISSON.DIST(1,K2,FALSE) * _xlfn.POISSON.DIST(3,L2,FALSE)</f>
        <v>4.4694585227279045E-2</v>
      </c>
      <c r="AB2" s="5">
        <f>_xlfn.POISSON.DIST(2,K2,FALSE) * _xlfn.POISSON.DIST(3,L2,FALSE)</f>
        <v>3.4727692721595926E-2</v>
      </c>
      <c r="AC2" s="5">
        <f>_xlfn.POISSON.DIST(4,K2,FALSE) * _xlfn.POISSON.DIST(4,L2,FALSE)</f>
        <v>2.7698050064531659E-3</v>
      </c>
      <c r="AD2" s="5">
        <f>_xlfn.POISSON.DIST(4,K2,FALSE) * _xlfn.POISSON.DIST(0,L2,FALSE)</f>
        <v>1.052471975607026E-2</v>
      </c>
      <c r="AE2" s="5">
        <f>_xlfn.POISSON.DIST(4,K2,FALSE) * _xlfn.POISSON.DIST(1,L2,FALSE)</f>
        <v>1.6684877209741752E-2</v>
      </c>
      <c r="AF2" s="5">
        <f>_xlfn.POISSON.DIST(4,K2,FALSE) * _xlfn.POISSON.DIST(2,L2,FALSE)</f>
        <v>1.3225298818222587E-2</v>
      </c>
      <c r="AG2" s="5">
        <f>_xlfn.POISSON.DIST(4,K2,FALSE) * _xlfn.POISSON.DIST(3,L2,FALSE)</f>
        <v>6.9887050663721738E-3</v>
      </c>
      <c r="AH2" s="5">
        <f>_xlfn.POISSON.DIST(0,K2,FALSE) * _xlfn.POISSON.DIST(4,L2,FALSE)</f>
        <v>1.1398727718195981E-2</v>
      </c>
      <c r="AI2" s="5">
        <f>_xlfn.POISSON.DIST(1,K2,FALSE) * _xlfn.POISSON.DIST(4,L2,FALSE)</f>
        <v>1.7713622874076605E-2</v>
      </c>
      <c r="AJ2" s="5">
        <f>_xlfn.POISSON.DIST(2,K2,FALSE) * _xlfn.POISSON.DIST(4,L2,FALSE)</f>
        <v>1.3763484973157566E-2</v>
      </c>
      <c r="AK2" s="5">
        <f>_xlfn.POISSON.DIST(3,K2,FALSE) * _xlfn.POISSON.DIST(4,L2,FALSE)</f>
        <v>7.1294852160956428E-3</v>
      </c>
      <c r="AL2" s="5">
        <f>_xlfn.POISSON.DIST(5,K2,FALSE) * _xlfn.POISSON.DIST(5,L2,FALSE)</f>
        <v>2.7294344952821423E-4</v>
      </c>
      <c r="AM2" s="5">
        <f>_xlfn.POISSON.DIST(5,K2,FALSE) * _xlfn.POISSON.DIST(0,L2,FALSE)</f>
        <v>3.2710829001866442E-3</v>
      </c>
      <c r="AN2" s="5">
        <f>_xlfn.POISSON.DIST(5,K2,FALSE) * _xlfn.POISSON.DIST(1,L2,FALSE)</f>
        <v>5.1856598367877489E-3</v>
      </c>
      <c r="AO2" s="5">
        <f>_xlfn.POISSON.DIST(5,K2,FALSE) * _xlfn.POISSON.DIST(2,L2,FALSE)</f>
        <v>4.1104228727035889E-3</v>
      </c>
      <c r="AP2" s="5">
        <f>_xlfn.POISSON.DIST(5,K2,FALSE) * _xlfn.POISSON.DIST(3,L2,FALSE)</f>
        <v>2.1720895346284763E-3</v>
      </c>
      <c r="AQ2" s="5">
        <f>_xlfn.POISSON.DIST(5,K2,FALSE) * _xlfn.POISSON.DIST(4,L2,FALSE)</f>
        <v>8.6085539600564592E-4</v>
      </c>
      <c r="AR2" s="5">
        <f>_xlfn.POISSON.DIST(0,K2,FALSE) * _xlfn.POISSON.DIST(5,L2,FALSE)</f>
        <v>3.6140890538332365E-3</v>
      </c>
      <c r="AS2" s="5">
        <f>_xlfn.POISSON.DIST(1,K2,FALSE) * _xlfn.POISSON.DIST(5,L2,FALSE)</f>
        <v>5.6162943896568666E-3</v>
      </c>
      <c r="AT2" s="5">
        <f>_xlfn.POISSON.DIST(2,K2,FALSE) * _xlfn.POISSON.DIST(5,L2,FALSE)</f>
        <v>4.3638607407633992E-3</v>
      </c>
      <c r="AU2" s="5">
        <f>_xlfn.POISSON.DIST(3,K2,FALSE) * _xlfn.POISSON.DIST(5,L2,FALSE)</f>
        <v>2.2604798637154478E-3</v>
      </c>
      <c r="AV2" s="5">
        <f>_xlfn.POISSON.DIST(4,K2,FALSE) * _xlfn.POISSON.DIST(5,L2,FALSE)</f>
        <v>8.7819642705345437E-4</v>
      </c>
      <c r="AW2" s="5">
        <f>_xlfn.POISSON.DIST(6,K2,FALSE) * _xlfn.POISSON.DIST(6,L2,FALSE)</f>
        <v>1.8678141618772481E-5</v>
      </c>
      <c r="AX2" s="5">
        <f>_xlfn.POISSON.DIST(6,K2,FALSE) * _xlfn.POISSON.DIST(0,L2,FALSE)</f>
        <v>8.4721047114834282E-4</v>
      </c>
      <c r="AY2" s="5">
        <f>_xlfn.POISSON.DIST(6,K2,FALSE) * _xlfn.POISSON.DIST(1,L2,FALSE)</f>
        <v>1.3430858977280301E-3</v>
      </c>
      <c r="AZ2" s="5">
        <f>_xlfn.POISSON.DIST(6,K2,FALSE) * _xlfn.POISSON.DIST(2,L2,FALSE)</f>
        <v>1.064599524030232E-3</v>
      </c>
      <c r="BA2" s="5">
        <f>_xlfn.POISSON.DIST(6,K2,FALSE) * _xlfn.POISSON.DIST(3,L2,FALSE)</f>
        <v>5.6257118946877671E-4</v>
      </c>
      <c r="BB2" s="5">
        <f>_xlfn.POISSON.DIST(6,K2,FALSE) * _xlfn.POISSON.DIST(4,L2,FALSE)</f>
        <v>2.2296154756546279E-4</v>
      </c>
      <c r="BC2" s="5">
        <f>_xlfn.POISSON.DIST(6,K2,FALSE) * _xlfn.POISSON.DIST(5,L2,FALSE)</f>
        <v>7.0692353427807643E-5</v>
      </c>
      <c r="BD2" s="5">
        <f>_xlfn.POISSON.DIST(0,K2,FALSE) * _xlfn.POISSON.DIST(6,L2,FALSE)</f>
        <v>9.5490479375947581E-4</v>
      </c>
      <c r="BE2" s="5">
        <f>_xlfn.POISSON.DIST(1,K2,FALSE) * _xlfn.POISSON.DIST(6,L2,FALSE)</f>
        <v>1.4839220495022299E-3</v>
      </c>
      <c r="BF2" s="5">
        <f>_xlfn.POISSON.DIST(2,K2,FALSE) * _xlfn.POISSON.DIST(6,L2,FALSE)</f>
        <v>1.1530074324632364E-3</v>
      </c>
      <c r="BG2" s="5">
        <f>_xlfn.POISSON.DIST(3,K2,FALSE) * _xlfn.POISSON.DIST(6,L2,FALSE)</f>
        <v>5.9725785001595835E-4</v>
      </c>
      <c r="BH2" s="5">
        <f>_xlfn.POISSON.DIST(4,K2,FALSE) * _xlfn.POISSON.DIST(6,L2,FALSE)</f>
        <v>2.3203467473120054E-4</v>
      </c>
      <c r="BI2" s="5">
        <f>_xlfn.POISSON.DIST(5,K2,FALSE) * _xlfn.POISSON.DIST(6,L2,FALSE)</f>
        <v>7.2116376906457296E-5</v>
      </c>
      <c r="BJ2" s="8">
        <f>SUM(N2,Q2,T2,W2,X2,Y2,AD2,AE2,AF2,AG2,AM2,AN2,AO2,AP2,AQ2,AX2,AY2,AZ2,BA2,BB2,BC2)</f>
        <v>0.37373034552650464</v>
      </c>
      <c r="BK2" s="8">
        <f>SUM(M2,P2,S2,V2,AC2,AL2,AY2)</f>
        <v>0.23810990767136964</v>
      </c>
      <c r="BL2" s="8">
        <f>SUM(O2,R2,U2,AA2,AB2,AH2,AI2,AJ2,AK2,AR2,AS2,AT2,AU2,AV2,BD2,BE2,BF2,BG2,BH2,BI2)</f>
        <v>0.35832394381034405</v>
      </c>
      <c r="BM2" s="8">
        <f>SUM(S2:BI2)</f>
        <v>0.6048858718210216</v>
      </c>
      <c r="BN2" s="8">
        <f>SUM(M2:R2)</f>
        <v>0.3927149117858359</v>
      </c>
    </row>
    <row r="3" spans="1:88" x14ac:dyDescent="0.25">
      <c r="A3" t="s">
        <v>13</v>
      </c>
      <c r="B3" t="s">
        <v>14</v>
      </c>
      <c r="C3" t="s">
        <v>15</v>
      </c>
      <c r="D3" s="4" t="s">
        <v>439</v>
      </c>
      <c r="E3">
        <f>VLOOKUP(A3,home!$A$2:$E$405,3,FALSE)</f>
        <v>1.625</v>
      </c>
      <c r="F3">
        <f>VLOOKUP(B3,home!$B$2:$E$405,3,FALSE)</f>
        <v>1.37</v>
      </c>
      <c r="G3">
        <f>VLOOKUP(C3,away!$B$2:$E$405,4,FALSE)</f>
        <v>0.48</v>
      </c>
      <c r="H3">
        <f>VLOOKUP(A3,away!$A$2:$E$405,3,FALSE)</f>
        <v>1.4652777777777799</v>
      </c>
      <c r="I3">
        <f>VLOOKUP(C3,away!$B$2:$E$405,3,FALSE)</f>
        <v>1.0900000000000001</v>
      </c>
      <c r="J3">
        <f>VLOOKUP(B3,home!$B$2:$E$405,4,FALSE)</f>
        <v>0.83</v>
      </c>
      <c r="K3" s="3">
        <f t="shared" ref="K3:K11" si="0">E3*F3*G3</f>
        <v>1.0686</v>
      </c>
      <c r="L3" s="3">
        <f t="shared" ref="L3:L11" si="1">H3*I3*J3</f>
        <v>1.3256368055555576</v>
      </c>
      <c r="M3" s="5">
        <f>_xlfn.POISSON.DIST(0,K3,FALSE) * _xlfn.POISSON.DIST(0,L3,FALSE)</f>
        <v>9.1242287963874555E-2</v>
      </c>
      <c r="N3" s="5">
        <f>_xlfn.POISSON.DIST(1,K3,FALSE) * _xlfn.POISSON.DIST(0,L3,FALSE)</f>
        <v>9.7501508918196353E-2</v>
      </c>
      <c r="O3" s="5">
        <f>_xlfn.POISSON.DIST(0,K3,FALSE) * _xlfn.POISSON.DIST(1,L3,FALSE)</f>
        <v>0.12095413514801097</v>
      </c>
      <c r="P3" s="5">
        <f>_xlfn.POISSON.DIST(1,K3,FALSE) * _xlfn.POISSON.DIST(1,L3,FALSE)</f>
        <v>0.12925158881916451</v>
      </c>
      <c r="Q3" s="5">
        <f>_xlfn.POISSON.DIST(2,K3,FALSE) * _xlfn.POISSON.DIST(0,L3,FALSE)</f>
        <v>5.2095056214992309E-2</v>
      </c>
      <c r="R3" s="5">
        <f>_xlfn.POISSON.DIST(0,K3,FALSE) * _xlfn.POISSON.DIST(2,L3,FALSE)</f>
        <v>8.0170626668172262E-2</v>
      </c>
      <c r="S3" s="5">
        <f>_xlfn.POISSON.DIST(2,K3,FALSE) * _xlfn.POISSON.DIST(2,L3,FALSE)</f>
        <v>4.5773658204660415E-2</v>
      </c>
      <c r="T3" s="5">
        <f>_xlfn.POISSON.DIST(2,K3,FALSE) * _xlfn.POISSON.DIST(1,L3,FALSE)</f>
        <v>6.90591239060796E-2</v>
      </c>
      <c r="U3" s="5">
        <f>_xlfn.POISSON.DIST(1,K3,FALSE) * _xlfn.POISSON.DIST(2,L3,FALSE)</f>
        <v>8.5670331657608872E-2</v>
      </c>
      <c r="V3" s="5">
        <f>_xlfn.POISSON.DIST(3,K3,FALSE) * _xlfn.POISSON.DIST(3,L3,FALSE)</f>
        <v>7.2046491466035327E-3</v>
      </c>
      <c r="W3" s="5">
        <f>_xlfn.POISSON.DIST(3,K3,FALSE) * _xlfn.POISSON.DIST(0,L3,FALSE)</f>
        <v>1.8556259023780261E-2</v>
      </c>
      <c r="X3" s="5">
        <f>_xlfn.POISSON.DIST(3,K3,FALSE) * _xlfn.POISSON.DIST(1,L3,FALSE)</f>
        <v>2.4598859935345555E-2</v>
      </c>
      <c r="Y3" s="5">
        <f>_xlfn.POISSON.DIST(3,K3,FALSE) * _xlfn.POISSON.DIST(2,L3,FALSE)</f>
        <v>1.6304577052500043E-2</v>
      </c>
      <c r="Z3" s="5">
        <f>_xlfn.POISSON.DIST(0,K3,FALSE) * _xlfn.POISSON.DIST(3,L3,FALSE)</f>
        <v>3.542571114526101E-2</v>
      </c>
      <c r="AA3" s="5">
        <f>_xlfn.POISSON.DIST(1,K3,FALSE) * _xlfn.POISSON.DIST(3,L3,FALSE)</f>
        <v>3.7855914929825915E-2</v>
      </c>
      <c r="AB3" s="5">
        <f>_xlfn.POISSON.DIST(2,K3,FALSE) * _xlfn.POISSON.DIST(3,L3,FALSE)</f>
        <v>2.0226415347005984E-2</v>
      </c>
      <c r="AC3" s="5">
        <f>_xlfn.POISSON.DIST(4,K3,FALSE) * _xlfn.POISSON.DIST(4,L3,FALSE)</f>
        <v>6.3787058738312089E-4</v>
      </c>
      <c r="AD3" s="5">
        <f>_xlfn.POISSON.DIST(4,K3,FALSE) * _xlfn.POISSON.DIST(0,L3,FALSE)</f>
        <v>4.9573045982028961E-3</v>
      </c>
      <c r="AE3" s="5">
        <f>_xlfn.POISSON.DIST(4,K3,FALSE) * _xlfn.POISSON.DIST(1,L3,FALSE)</f>
        <v>6.5715854317275639E-3</v>
      </c>
      <c r="AF3" s="5">
        <f>_xlfn.POISSON.DIST(4,K3,FALSE) * _xlfn.POISSON.DIST(2,L3,FALSE)</f>
        <v>4.3557677595753861E-3</v>
      </c>
      <c r="AG3" s="5">
        <f>_xlfn.POISSON.DIST(4,K3,FALSE) * _xlfn.POISSON.DIST(3,L3,FALSE)</f>
        <v>1.9247220195151335E-3</v>
      </c>
      <c r="AH3" s="5">
        <f>_xlfn.POISSON.DIST(0,K3,FALSE) * _xlfn.POISSON.DIST(4,L3,FALSE)</f>
        <v>1.1740406639284433E-2</v>
      </c>
      <c r="AI3" s="5">
        <f>_xlfn.POISSON.DIST(1,K3,FALSE) * _xlfn.POISSON.DIST(4,L3,FALSE)</f>
        <v>1.2545798534739343E-2</v>
      </c>
      <c r="AJ3" s="5">
        <f>_xlfn.POISSON.DIST(2,K3,FALSE) * _xlfn.POISSON.DIST(4,L3,FALSE)</f>
        <v>6.7032201571112313E-3</v>
      </c>
      <c r="AK3" s="5">
        <f>_xlfn.POISSON.DIST(3,K3,FALSE) * _xlfn.POISSON.DIST(4,L3,FALSE)</f>
        <v>2.3876870199630211E-3</v>
      </c>
      <c r="AL3" s="5">
        <f>_xlfn.POISSON.DIST(5,K3,FALSE) * _xlfn.POISSON.DIST(5,L3,FALSE)</f>
        <v>3.6143673605784551E-5</v>
      </c>
      <c r="AM3" s="5">
        <f>_xlfn.POISSON.DIST(5,K3,FALSE) * _xlfn.POISSON.DIST(0,L3,FALSE)</f>
        <v>1.0594751387279235E-3</v>
      </c>
      <c r="AN3" s="5">
        <f>_xlfn.POISSON.DIST(5,K3,FALSE) * _xlfn.POISSON.DIST(1,L3,FALSE)</f>
        <v>1.4044792384688156E-3</v>
      </c>
      <c r="AO3" s="5">
        <f>_xlfn.POISSON.DIST(5,K3,FALSE) * _xlfn.POISSON.DIST(2,L3,FALSE)</f>
        <v>9.3091468557645186E-4</v>
      </c>
      <c r="AP3" s="5">
        <f>_xlfn.POISSON.DIST(5,K3,FALSE) * _xlfn.POISSON.DIST(3,L3,FALSE)</f>
        <v>4.1135159001077452E-4</v>
      </c>
      <c r="AQ3" s="5">
        <f>_xlfn.POISSON.DIST(5,K3,FALSE) * _xlfn.POISSON.DIST(4,L3,FALSE)</f>
        <v>1.3632570193552066E-4</v>
      </c>
      <c r="AR3" s="5">
        <f>_xlfn.POISSON.DIST(0,K3,FALSE) * _xlfn.POISSON.DIST(5,L3,FALSE)</f>
        <v>3.1127030306448557E-3</v>
      </c>
      <c r="AS3" s="5">
        <f>_xlfn.POISSON.DIST(1,K3,FALSE) * _xlfn.POISSON.DIST(5,L3,FALSE)</f>
        <v>3.3262344585470922E-3</v>
      </c>
      <c r="AT3" s="5">
        <f>_xlfn.POISSON.DIST(2,K3,FALSE) * _xlfn.POISSON.DIST(5,L3,FALSE)</f>
        <v>1.7772070712017115E-3</v>
      </c>
      <c r="AU3" s="5">
        <f>_xlfn.POISSON.DIST(3,K3,FALSE) * _xlfn.POISSON.DIST(5,L3,FALSE)</f>
        <v>6.3304115876204972E-4</v>
      </c>
      <c r="AV3" s="5">
        <f>_xlfn.POISSON.DIST(4,K3,FALSE) * _xlfn.POISSON.DIST(5,L3,FALSE)</f>
        <v>1.6911694556328156E-4</v>
      </c>
      <c r="AW3" s="5">
        <f>_xlfn.POISSON.DIST(6,K3,FALSE) * _xlfn.POISSON.DIST(6,L3,FALSE)</f>
        <v>1.422228948988172E-6</v>
      </c>
      <c r="AX3" s="5">
        <f>_xlfn.POISSON.DIST(6,K3,FALSE) * _xlfn.POISSON.DIST(0,L3,FALSE)</f>
        <v>1.8869252220744307E-4</v>
      </c>
      <c r="AY3" s="5">
        <f>_xlfn.POISSON.DIST(6,K3,FALSE) * _xlfn.POISSON.DIST(1,L3,FALSE)</f>
        <v>2.501377523712959E-4</v>
      </c>
      <c r="AZ3" s="5">
        <f>_xlfn.POISSON.DIST(6,K3,FALSE) * _xlfn.POISSON.DIST(2,L3,FALSE)</f>
        <v>1.6579590550116599E-4</v>
      </c>
      <c r="BA3" s="5">
        <f>_xlfn.POISSON.DIST(6,K3,FALSE) * _xlfn.POISSON.DIST(3,L3,FALSE)</f>
        <v>7.3261718180918898E-5</v>
      </c>
      <c r="BB3" s="5">
        <f>_xlfn.POISSON.DIST(6,K3,FALSE) * _xlfn.POISSON.DIST(4,L3,FALSE)</f>
        <v>2.4279607514716219E-5</v>
      </c>
      <c r="BC3" s="5">
        <f>_xlfn.POISSON.DIST(6,K3,FALSE) * _xlfn.POISSON.DIST(5,L3,FALSE)</f>
        <v>6.4371882691902246E-6</v>
      </c>
      <c r="BD3" s="5">
        <f>_xlfn.POISSON.DIST(0,K3,FALSE) * _xlfn.POISSON.DIST(6,L3,FALSE)</f>
        <v>6.8771895036452441E-4</v>
      </c>
      <c r="BE3" s="5">
        <f>_xlfn.POISSON.DIST(1,K3,FALSE) * _xlfn.POISSON.DIST(6,L3,FALSE)</f>
        <v>7.3489647035953069E-4</v>
      </c>
      <c r="BF3" s="5">
        <f>_xlfn.POISSON.DIST(2,K3,FALSE) * _xlfn.POISSON.DIST(6,L3,FALSE)</f>
        <v>3.9265518411309727E-4</v>
      </c>
      <c r="BG3" s="5">
        <f>_xlfn.POISSON.DIST(3,K3,FALSE) * _xlfn.POISSON.DIST(6,L3,FALSE)</f>
        <v>1.3986377658108524E-4</v>
      </c>
      <c r="BH3" s="5">
        <f>_xlfn.POISSON.DIST(4,K3,FALSE) * _xlfn.POISSON.DIST(6,L3,FALSE)</f>
        <v>3.736460791363692E-5</v>
      </c>
      <c r="BI3" s="5">
        <f>_xlfn.POISSON.DIST(5,K3,FALSE) * _xlfn.POISSON.DIST(6,L3,FALSE)</f>
        <v>7.9855640033024867E-6</v>
      </c>
      <c r="BJ3" s="8">
        <f>SUM(N3,Q3,T3,W3,X3,Y3,AD3,AE3,AF3,AG3,AM3,AN3,AO3,AP3,AQ3,AX3,AY3,AZ3,BA3,BB3,BC3)</f>
        <v>0.30057591590867933</v>
      </c>
      <c r="BK3" s="8">
        <f>SUM(M3,P3,S3,V3,AC3,AL3,AY3)</f>
        <v>0.27439633614766318</v>
      </c>
      <c r="BL3" s="8">
        <f>SUM(O3,R3,U3,AA3,AB3,AH3,AI3,AJ3,AK3,AR3,AS3,AT3,AU3,AV3,BD3,BE3,BF3,BG3,BH3,BI3)</f>
        <v>0.3892733233197761</v>
      </c>
      <c r="BM3" s="8">
        <f>SUM(S3:BI3)</f>
        <v>0.42820736726554642</v>
      </c>
      <c r="BN3" s="8">
        <f>SUM(M3:R3)</f>
        <v>0.57121520373241097</v>
      </c>
    </row>
    <row r="4" spans="1:88" x14ac:dyDescent="0.25">
      <c r="A4" t="s">
        <v>16</v>
      </c>
      <c r="B4" t="s">
        <v>17</v>
      </c>
      <c r="C4" t="s">
        <v>18</v>
      </c>
      <c r="D4" s="4" t="s">
        <v>439</v>
      </c>
      <c r="E4">
        <f>VLOOKUP(A4,home!$A$2:$E$405,3,FALSE)</f>
        <v>1.6458333333333299</v>
      </c>
      <c r="F4">
        <f>VLOOKUP(B4,home!$B$2:$E$405,3,FALSE)</f>
        <v>0.84</v>
      </c>
      <c r="G4">
        <f>VLOOKUP(C4,away!$B$2:$E$405,4,FALSE)</f>
        <v>0.61</v>
      </c>
      <c r="H4">
        <f>VLOOKUP(A4,away!$A$2:$E$405,3,FALSE)</f>
        <v>1.31944444444444</v>
      </c>
      <c r="I4">
        <f>VLOOKUP(C4,away!$B$2:$E$405,3,FALSE)</f>
        <v>0.54</v>
      </c>
      <c r="J4">
        <f>VLOOKUP(B4,home!$B$2:$E$405,4,FALSE)</f>
        <v>1.04</v>
      </c>
      <c r="K4" s="3">
        <f t="shared" si="0"/>
        <v>0.84332499999999821</v>
      </c>
      <c r="L4" s="3">
        <f t="shared" si="1"/>
        <v>0.74099999999999766</v>
      </c>
      <c r="M4" s="5">
        <f t="shared" ref="M4:M23" si="2">_xlfn.POISSON.DIST(0,K4,FALSE) * _xlfn.POISSON.DIST(0,L4,FALSE)</f>
        <v>0.20508617957732805</v>
      </c>
      <c r="N4" s="5">
        <f t="shared" ref="N4:N23" si="3">_xlfn.POISSON.DIST(1,K4,FALSE) * _xlfn.POISSON.DIST(0,L4,FALSE)</f>
        <v>0.17295430239204981</v>
      </c>
      <c r="O4" s="5">
        <f t="shared" ref="O4:O23" si="4">_xlfn.POISSON.DIST(0,K4,FALSE) * _xlfn.POISSON.DIST(1,L4,FALSE)</f>
        <v>0.15196885906679961</v>
      </c>
      <c r="P4" s="5">
        <f t="shared" ref="P4:P23" si="5">_xlfn.POISSON.DIST(1,K4,FALSE) * _xlfn.POISSON.DIST(1,L4,FALSE)</f>
        <v>0.1281591380725085</v>
      </c>
      <c r="Q4" s="5">
        <f t="shared" ref="Q4:Q23" si="6">_xlfn.POISSON.DIST(2,K4,FALSE) * _xlfn.POISSON.DIST(0,L4,FALSE)</f>
        <v>7.2928343532387543E-2</v>
      </c>
      <c r="R4" s="5">
        <f t="shared" ref="R4:R23" si="7">_xlfn.POISSON.DIST(0,K4,FALSE) * _xlfn.POISSON.DIST(2,L4,FALSE)</f>
        <v>5.6304462284249068E-2</v>
      </c>
      <c r="S4" s="5">
        <f t="shared" ref="S4:S23" si="8">_xlfn.POISSON.DIST(2,K4,FALSE) * _xlfn.POISSON.DIST(2,L4,FALSE)</f>
        <v>2.0021783897553314E-2</v>
      </c>
      <c r="T4" s="5">
        <f t="shared" ref="T4:T23" si="9">_xlfn.POISSON.DIST(2,K4,FALSE) * _xlfn.POISSON.DIST(1,L4,FALSE)</f>
        <v>5.4039902557498992E-2</v>
      </c>
      <c r="U4" s="5">
        <f t="shared" ref="U4:U23" si="10">_xlfn.POISSON.DIST(1,K4,FALSE) * _xlfn.POISSON.DIST(2,L4,FALSE)</f>
        <v>4.7482960655864249E-2</v>
      </c>
      <c r="V4" s="5">
        <f t="shared" ref="V4:V23" si="11">_xlfn.POISSON.DIST(3,K4,FALSE) * _xlfn.POISSON.DIST(3,L4,FALSE)</f>
        <v>1.3901877045449345E-3</v>
      </c>
      <c r="W4" s="5">
        <f t="shared" ref="W4:W23" si="12">_xlfn.POISSON.DIST(3,K4,FALSE) * _xlfn.POISSON.DIST(0,L4,FALSE)</f>
        <v>2.0500765103150201E-2</v>
      </c>
      <c r="X4" s="5">
        <f t="shared" ref="X4:X23" si="13">_xlfn.POISSON.DIST(3,K4,FALSE) * _xlfn.POISSON.DIST(1,L4,FALSE)</f>
        <v>1.519106694143425E-2</v>
      </c>
      <c r="Y4" s="5">
        <f t="shared" ref="Y4:Y23" si="14">_xlfn.POISSON.DIST(3,K4,FALSE) * _xlfn.POISSON.DIST(2,L4,FALSE)</f>
        <v>5.6282903018013714E-3</v>
      </c>
      <c r="Z4" s="5">
        <f t="shared" ref="Z4:Z23" si="15">_xlfn.POISSON.DIST(0,K4,FALSE) * _xlfn.POISSON.DIST(3,L4,FALSE)</f>
        <v>1.3907202184209478E-2</v>
      </c>
      <c r="AA4" s="5">
        <f t="shared" ref="AA4:AA23" si="16">_xlfn.POISSON.DIST(1,K4,FALSE) * _xlfn.POISSON.DIST(3,L4,FALSE)</f>
        <v>1.1728291281998433E-2</v>
      </c>
      <c r="AB4" s="5">
        <f t="shared" ref="AB4:AB23" si="17">_xlfn.POISSON.DIST(2,K4,FALSE) * _xlfn.POISSON.DIST(3,L4,FALSE)</f>
        <v>4.9453806226956529E-3</v>
      </c>
      <c r="AC4" s="5">
        <f t="shared" ref="AC4:AC23" si="18">_xlfn.POISSON.DIST(4,K4,FALSE) * _xlfn.POISSON.DIST(4,L4,FALSE)</f>
        <v>5.4295850877380911E-5</v>
      </c>
      <c r="AD4" s="5">
        <f t="shared" ref="AD4:AD23" si="19">_xlfn.POISSON.DIST(4,K4,FALSE) * _xlfn.POISSON.DIST(0,L4,FALSE)</f>
        <v>4.3222019326535259E-3</v>
      </c>
      <c r="AE4" s="5">
        <f t="shared" ref="AE4:AE23" si="20">_xlfn.POISSON.DIST(4,K4,FALSE) * _xlfn.POISSON.DIST(1,L4,FALSE)</f>
        <v>3.2027516320962523E-3</v>
      </c>
      <c r="AF4" s="5">
        <f t="shared" ref="AF4:AF23" si="21">_xlfn.POISSON.DIST(4,K4,FALSE) * _xlfn.POISSON.DIST(2,L4,FALSE)</f>
        <v>1.1866194796916576E-3</v>
      </c>
      <c r="AG4" s="5">
        <f t="shared" ref="AG4:AG23" si="22">_xlfn.POISSON.DIST(4,K4,FALSE) * _xlfn.POISSON.DIST(3,L4,FALSE)</f>
        <v>2.9309501148383856E-4</v>
      </c>
      <c r="AH4" s="5">
        <f t="shared" ref="AH4:AH23" si="23">_xlfn.POISSON.DIST(0,K4,FALSE) * _xlfn.POISSON.DIST(4,L4,FALSE)</f>
        <v>2.5763092046247973E-3</v>
      </c>
      <c r="AI4" s="5">
        <f t="shared" ref="AI4:AI23" si="24">_xlfn.POISSON.DIST(1,K4,FALSE) * _xlfn.POISSON.DIST(4,L4,FALSE)</f>
        <v>2.1726659599902026E-3</v>
      </c>
      <c r="AJ4" s="5">
        <f t="shared" ref="AJ4:AJ23" si="25">_xlfn.POISSON.DIST(2,K4,FALSE) * _xlfn.POISSON.DIST(4,L4,FALSE)</f>
        <v>9.1613176035436675E-4</v>
      </c>
      <c r="AK4" s="5">
        <f t="shared" ref="AK4:AK23" si="26">_xlfn.POISSON.DIST(3,K4,FALSE) * _xlfn.POISSON.DIST(4,L4,FALSE)</f>
        <v>2.5753227226694829E-4</v>
      </c>
      <c r="AL4" s="5">
        <f t="shared" ref="AL4:AL23" si="27">_xlfn.POISSON.DIST(5,K4,FALSE) * _xlfn.POISSON.DIST(5,L4,FALSE)</f>
        <v>1.3571873957961911E-6</v>
      </c>
      <c r="AM4" s="5">
        <f t="shared" ref="AM4:AM23" si="28">_xlfn.POISSON.DIST(5,K4,FALSE) * _xlfn.POISSON.DIST(0,L4,FALSE)</f>
        <v>7.2900418897100562E-4</v>
      </c>
      <c r="AN4" s="5">
        <f t="shared" ref="AN4:AN23" si="29">_xlfn.POISSON.DIST(5,K4,FALSE) * _xlfn.POISSON.DIST(1,L4,FALSE)</f>
        <v>5.4019210402751338E-4</v>
      </c>
      <c r="AO4" s="5">
        <f t="shared" ref="AO4:AO23" si="30">_xlfn.POISSON.DIST(5,K4,FALSE) * _xlfn.POISSON.DIST(2,L4,FALSE)</f>
        <v>2.0014117454219307E-4</v>
      </c>
      <c r="AP4" s="5">
        <f t="shared" ref="AP4:AP23" si="31">_xlfn.POISSON.DIST(5,K4,FALSE) * _xlfn.POISSON.DIST(3,L4,FALSE)</f>
        <v>4.9434870111921541E-5</v>
      </c>
      <c r="AQ4" s="5">
        <f t="shared" ref="AQ4:AQ23" si="32">_xlfn.POISSON.DIST(5,K4,FALSE) * _xlfn.POISSON.DIST(4,L4,FALSE)</f>
        <v>9.1578096882334349E-6</v>
      </c>
      <c r="AR4" s="5">
        <f t="shared" ref="AR4:AR23" si="33">_xlfn.POISSON.DIST(0,K4,FALSE) * _xlfn.POISSON.DIST(5,L4,FALSE)</f>
        <v>3.8180902412539384E-4</v>
      </c>
      <c r="AS4" s="5">
        <f t="shared" ref="AS4:AS23" si="34">_xlfn.POISSON.DIST(1,K4,FALSE) * _xlfn.POISSON.DIST(5,L4,FALSE)</f>
        <v>3.219890952705471E-4</v>
      </c>
      <c r="AT4" s="5">
        <f t="shared" ref="AT4:AT23" si="35">_xlfn.POISSON.DIST(2,K4,FALSE) * _xlfn.POISSON.DIST(5,L4,FALSE)</f>
        <v>1.3577072688451675E-4</v>
      </c>
      <c r="AU4" s="5">
        <f t="shared" ref="AU4:AU23" si="36">_xlfn.POISSON.DIST(3,K4,FALSE) * _xlfn.POISSON.DIST(5,L4,FALSE)</f>
        <v>3.8166282749961621E-5</v>
      </c>
      <c r="AV4" s="5">
        <f t="shared" ref="AV4:AV23" si="37">_xlfn.POISSON.DIST(4,K4,FALSE) * _xlfn.POISSON.DIST(5,L4,FALSE)</f>
        <v>8.0466451000278283E-6</v>
      </c>
      <c r="AW4" s="5">
        <f t="shared" ref="AW4:AW23" si="38">_xlfn.POISSON.DIST(6,K4,FALSE) * _xlfn.POISSON.DIST(6,L4,FALSE)</f>
        <v>2.3558655413189549E-8</v>
      </c>
      <c r="AX4" s="5">
        <f t="shared" ref="AX4:AX23" si="39">_xlfn.POISSON.DIST(6,K4,FALSE) * _xlfn.POISSON.DIST(0,L4,FALSE)</f>
        <v>1.0246457627732862E-4</v>
      </c>
      <c r="AY4" s="5">
        <f t="shared" ref="AY4:AY23" si="40">_xlfn.POISSON.DIST(6,K4,FALSE) * _xlfn.POISSON.DIST(1,L4,FALSE)</f>
        <v>7.5926251021500262E-5</v>
      </c>
      <c r="AZ4" s="5">
        <f t="shared" ref="AZ4:AZ23" si="41">_xlfn.POISSON.DIST(6,K4,FALSE) * _xlfn.POISSON.DIST(2,L4,FALSE)</f>
        <v>2.8130676003465756E-5</v>
      </c>
      <c r="BA4" s="5">
        <f t="shared" ref="BA4:BA23" si="42">_xlfn.POISSON.DIST(6,K4,FALSE) * _xlfn.POISSON.DIST(3,L4,FALSE)</f>
        <v>6.9482769728560216E-6</v>
      </c>
      <c r="BB4" s="5">
        <f t="shared" ref="BB4:BB23" si="43">_xlfn.POISSON.DIST(6,K4,FALSE) * _xlfn.POISSON.DIST(4,L4,FALSE)</f>
        <v>1.2871683092215737E-6</v>
      </c>
      <c r="BC4" s="5">
        <f t="shared" ref="BC4:BC23" si="44">_xlfn.POISSON.DIST(6,K4,FALSE) * _xlfn.POISSON.DIST(5,L4,FALSE)</f>
        <v>1.9075834342663667E-7</v>
      </c>
      <c r="BD4" s="5">
        <f t="shared" ref="BD4:BD23" si="45">_xlfn.POISSON.DIST(0,K4,FALSE) * _xlfn.POISSON.DIST(6,L4,FALSE)</f>
        <v>4.7153414479485985E-5</v>
      </c>
      <c r="BE4" s="5">
        <f t="shared" ref="BE4:BE23" si="46">_xlfn.POISSON.DIST(1,K4,FALSE) * _xlfn.POISSON.DIST(6,L4,FALSE)</f>
        <v>3.9765653265912437E-5</v>
      </c>
      <c r="BF4" s="5">
        <f t="shared" ref="BF4:BF23" si="47">_xlfn.POISSON.DIST(2,K4,FALSE) * _xlfn.POISSON.DIST(6,L4,FALSE)</f>
        <v>1.6767684770237764E-5</v>
      </c>
      <c r="BG4" s="5">
        <f t="shared" ref="BG4:BG23" si="48">_xlfn.POISSON.DIST(3,K4,FALSE) * _xlfn.POISSON.DIST(6,L4,FALSE)</f>
        <v>4.7135359196202452E-6</v>
      </c>
      <c r="BH4" s="5">
        <f t="shared" ref="BH4:BH23" si="49">_xlfn.POISSON.DIST(4,K4,FALSE) * _xlfn.POISSON.DIST(6,L4,FALSE)</f>
        <v>9.9376066985343341E-7</v>
      </c>
      <c r="BI4" s="5">
        <f t="shared" ref="BI4:BI23" si="50">_xlfn.POISSON.DIST(5,K4,FALSE) * _xlfn.POISSON.DIST(6,L4,FALSE)</f>
        <v>1.6761264338082904E-7</v>
      </c>
      <c r="BJ4" s="8">
        <f t="shared" ref="BJ4:BJ23" si="51">SUM(N4,Q4,T4,W4,X4,Y4,AD4,AE4,AF4,AG4,AM4,AN4,AO4,AP4,AQ4,AX4,AY4,AZ4,BA4,BB4,BC4)</f>
        <v>0.3519902167385161</v>
      </c>
      <c r="BK4" s="8">
        <f t="shared" ref="BK4:BK23" si="52">SUM(M4,P4,S4,V4,AC4,AL4,AY4)</f>
        <v>0.35478886854122949</v>
      </c>
      <c r="BL4" s="8">
        <f t="shared" ref="BL4:BL23" si="53">SUM(O4,R4,U4,AA4,AB4,AH4,AI4,AJ4,AK4,AR4,AS4,AT4,AU4,AV4,BD4,BE4,BF4,BG4,BH4,BI4)</f>
        <v>0.27934793654472223</v>
      </c>
      <c r="BM4" s="8">
        <f t="shared" ref="BM4:BM23" si="54">SUM(S4:BI4)</f>
        <v>0.21255703639098869</v>
      </c>
      <c r="BN4" s="8">
        <f t="shared" ref="BN4:BN23" si="55">SUM(M4:R4)</f>
        <v>0.78740128492532246</v>
      </c>
    </row>
    <row r="5" spans="1:88" x14ac:dyDescent="0.25">
      <c r="A5" t="s">
        <v>16</v>
      </c>
      <c r="B5" t="s">
        <v>19</v>
      </c>
      <c r="C5" t="s">
        <v>20</v>
      </c>
      <c r="D5" s="4" t="s">
        <v>439</v>
      </c>
      <c r="E5">
        <f>VLOOKUP(A5,home!$A$2:$E$405,3,FALSE)</f>
        <v>1.6458333333333299</v>
      </c>
      <c r="F5">
        <f>VLOOKUP(B5,home!$B$2:$E$405,3,FALSE)</f>
        <v>0.74</v>
      </c>
      <c r="G5">
        <f>VLOOKUP(C5,away!$B$2:$E$405,4,FALSE)</f>
        <v>1.52</v>
      </c>
      <c r="H5">
        <f>VLOOKUP(A5,away!$A$2:$E$405,3,FALSE)</f>
        <v>1.31944444444444</v>
      </c>
      <c r="I5">
        <f>VLOOKUP(C5,away!$B$2:$E$405,3,FALSE)</f>
        <v>0.46</v>
      </c>
      <c r="J5">
        <f>VLOOKUP(B5,home!$B$2:$E$405,4,FALSE)</f>
        <v>1.6</v>
      </c>
      <c r="K5" s="3">
        <f t="shared" si="0"/>
        <v>1.8512333333333295</v>
      </c>
      <c r="L5" s="3">
        <f t="shared" si="1"/>
        <v>0.97111111111110793</v>
      </c>
      <c r="M5" s="5">
        <f t="shared" si="2"/>
        <v>5.9466363569401166E-2</v>
      </c>
      <c r="N5" s="5">
        <f t="shared" si="3"/>
        <v>0.11008611445179418</v>
      </c>
      <c r="O5" s="5">
        <f t="shared" si="4"/>
        <v>5.7748446399618285E-2</v>
      </c>
      <c r="P5" s="5">
        <f t="shared" si="5"/>
        <v>0.10690584892318646</v>
      </c>
      <c r="Q5" s="5">
        <f t="shared" si="6"/>
        <v>0.10189754230515471</v>
      </c>
      <c r="R5" s="5">
        <f t="shared" si="7"/>
        <v>2.8040078974036781E-2</v>
      </c>
      <c r="S5" s="5">
        <f t="shared" si="8"/>
        <v>4.8047584583883862E-2</v>
      </c>
      <c r="T5" s="5">
        <f t="shared" si="9"/>
        <v>9.8953835527449935E-2</v>
      </c>
      <c r="U5" s="5">
        <f t="shared" si="10"/>
        <v>5.1908728866035911E-2</v>
      </c>
      <c r="V5" s="5">
        <f t="shared" si="11"/>
        <v>9.5975224205790757E-3</v>
      </c>
      <c r="W5" s="5">
        <f t="shared" si="12"/>
        <v>6.2878708966681837E-2</v>
      </c>
      <c r="X5" s="5">
        <f t="shared" si="13"/>
        <v>6.1062212929866383E-2</v>
      </c>
      <c r="Y5" s="5">
        <f t="shared" si="14"/>
        <v>2.9649096722612803E-2</v>
      </c>
      <c r="Z5" s="5">
        <f t="shared" si="15"/>
        <v>9.0766774160400271E-3</v>
      </c>
      <c r="AA5" s="5">
        <f t="shared" si="16"/>
        <v>1.6803047788487128E-2</v>
      </c>
      <c r="AB5" s="5">
        <f t="shared" si="17"/>
        <v>1.5553181083820134E-2</v>
      </c>
      <c r="AC5" s="5">
        <f t="shared" si="18"/>
        <v>1.07837357577561E-3</v>
      </c>
      <c r="AD5" s="5">
        <f t="shared" si="19"/>
        <v>2.9100790499021697E-2</v>
      </c>
      <c r="AE5" s="5">
        <f t="shared" si="20"/>
        <v>2.8260100995716533E-2</v>
      </c>
      <c r="AF5" s="5">
        <f t="shared" si="21"/>
        <v>1.3721849039031203E-2</v>
      </c>
      <c r="AG5" s="5">
        <f t="shared" si="22"/>
        <v>4.4418133555974943E-3</v>
      </c>
      <c r="AH5" s="5">
        <f t="shared" si="23"/>
        <v>2.2036155726719319E-3</v>
      </c>
      <c r="AI5" s="5">
        <f t="shared" si="24"/>
        <v>4.0794066019826944E-3</v>
      </c>
      <c r="AJ5" s="5">
        <f t="shared" si="25"/>
        <v>3.7759667409052082E-3</v>
      </c>
      <c r="AK5" s="5">
        <f t="shared" si="26"/>
        <v>2.3300651654405789E-3</v>
      </c>
      <c r="AL5" s="5">
        <f t="shared" si="27"/>
        <v>7.7545984421986179E-5</v>
      </c>
      <c r="AM5" s="5">
        <f t="shared" si="28"/>
        <v>1.077447067962776E-2</v>
      </c>
      <c r="AN5" s="5">
        <f t="shared" si="29"/>
        <v>1.0463208193327368E-2</v>
      </c>
      <c r="AO5" s="5">
        <f t="shared" si="30"/>
        <v>5.0804688672044943E-3</v>
      </c>
      <c r="AP5" s="5">
        <f t="shared" si="31"/>
        <v>1.6445665888654495E-3</v>
      </c>
      <c r="AQ5" s="5">
        <f t="shared" si="32"/>
        <v>3.9926422185233276E-4</v>
      </c>
      <c r="AR5" s="5">
        <f t="shared" si="33"/>
        <v>4.2799111344783621E-4</v>
      </c>
      <c r="AS5" s="5">
        <f t="shared" si="34"/>
        <v>7.9231141558508097E-4</v>
      </c>
      <c r="AT5" s="5">
        <f t="shared" si="35"/>
        <v>7.3337665145580943E-4</v>
      </c>
      <c r="AU5" s="5">
        <f t="shared" si="36"/>
        <v>4.5255043435445775E-4</v>
      </c>
      <c r="AV5" s="5">
        <f t="shared" si="37"/>
        <v>2.0944411227286232E-4</v>
      </c>
      <c r="AW5" s="5">
        <f t="shared" si="38"/>
        <v>3.8724596176970176E-6</v>
      </c>
      <c r="AX5" s="5">
        <f t="shared" si="39"/>
        <v>3.3243432118582545E-3</v>
      </c>
      <c r="AY5" s="5">
        <f t="shared" si="40"/>
        <v>3.2283066301823388E-3</v>
      </c>
      <c r="AZ5" s="5">
        <f t="shared" si="41"/>
        <v>1.5675222193218639E-3</v>
      </c>
      <c r="BA5" s="5">
        <f t="shared" si="42"/>
        <v>5.0741274803233502E-4</v>
      </c>
      <c r="BB5" s="5">
        <f t="shared" si="43"/>
        <v>1.2318853938340536E-4</v>
      </c>
      <c r="BC5" s="5">
        <f t="shared" si="44"/>
        <v>2.3925951871354658E-5</v>
      </c>
      <c r="BD5" s="5">
        <f t="shared" si="45"/>
        <v>6.9271154287668058E-5</v>
      </c>
      <c r="BE5" s="5">
        <f t="shared" si="46"/>
        <v>1.2823706985580708E-4</v>
      </c>
      <c r="BF5" s="5">
        <f t="shared" si="47"/>
        <v>1.1869836914303242E-4</v>
      </c>
      <c r="BG5" s="5">
        <f t="shared" si="48"/>
        <v>7.3246125856628636E-5</v>
      </c>
      <c r="BH5" s="5">
        <f t="shared" si="49"/>
        <v>3.3898917430829819E-5</v>
      </c>
      <c r="BI5" s="5">
        <f t="shared" si="50"/>
        <v>1.2550961182373274E-5</v>
      </c>
      <c r="BJ5" s="8">
        <f t="shared" si="51"/>
        <v>0.57718874264445386</v>
      </c>
      <c r="BK5" s="8">
        <f t="shared" si="52"/>
        <v>0.22840154568743049</v>
      </c>
      <c r="BL5" s="8">
        <f t="shared" si="53"/>
        <v>0.18549411351787107</v>
      </c>
      <c r="BM5" s="8">
        <f t="shared" si="54"/>
        <v>0.53279225047203893</v>
      </c>
      <c r="BN5" s="8">
        <f t="shared" si="55"/>
        <v>0.46414439462319163</v>
      </c>
    </row>
    <row r="6" spans="1:88" x14ac:dyDescent="0.25">
      <c r="A6" t="s">
        <v>21</v>
      </c>
      <c r="B6" t="s">
        <v>22</v>
      </c>
      <c r="C6" t="s">
        <v>23</v>
      </c>
      <c r="D6" s="4" t="s">
        <v>439</v>
      </c>
      <c r="E6">
        <f>VLOOKUP(A6,home!$A$2:$E$405,3,FALSE)</f>
        <v>1.41116751269036</v>
      </c>
      <c r="F6">
        <f>VLOOKUP(B6,home!$B$2:$E$405,3,FALSE)</f>
        <v>1.22</v>
      </c>
      <c r="G6">
        <f>VLOOKUP(C6,away!$B$2:$E$405,4,FALSE)</f>
        <v>1.1299999999999999</v>
      </c>
      <c r="H6">
        <f>VLOOKUP(A6,away!$A$2:$E$405,3,FALSE)</f>
        <v>1.3401015228426401</v>
      </c>
      <c r="I6">
        <f>VLOOKUP(C6,away!$B$2:$E$405,3,FALSE)</f>
        <v>1.1299999999999999</v>
      </c>
      <c r="J6">
        <f>VLOOKUP(B6,home!$B$2:$E$405,4,FALSE)</f>
        <v>1.56</v>
      </c>
      <c r="K6" s="3">
        <f t="shared" si="0"/>
        <v>1.94543553299493</v>
      </c>
      <c r="L6" s="3">
        <f t="shared" si="1"/>
        <v>2.3623309644670059</v>
      </c>
      <c r="M6" s="5">
        <f t="shared" si="2"/>
        <v>1.346358699317576E-2</v>
      </c>
      <c r="N6" s="5">
        <f t="shared" si="3"/>
        <v>2.6192540538092494E-2</v>
      </c>
      <c r="O6" s="5">
        <f t="shared" si="4"/>
        <v>3.1805448446774326E-2</v>
      </c>
      <c r="P6" s="5">
        <f t="shared" si="5"/>
        <v>6.1875449551193187E-2</v>
      </c>
      <c r="Q6" s="5">
        <f t="shared" si="6"/>
        <v>2.5477949531107644E-2</v>
      </c>
      <c r="R6" s="5">
        <f t="shared" si="7"/>
        <v>3.7567497852287024E-2</v>
      </c>
      <c r="S6" s="5">
        <f t="shared" si="8"/>
        <v>7.109121921043085E-2</v>
      </c>
      <c r="T6" s="5">
        <f t="shared" si="9"/>
        <v>6.0187349088463217E-2</v>
      </c>
      <c r="U6" s="5">
        <f t="shared" si="10"/>
        <v>7.3085145207549912E-2</v>
      </c>
      <c r="V6" s="5">
        <f t="shared" si="11"/>
        <v>3.6302040706928274E-2</v>
      </c>
      <c r="W6" s="5">
        <f t="shared" si="12"/>
        <v>1.6521902775222773E-2</v>
      </c>
      <c r="X6" s="5">
        <f t="shared" si="13"/>
        <v>3.9030202517822112E-2</v>
      </c>
      <c r="Y6" s="5">
        <f t="shared" si="14"/>
        <v>4.6101127978634644E-2</v>
      </c>
      <c r="Z6" s="5">
        <f t="shared" si="15"/>
        <v>2.9582287811335119E-2</v>
      </c>
      <c r="AA6" s="5">
        <f t="shared" si="16"/>
        <v>5.7550433855454164E-2</v>
      </c>
      <c r="AB6" s="5">
        <f t="shared" si="17"/>
        <v>5.5980329480837469E-2</v>
      </c>
      <c r="AC6" s="5">
        <f t="shared" si="18"/>
        <v>1.0427222559195353E-2</v>
      </c>
      <c r="AD6" s="5">
        <f t="shared" si="19"/>
        <v>8.0355741829014841E-3</v>
      </c>
      <c r="AE6" s="5">
        <f t="shared" si="20"/>
        <v>1.8982685709539836E-2</v>
      </c>
      <c r="AF6" s="5">
        <f t="shared" si="21"/>
        <v>2.2421693120195652E-2</v>
      </c>
      <c r="AG6" s="5">
        <f t="shared" si="22"/>
        <v>1.7655819977871669E-2</v>
      </c>
      <c r="AH6" s="5">
        <f t="shared" si="23"/>
        <v>1.7470788624122959E-2</v>
      </c>
      <c r="AI6" s="5">
        <f t="shared" si="24"/>
        <v>3.3988292978812416E-2</v>
      </c>
      <c r="AJ6" s="5">
        <f t="shared" si="25"/>
        <v>3.3061016433411888E-2</v>
      </c>
      <c r="AK6" s="5">
        <f t="shared" si="26"/>
        <v>2.1439358708829594E-2</v>
      </c>
      <c r="AL6" s="5">
        <f t="shared" si="27"/>
        <v>1.9168415779467385E-3</v>
      </c>
      <c r="AM6" s="5">
        <f t="shared" si="28"/>
        <v>3.1265383086866499E-3</v>
      </c>
      <c r="AN6" s="5">
        <f t="shared" si="29"/>
        <v>7.3859182582027751E-3</v>
      </c>
      <c r="AO6" s="5">
        <f t="shared" si="30"/>
        <v>8.7239917011873169E-3</v>
      </c>
      <c r="AP6" s="5">
        <f t="shared" si="31"/>
        <v>6.8696519098226617E-3</v>
      </c>
      <c r="AQ6" s="5">
        <f t="shared" si="32"/>
        <v>4.0570978554209944E-3</v>
      </c>
      <c r="AR6" s="5">
        <f t="shared" si="33"/>
        <v>8.2543569880847122E-3</v>
      </c>
      <c r="AS6" s="5">
        <f t="shared" si="34"/>
        <v>1.6058319386645009E-2</v>
      </c>
      <c r="AT6" s="5">
        <f t="shared" si="35"/>
        <v>1.5620212567480276E-2</v>
      </c>
      <c r="AU6" s="5">
        <f t="shared" si="36"/>
        <v>1.0129372187236698E-2</v>
      </c>
      <c r="AV6" s="5">
        <f t="shared" si="37"/>
        <v>4.9265101449952131E-3</v>
      </c>
      <c r="AW6" s="5">
        <f t="shared" si="38"/>
        <v>2.4470413422430533E-4</v>
      </c>
      <c r="AX6" s="5">
        <f t="shared" si="39"/>
        <v>1.0137464534981458E-3</v>
      </c>
      <c r="AY6" s="5">
        <f t="shared" si="40"/>
        <v>2.3948046372172815E-3</v>
      </c>
      <c r="AZ6" s="5">
        <f t="shared" si="41"/>
        <v>2.8286605741737799E-3</v>
      </c>
      <c r="BA6" s="5">
        <f t="shared" si="42"/>
        <v>2.2274108207792462E-3</v>
      </c>
      <c r="BB6" s="5">
        <f t="shared" si="43"/>
        <v>1.3154703881289203E-3</v>
      </c>
      <c r="BC6" s="5">
        <f t="shared" si="44"/>
        <v>6.2151528614327542E-4</v>
      </c>
      <c r="BD6" s="5">
        <f t="shared" si="45"/>
        <v>3.2499205174528574E-3</v>
      </c>
      <c r="BE6" s="5">
        <f t="shared" si="46"/>
        <v>6.3225108540620589E-3</v>
      </c>
      <c r="BF6" s="5">
        <f t="shared" si="47"/>
        <v>6.1500186366192262E-3</v>
      </c>
      <c r="BG6" s="5">
        <f t="shared" si="48"/>
        <v>3.9881549280866915E-3</v>
      </c>
      <c r="BH6" s="5">
        <f t="shared" si="49"/>
        <v>1.9396745770471732E-3</v>
      </c>
      <c r="BI6" s="5">
        <f t="shared" si="50"/>
        <v>7.5470236892689663E-4</v>
      </c>
      <c r="BJ6" s="8">
        <f t="shared" si="51"/>
        <v>0.32117165161311267</v>
      </c>
      <c r="BK6" s="8">
        <f t="shared" si="52"/>
        <v>0.19747116523608743</v>
      </c>
      <c r="BL6" s="8">
        <f t="shared" si="53"/>
        <v>0.43934206474471649</v>
      </c>
      <c r="BM6" s="8">
        <f t="shared" si="54"/>
        <v>0.78903459598962877</v>
      </c>
      <c r="BN6" s="8">
        <f t="shared" si="55"/>
        <v>0.19638247291263045</v>
      </c>
    </row>
    <row r="7" spans="1:88" x14ac:dyDescent="0.25">
      <c r="A7" t="s">
        <v>24</v>
      </c>
      <c r="B7" t="s">
        <v>25</v>
      </c>
      <c r="C7" t="s">
        <v>26</v>
      </c>
      <c r="D7" s="4" t="s">
        <v>439</v>
      </c>
      <c r="E7">
        <f>VLOOKUP(A7,home!$A$2:$E$405,3,FALSE)</f>
        <v>1.62011173184358</v>
      </c>
      <c r="F7">
        <f>VLOOKUP(B7,home!$B$2:$E$405,3,FALSE)</f>
        <v>0.96</v>
      </c>
      <c r="G7">
        <f>VLOOKUP(C7,away!$B$2:$E$405,4,FALSE)</f>
        <v>1.17</v>
      </c>
      <c r="H7">
        <f>VLOOKUP(A7,away!$A$2:$E$405,3,FALSE)</f>
        <v>1.4748603351955301</v>
      </c>
      <c r="I7">
        <f>VLOOKUP(C7,away!$B$2:$E$405,3,FALSE)</f>
        <v>1.1000000000000001</v>
      </c>
      <c r="J7">
        <f>VLOOKUP(B7,home!$B$2:$E$405,4,FALSE)</f>
        <v>0.98</v>
      </c>
      <c r="K7" s="3">
        <f t="shared" si="0"/>
        <v>1.8197094972067089</v>
      </c>
      <c r="L7" s="3">
        <f t="shared" si="1"/>
        <v>1.5898994413407814</v>
      </c>
      <c r="M7" s="5">
        <f t="shared" si="2"/>
        <v>3.3054124042507814E-2</v>
      </c>
      <c r="N7" s="5">
        <f t="shared" si="3"/>
        <v>6.0148903442000079E-2</v>
      </c>
      <c r="O7" s="5">
        <f t="shared" si="4"/>
        <v>5.2552733349192068E-2</v>
      </c>
      <c r="P7" s="5">
        <f t="shared" si="5"/>
        <v>9.5630707979696528E-2</v>
      </c>
      <c r="Q7" s="5">
        <f t="shared" si="6"/>
        <v>5.4726765419988437E-2</v>
      </c>
      <c r="R7" s="5">
        <f t="shared" si="7"/>
        <v>4.1776780696405766E-2</v>
      </c>
      <c r="S7" s="5">
        <f t="shared" si="8"/>
        <v>6.9168617938091259E-2</v>
      </c>
      <c r="T7" s="5">
        <f t="shared" si="9"/>
        <v>8.7010053767627618E-2</v>
      </c>
      <c r="U7" s="5">
        <f t="shared" si="10"/>
        <v>7.6021604595971473E-2</v>
      </c>
      <c r="V7" s="5">
        <f t="shared" si="11"/>
        <v>2.2235060071947223E-2</v>
      </c>
      <c r="W7" s="5">
        <f t="shared" si="12"/>
        <v>3.319560492871889E-2</v>
      </c>
      <c r="X7" s="5">
        <f t="shared" si="13"/>
        <v>5.2777673731139459E-2</v>
      </c>
      <c r="Y7" s="5">
        <f t="shared" si="14"/>
        <v>4.1955596990202342E-2</v>
      </c>
      <c r="Z7" s="5">
        <f t="shared" si="15"/>
        <v>2.2140293430077292E-2</v>
      </c>
      <c r="AA7" s="5">
        <f t="shared" si="16"/>
        <v>4.0288902225654948E-2</v>
      </c>
      <c r="AB7" s="5">
        <f t="shared" si="17"/>
        <v>3.6657049006028418E-2</v>
      </c>
      <c r="AC7" s="5">
        <f t="shared" si="18"/>
        <v>4.0205923584544414E-3</v>
      </c>
      <c r="AD7" s="5">
        <f t="shared" si="19"/>
        <v>1.5101589388577898E-2</v>
      </c>
      <c r="AE7" s="5">
        <f t="shared" si="20"/>
        <v>2.4010008532257873E-2</v>
      </c>
      <c r="AF7" s="5">
        <f t="shared" si="21"/>
        <v>1.9086749576012096E-2</v>
      </c>
      <c r="AG7" s="5">
        <f t="shared" si="22"/>
        <v>1.0115337495971011E-2</v>
      </c>
      <c r="AH7" s="5">
        <f t="shared" si="23"/>
        <v>8.8002100389002122E-3</v>
      </c>
      <c r="AI7" s="5">
        <f t="shared" si="24"/>
        <v>1.6013825785200535E-2</v>
      </c>
      <c r="AJ7" s="5">
        <f t="shared" si="25"/>
        <v>1.4570255433971554E-2</v>
      </c>
      <c r="AK7" s="5">
        <f t="shared" si="26"/>
        <v>8.8378773966418991E-3</v>
      </c>
      <c r="AL7" s="5">
        <f t="shared" si="27"/>
        <v>4.6528789356789041E-4</v>
      </c>
      <c r="AM7" s="5">
        <f t="shared" si="28"/>
        <v>5.496101126662249E-3</v>
      </c>
      <c r="AN7" s="5">
        <f t="shared" si="29"/>
        <v>8.7382481108327498E-3</v>
      </c>
      <c r="AO7" s="5">
        <f t="shared" si="30"/>
        <v>6.9464678948550655E-3</v>
      </c>
      <c r="AP7" s="5">
        <f t="shared" si="31"/>
        <v>3.6813951417739143E-3</v>
      </c>
      <c r="AQ7" s="5">
        <f t="shared" si="32"/>
        <v>1.4632620198152529E-3</v>
      </c>
      <c r="AR7" s="5">
        <f t="shared" si="33"/>
        <v>2.7982898049057946E-3</v>
      </c>
      <c r="AS7" s="5">
        <f t="shared" si="34"/>
        <v>5.0920745339237822E-3</v>
      </c>
      <c r="AT7" s="5">
        <f t="shared" si="35"/>
        <v>4.6330481949327677E-3</v>
      </c>
      <c r="AU7" s="5">
        <f t="shared" si="36"/>
        <v>2.8102672671118526E-3</v>
      </c>
      <c r="AV7" s="5">
        <f t="shared" si="37"/>
        <v>1.2784675089131451E-3</v>
      </c>
      <c r="AW7" s="5">
        <f t="shared" si="38"/>
        <v>3.7393056897174342E-5</v>
      </c>
      <c r="AX7" s="5">
        <f t="shared" si="39"/>
        <v>1.6668845696326316E-3</v>
      </c>
      <c r="AY7" s="5">
        <f t="shared" si="40"/>
        <v>2.6501788460384897E-3</v>
      </c>
      <c r="AZ7" s="5">
        <f t="shared" si="41"/>
        <v>2.1067589333848766E-3</v>
      </c>
      <c r="BA7" s="5">
        <f t="shared" si="42"/>
        <v>1.1165116170761052E-3</v>
      </c>
      <c r="BB7" s="5">
        <f t="shared" si="43"/>
        <v>4.4378529905994796E-4</v>
      </c>
      <c r="BC7" s="5">
        <f t="shared" si="44"/>
        <v>1.4111479981013245E-4</v>
      </c>
      <c r="BD7" s="5">
        <f t="shared" si="45"/>
        <v>7.4149989958822212E-4</v>
      </c>
      <c r="BE7" s="5">
        <f t="shared" si="46"/>
        <v>1.3493144094585087E-3</v>
      </c>
      <c r="BF7" s="5">
        <f t="shared" si="47"/>
        <v>1.2276801228047554E-3</v>
      </c>
      <c r="BG7" s="5">
        <f t="shared" si="48"/>
        <v>7.4467372633323754E-4</v>
      </c>
      <c r="BH7" s="5">
        <f t="shared" si="49"/>
        <v>3.387724630322254E-4</v>
      </c>
      <c r="BI7" s="5">
        <f t="shared" si="50"/>
        <v>1.2329349367436982E-4</v>
      </c>
      <c r="BJ7" s="8">
        <f t="shared" si="51"/>
        <v>0.43257899163143709</v>
      </c>
      <c r="BK7" s="8">
        <f t="shared" si="52"/>
        <v>0.22722456913030367</v>
      </c>
      <c r="BL7" s="8">
        <f t="shared" si="53"/>
        <v>0.3166566199526456</v>
      </c>
      <c r="BM7" s="8">
        <f t="shared" si="54"/>
        <v>0.6580976734255316</v>
      </c>
      <c r="BN7" s="8">
        <f t="shared" si="55"/>
        <v>0.33789001492979071</v>
      </c>
    </row>
    <row r="8" spans="1:88" x14ac:dyDescent="0.25">
      <c r="A8" t="s">
        <v>27</v>
      </c>
      <c r="B8" t="s">
        <v>28</v>
      </c>
      <c r="C8" t="s">
        <v>29</v>
      </c>
      <c r="D8" s="4" t="s">
        <v>439</v>
      </c>
      <c r="E8">
        <f>VLOOKUP(A8,home!$A$2:$E$405,3,FALSE)</f>
        <v>1.32768361581921</v>
      </c>
      <c r="F8">
        <f>VLOOKUP(B8,home!$B$2:$E$405,3,FALSE)</f>
        <v>1.1299999999999999</v>
      </c>
      <c r="G8">
        <f>VLOOKUP(C8,away!$B$2:$E$405,4,FALSE)</f>
        <v>1.17</v>
      </c>
      <c r="H8">
        <f>VLOOKUP(A8,away!$A$2:$E$405,3,FALSE)</f>
        <v>1.10734463276836</v>
      </c>
      <c r="I8">
        <f>VLOOKUP(C8,away!$B$2:$E$405,3,FALSE)</f>
        <v>0.59</v>
      </c>
      <c r="J8">
        <f>VLOOKUP(B8,home!$B$2:$E$405,4,FALSE)</f>
        <v>0.79</v>
      </c>
      <c r="K8" s="3">
        <f t="shared" si="0"/>
        <v>1.7553305084745772</v>
      </c>
      <c r="L8" s="3">
        <f t="shared" si="1"/>
        <v>0.51613333333333267</v>
      </c>
      <c r="M8" s="5">
        <f t="shared" si="2"/>
        <v>0.10316105803100301</v>
      </c>
      <c r="N8" s="5">
        <f t="shared" si="3"/>
        <v>0.18108175244833588</v>
      </c>
      <c r="O8" s="5">
        <f t="shared" si="4"/>
        <v>5.324486075173495E-2</v>
      </c>
      <c r="P8" s="5">
        <f t="shared" si="5"/>
        <v>9.3462328497000965E-2</v>
      </c>
      <c r="Q8" s="5">
        <f t="shared" si="6"/>
        <v>0.15892916230030249</v>
      </c>
      <c r="R8" s="5">
        <f t="shared" si="7"/>
        <v>1.3740723731331048E-2</v>
      </c>
      <c r="S8" s="5">
        <f t="shared" si="8"/>
        <v>2.1168857257784539E-2</v>
      </c>
      <c r="T8" s="5">
        <f t="shared" si="9"/>
        <v>8.2028638301929344E-2</v>
      </c>
      <c r="U8" s="5">
        <f t="shared" si="10"/>
        <v>2.4119511574126017E-2</v>
      </c>
      <c r="V8" s="5">
        <f t="shared" si="11"/>
        <v>2.130962043123962E-3</v>
      </c>
      <c r="W8" s="5">
        <f t="shared" si="12"/>
        <v>9.2991069090676198E-2</v>
      </c>
      <c r="X8" s="5">
        <f t="shared" si="13"/>
        <v>4.7995790460000951E-2</v>
      </c>
      <c r="Y8" s="5">
        <f t="shared" si="14"/>
        <v>1.2386113658044227E-2</v>
      </c>
      <c r="Z8" s="5">
        <f t="shared" si="15"/>
        <v>2.3640151806214407E-3</v>
      </c>
      <c r="AA8" s="5">
        <f t="shared" si="16"/>
        <v>4.1496279690418532E-3</v>
      </c>
      <c r="AB8" s="5">
        <f t="shared" si="17"/>
        <v>3.641984286439282E-3</v>
      </c>
      <c r="AC8" s="5">
        <f t="shared" si="18"/>
        <v>1.206636728350277E-4</v>
      </c>
      <c r="AD8" s="5">
        <f t="shared" si="19"/>
        <v>4.080751514763279E-2</v>
      </c>
      <c r="AE8" s="5">
        <f t="shared" si="20"/>
        <v>2.1062118818198177E-2</v>
      </c>
      <c r="AF8" s="5">
        <f t="shared" si="21"/>
        <v>5.4354307963496691E-3</v>
      </c>
      <c r="AG8" s="5">
        <f t="shared" si="22"/>
        <v>9.3513567167420185E-4</v>
      </c>
      <c r="AH8" s="5">
        <f t="shared" si="23"/>
        <v>3.0503675880618625E-4</v>
      </c>
      <c r="AI8" s="5">
        <f t="shared" si="24"/>
        <v>5.3544032893869983E-4</v>
      </c>
      <c r="AJ8" s="5">
        <f t="shared" si="25"/>
        <v>4.6993737242688146E-4</v>
      </c>
      <c r="AK8" s="5">
        <f t="shared" si="26"/>
        <v>2.749651356310949E-4</v>
      </c>
      <c r="AL8" s="5">
        <f t="shared" si="27"/>
        <v>4.37277710927423E-6</v>
      </c>
      <c r="AM8" s="5">
        <f t="shared" si="28"/>
        <v>1.4326135262735649E-2</v>
      </c>
      <c r="AN8" s="5">
        <f t="shared" si="29"/>
        <v>7.3941959469399502E-3</v>
      </c>
      <c r="AO8" s="5">
        <f t="shared" si="30"/>
        <v>1.9081955007069673E-3</v>
      </c>
      <c r="AP8" s="5">
        <f t="shared" si="31"/>
        <v>3.2829443481051829E-4</v>
      </c>
      <c r="AQ8" s="5">
        <f t="shared" si="32"/>
        <v>4.2360925238383828E-5</v>
      </c>
      <c r="AR8" s="5">
        <f t="shared" si="33"/>
        <v>3.1487927822366556E-5</v>
      </c>
      <c r="AS8" s="5">
        <f t="shared" si="34"/>
        <v>5.5271720355245472E-5</v>
      </c>
      <c r="AT8" s="5">
        <f t="shared" si="35"/>
        <v>4.8510068497718837E-5</v>
      </c>
      <c r="AU8" s="5">
        <f t="shared" si="36"/>
        <v>2.8383734400745799E-5</v>
      </c>
      <c r="AV8" s="5">
        <f t="shared" si="37"/>
        <v>1.2455708734517116E-5</v>
      </c>
      <c r="AW8" s="5">
        <f t="shared" si="38"/>
        <v>1.100463516928632E-7</v>
      </c>
      <c r="AX8" s="5">
        <f t="shared" si="39"/>
        <v>4.1911837158688948E-3</v>
      </c>
      <c r="AY8" s="5">
        <f t="shared" si="40"/>
        <v>2.1632096218837963E-3</v>
      </c>
      <c r="AZ8" s="5">
        <f t="shared" si="41"/>
        <v>5.5825229642081093E-4</v>
      </c>
      <c r="BA8" s="5">
        <f t="shared" si="42"/>
        <v>9.604420619755361E-5</v>
      </c>
      <c r="BB8" s="5">
        <f t="shared" si="43"/>
        <v>1.239290407302432E-5</v>
      </c>
      <c r="BC8" s="5">
        <f t="shared" si="44"/>
        <v>1.279278177778056E-6</v>
      </c>
      <c r="BD8" s="5">
        <f t="shared" si="45"/>
        <v>2.708661524452904E-6</v>
      </c>
      <c r="BE8" s="5">
        <f t="shared" si="46"/>
        <v>4.7545962110034391E-6</v>
      </c>
      <c r="BF8" s="5">
        <f t="shared" si="47"/>
        <v>4.172943892325983E-6</v>
      </c>
      <c r="BG8" s="5">
        <f t="shared" si="48"/>
        <v>2.4416319081174836E-6</v>
      </c>
      <c r="BH8" s="5">
        <f t="shared" si="49"/>
        <v>1.0714677446959033E-6</v>
      </c>
      <c r="BI8" s="5">
        <f t="shared" si="50"/>
        <v>3.7615600422223356E-7</v>
      </c>
      <c r="BJ8" s="8">
        <f t="shared" si="51"/>
        <v>0.67467427078619724</v>
      </c>
      <c r="BK8" s="8">
        <f t="shared" si="52"/>
        <v>0.22221145190074057</v>
      </c>
      <c r="BL8" s="8">
        <f t="shared" si="53"/>
        <v>0.10067372252557141</v>
      </c>
      <c r="BM8" s="8">
        <f t="shared" si="54"/>
        <v>0.3941404750578904</v>
      </c>
      <c r="BN8" s="8">
        <f t="shared" si="55"/>
        <v>0.60361988575970837</v>
      </c>
    </row>
    <row r="9" spans="1:88" x14ac:dyDescent="0.25">
      <c r="A9" t="s">
        <v>27</v>
      </c>
      <c r="B9" t="s">
        <v>30</v>
      </c>
      <c r="C9" t="s">
        <v>31</v>
      </c>
      <c r="D9" s="4" t="s">
        <v>439</v>
      </c>
      <c r="E9">
        <f>VLOOKUP(A9,home!$A$2:$E$405,3,FALSE)</f>
        <v>1.32768361581921</v>
      </c>
      <c r="F9">
        <f>VLOOKUP(B9,home!$B$2:$E$405,3,FALSE)</f>
        <v>0.94</v>
      </c>
      <c r="G9">
        <f>VLOOKUP(C9,away!$B$2:$E$405,4,FALSE)</f>
        <v>0.66</v>
      </c>
      <c r="H9">
        <f>VLOOKUP(A9,away!$A$2:$E$405,3,FALSE)</f>
        <v>1.10734463276836</v>
      </c>
      <c r="I9">
        <f>VLOOKUP(C9,away!$B$2:$E$405,3,FALSE)</f>
        <v>0.94</v>
      </c>
      <c r="J9">
        <f>VLOOKUP(B9,home!$B$2:$E$405,4,FALSE)</f>
        <v>1.1299999999999999</v>
      </c>
      <c r="K9" s="3">
        <f t="shared" si="0"/>
        <v>0.82369491525423788</v>
      </c>
      <c r="L9" s="3">
        <f t="shared" si="1"/>
        <v>1.1762214689265518</v>
      </c>
      <c r="M9" s="5">
        <f t="shared" si="2"/>
        <v>0.1353465998803072</v>
      </c>
      <c r="N9" s="5">
        <f t="shared" si="3"/>
        <v>0.11148430611835888</v>
      </c>
      <c r="O9" s="5">
        <f t="shared" si="4"/>
        <v>0.15919757652542921</v>
      </c>
      <c r="P9" s="5">
        <f t="shared" si="5"/>
        <v>0.13113023430479345</v>
      </c>
      <c r="Q9" s="5">
        <f t="shared" si="6"/>
        <v>4.5914528040169565E-2</v>
      </c>
      <c r="R9" s="5">
        <f t="shared" si="7"/>
        <v>9.3625803655143752E-2</v>
      </c>
      <c r="S9" s="5">
        <f t="shared" si="8"/>
        <v>3.1761304613555918E-2</v>
      </c>
      <c r="T9" s="5">
        <f t="shared" si="9"/>
        <v>5.4005653616477592E-2</v>
      </c>
      <c r="U9" s="5">
        <f t="shared" si="10"/>
        <v>7.7119098407333553E-2</v>
      </c>
      <c r="V9" s="5">
        <f t="shared" si="11"/>
        <v>3.4190961243082364E-3</v>
      </c>
      <c r="W9" s="5">
        <f t="shared" si="12"/>
        <v>1.2606521094328601E-2</v>
      </c>
      <c r="X9" s="5">
        <f t="shared" si="13"/>
        <v>1.4828060759624747E-2</v>
      </c>
      <c r="Y9" s="5">
        <f t="shared" si="14"/>
        <v>8.7205417040089935E-3</v>
      </c>
      <c r="Z9" s="5">
        <f t="shared" si="15"/>
        <v>3.670822676822736E-2</v>
      </c>
      <c r="AA9" s="5">
        <f t="shared" si="16"/>
        <v>3.0236379736988381E-2</v>
      </c>
      <c r="AB9" s="5">
        <f t="shared" si="17"/>
        <v>1.2452776122526798E-2</v>
      </c>
      <c r="AC9" s="5">
        <f t="shared" si="18"/>
        <v>2.0703645136248467E-4</v>
      </c>
      <c r="AD9" s="5">
        <f t="shared" si="19"/>
        <v>2.5959818311109394E-3</v>
      </c>
      <c r="AE9" s="5">
        <f t="shared" si="20"/>
        <v>3.0534495626959486E-3</v>
      </c>
      <c r="AF9" s="5">
        <f t="shared" si="21"/>
        <v>1.7957664649636835E-3</v>
      </c>
      <c r="AG9" s="5">
        <f t="shared" si="22"/>
        <v>7.0407302308954139E-4</v>
      </c>
      <c r="AH9" s="5">
        <f t="shared" si="23"/>
        <v>1.0794251102753342E-2</v>
      </c>
      <c r="AI9" s="5">
        <f t="shared" si="24"/>
        <v>8.8911697473153771E-3</v>
      </c>
      <c r="AJ9" s="5">
        <f t="shared" si="25"/>
        <v>3.6618056557629914E-3</v>
      </c>
      <c r="AK9" s="5">
        <f t="shared" si="26"/>
        <v>1.0054035664337289E-3</v>
      </c>
      <c r="AL9" s="5">
        <f t="shared" si="27"/>
        <v>8.0234711180936496E-6</v>
      </c>
      <c r="AM9" s="5">
        <f t="shared" si="28"/>
        <v>4.2765940687569339E-4</v>
      </c>
      <c r="AN9" s="5">
        <f t="shared" si="29"/>
        <v>5.0302217575558597E-4</v>
      </c>
      <c r="AO9" s="5">
        <f t="shared" si="30"/>
        <v>2.958327412349328E-4</v>
      </c>
      <c r="AP9" s="5">
        <f t="shared" si="31"/>
        <v>1.1598827381730701E-4</v>
      </c>
      <c r="AQ9" s="5">
        <f t="shared" si="32"/>
        <v>3.4106974451911999E-5</v>
      </c>
      <c r="AR9" s="5">
        <f t="shared" si="33"/>
        <v>2.5392859776085142E-3</v>
      </c>
      <c r="AS9" s="5">
        <f t="shared" si="34"/>
        <v>2.0915969481325194E-3</v>
      </c>
      <c r="AT9" s="5">
        <f t="shared" si="35"/>
        <v>8.6141888546901904E-4</v>
      </c>
      <c r="AU9" s="5">
        <f t="shared" si="36"/>
        <v>2.365154519549346E-4</v>
      </c>
      <c r="AV9" s="5">
        <f t="shared" si="37"/>
        <v>4.8704143788584399E-5</v>
      </c>
      <c r="AW9" s="5">
        <f t="shared" si="38"/>
        <v>2.1593114118858078E-7</v>
      </c>
      <c r="AX9" s="5">
        <f t="shared" si="39"/>
        <v>5.8710146484025293E-5</v>
      </c>
      <c r="AY9" s="5">
        <f t="shared" si="40"/>
        <v>6.9056134738333254E-5</v>
      </c>
      <c r="AZ9" s="5">
        <f t="shared" si="41"/>
        <v>4.0612654120156122E-5</v>
      </c>
      <c r="BA9" s="5">
        <f t="shared" si="42"/>
        <v>1.5923158562071997E-5</v>
      </c>
      <c r="BB9" s="5">
        <f t="shared" si="43"/>
        <v>4.6822902384576828E-6</v>
      </c>
      <c r="BC9" s="5">
        <f t="shared" si="44"/>
        <v>1.1014820604438286E-6</v>
      </c>
      <c r="BD9" s="5">
        <f t="shared" si="45"/>
        <v>4.977937804345468E-4</v>
      </c>
      <c r="BE9" s="5">
        <f t="shared" si="46"/>
        <v>4.1003020578912069E-4</v>
      </c>
      <c r="BF9" s="5">
        <f t="shared" si="47"/>
        <v>1.6886989780457373E-4</v>
      </c>
      <c r="BG9" s="5">
        <f t="shared" si="48"/>
        <v>4.6365758720376735E-5</v>
      </c>
      <c r="BH9" s="5">
        <f t="shared" si="49"/>
        <v>9.547809924969787E-6</v>
      </c>
      <c r="BI9" s="5">
        <f t="shared" si="50"/>
        <v>1.5728964974023124E-6</v>
      </c>
      <c r="BJ9" s="8">
        <f t="shared" si="51"/>
        <v>0.25727557765316744</v>
      </c>
      <c r="BK9" s="8">
        <f t="shared" si="52"/>
        <v>0.30194135098018376</v>
      </c>
      <c r="BL9" s="8">
        <f t="shared" si="53"/>
        <v>0.4038959662758117</v>
      </c>
      <c r="BM9" s="8">
        <f t="shared" si="54"/>
        <v>0.32305323294959104</v>
      </c>
      <c r="BN9" s="8">
        <f t="shared" si="55"/>
        <v>0.67669904852420204</v>
      </c>
    </row>
    <row r="10" spans="1:88" x14ac:dyDescent="0.25">
      <c r="A10" t="s">
        <v>32</v>
      </c>
      <c r="B10" t="s">
        <v>33</v>
      </c>
      <c r="C10" t="s">
        <v>34</v>
      </c>
      <c r="D10" s="4" t="s">
        <v>439</v>
      </c>
      <c r="E10">
        <f>VLOOKUP(A10,home!$A$2:$E$405,3,FALSE)</f>
        <v>1.2741935483871001</v>
      </c>
      <c r="F10">
        <f>VLOOKUP(B10,home!$B$2:$E$405,3,FALSE)</f>
        <v>1.68</v>
      </c>
      <c r="G10">
        <f>VLOOKUP(C10,away!$B$2:$E$405,4,FALSE)</f>
        <v>0.98</v>
      </c>
      <c r="H10">
        <f>VLOOKUP(A10,away!$A$2:$E$405,3,FALSE)</f>
        <v>1.12903225806452</v>
      </c>
      <c r="I10">
        <f>VLOOKUP(C10,away!$B$2:$E$405,3,FALSE)</f>
        <v>0.39</v>
      </c>
      <c r="J10">
        <f>VLOOKUP(B10,home!$B$2:$E$405,4,FALSE)</f>
        <v>0.63</v>
      </c>
      <c r="K10" s="3">
        <f t="shared" si="0"/>
        <v>2.0978322580645212</v>
      </c>
      <c r="L10" s="3">
        <f t="shared" si="1"/>
        <v>0.2774032258064526</v>
      </c>
      <c r="M10" s="5">
        <f t="shared" si="2"/>
        <v>9.2992588377435195E-2</v>
      </c>
      <c r="N10" s="5">
        <f t="shared" si="3"/>
        <v>0.19508285165909942</v>
      </c>
      <c r="O10" s="5">
        <f t="shared" si="4"/>
        <v>2.5796443991992157E-2</v>
      </c>
      <c r="P10" s="5">
        <f t="shared" si="5"/>
        <v>5.4116612349755851E-2</v>
      </c>
      <c r="Q10" s="5">
        <f t="shared" si="6"/>
        <v>0.2046255496028373</v>
      </c>
      <c r="R10" s="5">
        <f t="shared" si="7"/>
        <v>3.5780083888570535E-3</v>
      </c>
      <c r="S10" s="5">
        <f t="shared" si="8"/>
        <v>7.8732288866054934E-3</v>
      </c>
      <c r="T10" s="5">
        <f t="shared" si="9"/>
        <v>5.6763787542245349E-2</v>
      </c>
      <c r="U10" s="5">
        <f t="shared" si="10"/>
        <v>7.5060614177697915E-3</v>
      </c>
      <c r="V10" s="5">
        <f t="shared" si="11"/>
        <v>5.0908773487768103E-4</v>
      </c>
      <c r="W10" s="5">
        <f t="shared" si="12"/>
        <v>0.14309002626033795</v>
      </c>
      <c r="X10" s="5">
        <f t="shared" si="13"/>
        <v>3.9693634865347764E-2</v>
      </c>
      <c r="Y10" s="5">
        <f t="shared" si="14"/>
        <v>5.5055711778154723E-3</v>
      </c>
      <c r="Z10" s="5">
        <f t="shared" si="15"/>
        <v>3.3085035634383171E-4</v>
      </c>
      <c r="AA10" s="5">
        <f t="shared" si="16"/>
        <v>6.9406855013023189E-4</v>
      </c>
      <c r="AB10" s="5">
        <f t="shared" si="17"/>
        <v>7.2801969688563643E-4</v>
      </c>
      <c r="AC10" s="5">
        <f t="shared" si="18"/>
        <v>1.8516330226616631E-5</v>
      </c>
      <c r="AD10" s="5">
        <f t="shared" si="19"/>
        <v>7.5044718224059115E-2</v>
      </c>
      <c r="AE10" s="5">
        <f t="shared" si="20"/>
        <v>2.081764691509028E-2</v>
      </c>
      <c r="AF10" s="5">
        <f t="shared" si="21"/>
        <v>2.8874412039728951E-3</v>
      </c>
      <c r="AG10" s="5">
        <f t="shared" si="22"/>
        <v>2.6699516810284947E-4</v>
      </c>
      <c r="AH10" s="5">
        <f t="shared" si="23"/>
        <v>2.2944739027248309E-5</v>
      </c>
      <c r="AI10" s="5">
        <f t="shared" si="24"/>
        <v>4.8134213684233465E-5</v>
      </c>
      <c r="AJ10" s="5">
        <f t="shared" si="25"/>
        <v>5.048875309167784E-5</v>
      </c>
      <c r="AK10" s="5">
        <f t="shared" si="26"/>
        <v>3.5305644968392199E-5</v>
      </c>
      <c r="AL10" s="5">
        <f t="shared" si="27"/>
        <v>4.3101975436873712E-7</v>
      </c>
      <c r="AM10" s="5">
        <f t="shared" si="28"/>
        <v>3.1486246137558745E-2</v>
      </c>
      <c r="AN10" s="5">
        <f t="shared" si="29"/>
        <v>8.7343862470947546E-3</v>
      </c>
      <c r="AO10" s="5">
        <f t="shared" si="30"/>
        <v>1.2114734601918001E-3</v>
      </c>
      <c r="AP10" s="5">
        <f t="shared" si="31"/>
        <v>1.1202221527870347E-4</v>
      </c>
      <c r="AQ10" s="5">
        <f t="shared" si="32"/>
        <v>7.7688309700743047E-6</v>
      </c>
      <c r="AR10" s="5">
        <f t="shared" si="33"/>
        <v>1.2729889242891783E-6</v>
      </c>
      <c r="AS10" s="5">
        <f t="shared" si="34"/>
        <v>2.6705172295326921E-6</v>
      </c>
      <c r="AT10" s="5">
        <f t="shared" si="35"/>
        <v>2.801148594915389E-6</v>
      </c>
      <c r="AU10" s="5">
        <f t="shared" si="36"/>
        <v>1.9587799606818703E-6</v>
      </c>
      <c r="AV10" s="5">
        <f t="shared" si="37"/>
        <v>1.0272979469921958E-6</v>
      </c>
      <c r="AW10" s="5">
        <f t="shared" si="38"/>
        <v>6.96749940841995E-9</v>
      </c>
      <c r="AX10" s="5">
        <f t="shared" si="39"/>
        <v>1.1008810472121688E-2</v>
      </c>
      <c r="AY10" s="5">
        <f t="shared" si="40"/>
        <v>3.0538795372584125E-3</v>
      </c>
      <c r="AZ10" s="5">
        <f t="shared" si="41"/>
        <v>4.2357801742990016E-4</v>
      </c>
      <c r="BA10" s="5">
        <f t="shared" si="42"/>
        <v>3.9167302805252043E-5</v>
      </c>
      <c r="BB10" s="5">
        <f t="shared" si="43"/>
        <v>2.7162840360787591E-6</v>
      </c>
      <c r="BC10" s="5">
        <f t="shared" si="44"/>
        <v>1.5070119076296376E-7</v>
      </c>
      <c r="BD10" s="5">
        <f t="shared" si="45"/>
        <v>5.8855205668950652E-8</v>
      </c>
      <c r="BE10" s="5">
        <f t="shared" si="46"/>
        <v>1.2346834900734655E-7</v>
      </c>
      <c r="BF10" s="5">
        <f t="shared" si="47"/>
        <v>1.2950794269879011E-7</v>
      </c>
      <c r="BG10" s="5">
        <f t="shared" si="48"/>
        <v>9.0561979956364496E-8</v>
      </c>
      <c r="BH10" s="5">
        <f t="shared" si="49"/>
        <v>4.7495960726663515E-8</v>
      </c>
      <c r="BI10" s="5">
        <f t="shared" si="50"/>
        <v>1.9927711708032077E-8</v>
      </c>
      <c r="BJ10" s="8">
        <f t="shared" si="51"/>
        <v>0.79985842182484457</v>
      </c>
      <c r="BK10" s="8">
        <f t="shared" si="52"/>
        <v>0.15856434423591362</v>
      </c>
      <c r="BL10" s="8">
        <f t="shared" si="53"/>
        <v>3.8469675946212603E-2</v>
      </c>
      <c r="BM10" s="8">
        <f t="shared" si="54"/>
        <v>0.41797736542357855</v>
      </c>
      <c r="BN10" s="8">
        <f t="shared" si="55"/>
        <v>0.576192054369977</v>
      </c>
    </row>
    <row r="11" spans="1:88" x14ac:dyDescent="0.25">
      <c r="A11" t="s">
        <v>32</v>
      </c>
      <c r="B11" t="s">
        <v>35</v>
      </c>
      <c r="C11" t="s">
        <v>36</v>
      </c>
      <c r="D11" s="4" t="s">
        <v>439</v>
      </c>
      <c r="E11">
        <f>VLOOKUP(A11,home!$A$2:$E$405,3,FALSE)</f>
        <v>1.2741935483871001</v>
      </c>
      <c r="F11">
        <f>VLOOKUP(B11,home!$B$2:$E$405,3,FALSE)</f>
        <v>1.86</v>
      </c>
      <c r="G11">
        <f>VLOOKUP(C11,away!$B$2:$E$405,4,FALSE)</f>
        <v>0.78</v>
      </c>
      <c r="H11">
        <f>VLOOKUP(A11,away!$A$2:$E$405,3,FALSE)</f>
        <v>1.12903225806452</v>
      </c>
      <c r="I11">
        <f>VLOOKUP(C11,away!$B$2:$E$405,3,FALSE)</f>
        <v>1.57</v>
      </c>
      <c r="J11">
        <f>VLOOKUP(B11,home!$B$2:$E$405,4,FALSE)</f>
        <v>1</v>
      </c>
      <c r="K11" s="3">
        <f t="shared" si="0"/>
        <v>1.8486000000000049</v>
      </c>
      <c r="L11" s="3">
        <f t="shared" si="1"/>
        <v>1.7725806451612964</v>
      </c>
      <c r="M11" s="5">
        <f t="shared" si="2"/>
        <v>2.6751074314380782E-2</v>
      </c>
      <c r="N11" s="5">
        <f t="shared" si="3"/>
        <v>4.9452035977564437E-2</v>
      </c>
      <c r="O11" s="5">
        <f t="shared" si="4"/>
        <v>4.7418436566942876E-2</v>
      </c>
      <c r="P11" s="5">
        <f t="shared" si="5"/>
        <v>8.7657721837650832E-2</v>
      </c>
      <c r="Q11" s="5">
        <f t="shared" si="6"/>
        <v>4.570851685406295E-2</v>
      </c>
      <c r="R11" s="5">
        <f t="shared" si="7"/>
        <v>4.2026501441185811E-2</v>
      </c>
      <c r="S11" s="5">
        <f t="shared" si="8"/>
        <v>7.1809043138468365E-2</v>
      </c>
      <c r="T11" s="5">
        <f t="shared" si="9"/>
        <v>8.1022032294540899E-2</v>
      </c>
      <c r="U11" s="5">
        <f t="shared" si="10"/>
        <v>7.7690190564176295E-2</v>
      </c>
      <c r="V11" s="5">
        <f t="shared" si="11"/>
        <v>2.6144815531040318E-2</v>
      </c>
      <c r="W11" s="5">
        <f t="shared" si="12"/>
        <v>2.8165588085473658E-2</v>
      </c>
      <c r="X11" s="5">
        <f t="shared" si="13"/>
        <v>4.9925776299896231E-2</v>
      </c>
      <c r="Y11" s="5">
        <f t="shared" si="14"/>
        <v>4.4248732381924318E-2</v>
      </c>
      <c r="Z11" s="5">
        <f t="shared" si="15"/>
        <v>2.4831787679496436E-2</v>
      </c>
      <c r="AA11" s="5">
        <f t="shared" si="16"/>
        <v>4.5904042704317229E-2</v>
      </c>
      <c r="AB11" s="5">
        <f t="shared" si="17"/>
        <v>4.242910667160054E-2</v>
      </c>
      <c r="AC11" s="5">
        <f t="shared" si="18"/>
        <v>5.3544460971531177E-3</v>
      </c>
      <c r="AD11" s="5">
        <f t="shared" si="19"/>
        <v>1.3016726533701693E-2</v>
      </c>
      <c r="AE11" s="5">
        <f t="shared" si="20"/>
        <v>2.3073197516997115E-2</v>
      </c>
      <c r="AF11" s="5">
        <f t="shared" si="21"/>
        <v>2.0449551670306387E-2</v>
      </c>
      <c r="AG11" s="5">
        <f t="shared" si="22"/>
        <v>1.2082826497670321E-2</v>
      </c>
      <c r="AH11" s="5">
        <f t="shared" si="23"/>
        <v>1.1004086556357534E-2</v>
      </c>
      <c r="AI11" s="5">
        <f t="shared" si="24"/>
        <v>2.034215440808259E-2</v>
      </c>
      <c r="AJ11" s="5">
        <f t="shared" si="25"/>
        <v>1.8802253319390793E-2</v>
      </c>
      <c r="AK11" s="5">
        <f t="shared" si="26"/>
        <v>1.1585948495408635E-2</v>
      </c>
      <c r="AL11" s="5">
        <f t="shared" si="27"/>
        <v>7.0181636978463484E-4</v>
      </c>
      <c r="AM11" s="5">
        <f t="shared" si="28"/>
        <v>4.812544134040201E-3</v>
      </c>
      <c r="AN11" s="5">
        <f t="shared" si="29"/>
        <v>8.5306225859841933E-3</v>
      </c>
      <c r="AO11" s="5">
        <f t="shared" si="30"/>
        <v>7.5606082435456957E-3</v>
      </c>
      <c r="AP11" s="5">
        <f t="shared" si="31"/>
        <v>4.4672626127186818E-3</v>
      </c>
      <c r="AQ11" s="5">
        <f t="shared" si="32"/>
        <v>1.9796458110394556E-3</v>
      </c>
      <c r="AR11" s="5">
        <f t="shared" si="33"/>
        <v>3.9011261694957954E-3</v>
      </c>
      <c r="AS11" s="5">
        <f t="shared" si="34"/>
        <v>7.2116218369299451E-3</v>
      </c>
      <c r="AT11" s="5">
        <f t="shared" si="35"/>
        <v>6.6657020638743684E-3</v>
      </c>
      <c r="AU11" s="5">
        <f t="shared" si="36"/>
        <v>4.1074056117593963E-3</v>
      </c>
      <c r="AV11" s="5">
        <f t="shared" si="37"/>
        <v>1.8982375034746108E-3</v>
      </c>
      <c r="AW11" s="5">
        <f t="shared" si="38"/>
        <v>6.3880740930156277E-5</v>
      </c>
      <c r="AX11" s="5">
        <f t="shared" si="39"/>
        <v>1.4827448476977892E-3</v>
      </c>
      <c r="AY11" s="5">
        <f t="shared" si="40"/>
        <v>2.6282848187417357E-3</v>
      </c>
      <c r="AZ11" s="5">
        <f t="shared" si="41"/>
        <v>2.3294233998364337E-3</v>
      </c>
      <c r="BA11" s="5">
        <f t="shared" si="42"/>
        <v>1.3763636109786288E-3</v>
      </c>
      <c r="BB11" s="5">
        <f t="shared" si="43"/>
        <v>6.0992887438125754E-4</v>
      </c>
      <c r="BC11" s="5">
        <f t="shared" si="44"/>
        <v>2.1622962353064643E-4</v>
      </c>
      <c r="BD11" s="5">
        <f t="shared" si="45"/>
        <v>1.1525101237300794E-3</v>
      </c>
      <c r="BE11" s="5">
        <f t="shared" si="46"/>
        <v>2.1305302147274301E-3</v>
      </c>
      <c r="BF11" s="5">
        <f t="shared" si="47"/>
        <v>1.9692490774725698E-3</v>
      </c>
      <c r="BG11" s="5">
        <f t="shared" si="48"/>
        <v>1.2134512815386005E-3</v>
      </c>
      <c r="BH11" s="5">
        <f t="shared" si="49"/>
        <v>5.6079650976306598E-4</v>
      </c>
      <c r="BI11" s="5">
        <f t="shared" si="50"/>
        <v>2.0733768558960124E-4</v>
      </c>
      <c r="BJ11" s="8">
        <f t="shared" si="51"/>
        <v>0.40313864267463273</v>
      </c>
      <c r="BK11" s="8">
        <f t="shared" si="52"/>
        <v>0.22104720210721979</v>
      </c>
      <c r="BL11" s="8">
        <f t="shared" si="53"/>
        <v>0.34822068880581769</v>
      </c>
      <c r="BM11" s="8">
        <f t="shared" si="54"/>
        <v>0.69565963019756749</v>
      </c>
      <c r="BN11" s="8">
        <f t="shared" si="55"/>
        <v>0.29901428699178767</v>
      </c>
    </row>
    <row r="12" spans="1:88" x14ac:dyDescent="0.25">
      <c r="A12" t="s">
        <v>37</v>
      </c>
      <c r="B12" t="s">
        <v>38</v>
      </c>
      <c r="C12" t="s">
        <v>39</v>
      </c>
      <c r="D12" s="4" t="s">
        <v>439</v>
      </c>
      <c r="E12">
        <f>VLOOKUP(A12,home!$A$2:$E$405,3,FALSE)</f>
        <v>1.8518518518518501</v>
      </c>
      <c r="F12">
        <f>VLOOKUP(B12,home!$B$2:$E$405,3,FALSE)</f>
        <v>0.65</v>
      </c>
      <c r="G12">
        <f>VLOOKUP(C12,away!$B$2:$E$405,4,FALSE)</f>
        <v>0.63</v>
      </c>
      <c r="H12">
        <f>VLOOKUP(A12,away!$A$2:$E$405,3,FALSE)</f>
        <v>1.3518518518518501</v>
      </c>
      <c r="I12">
        <f>VLOOKUP(C12,away!$B$2:$E$405,3,FALSE)</f>
        <v>0.9</v>
      </c>
      <c r="J12">
        <f>VLOOKUP(B12,home!$B$2:$E$405,4,FALSE)</f>
        <v>0.59</v>
      </c>
      <c r="K12" s="3">
        <f t="shared" ref="K12:K75" si="56">E12*F12*G12</f>
        <v>0.75833333333333264</v>
      </c>
      <c r="L12" s="3">
        <f t="shared" ref="L12:L75" si="57">H12*I12*J12</f>
        <v>0.71783333333333232</v>
      </c>
      <c r="M12" s="5">
        <f t="shared" si="2"/>
        <v>0.22851197416643937</v>
      </c>
      <c r="N12" s="5">
        <f t="shared" si="3"/>
        <v>0.17328824707621635</v>
      </c>
      <c r="O12" s="5">
        <f t="shared" si="4"/>
        <v>0.16403351212247552</v>
      </c>
      <c r="P12" s="5">
        <f t="shared" si="5"/>
        <v>0.12439208002621047</v>
      </c>
      <c r="Q12" s="5">
        <f t="shared" si="6"/>
        <v>6.5705127016398621E-2</v>
      </c>
      <c r="R12" s="5">
        <f t="shared" si="7"/>
        <v>5.8874361392625064E-2</v>
      </c>
      <c r="S12" s="5">
        <f t="shared" si="8"/>
        <v>1.6928423149039137E-2</v>
      </c>
      <c r="T12" s="5">
        <f t="shared" si="9"/>
        <v>4.7165330343271417E-2</v>
      </c>
      <c r="U12" s="5">
        <f t="shared" si="10"/>
        <v>4.4646390722740632E-2</v>
      </c>
      <c r="V12" s="5">
        <f t="shared" si="11"/>
        <v>1.0239005221859476E-3</v>
      </c>
      <c r="W12" s="5">
        <f t="shared" si="12"/>
        <v>1.6608795995811866E-2</v>
      </c>
      <c r="X12" s="5">
        <f t="shared" si="13"/>
        <v>1.1922347392326933E-2</v>
      </c>
      <c r="Y12" s="5">
        <f t="shared" si="14"/>
        <v>4.2791291848960009E-3</v>
      </c>
      <c r="Z12" s="5">
        <f t="shared" si="15"/>
        <v>1.4087326362113104E-2</v>
      </c>
      <c r="AA12" s="5">
        <f t="shared" si="16"/>
        <v>1.0682889157935759E-2</v>
      </c>
      <c r="AB12" s="5">
        <f t="shared" si="17"/>
        <v>4.0505954723839711E-3</v>
      </c>
      <c r="AC12" s="5">
        <f t="shared" si="18"/>
        <v>3.4835459979513254E-5</v>
      </c>
      <c r="AD12" s="5">
        <f t="shared" si="19"/>
        <v>3.1487509075393294E-3</v>
      </c>
      <c r="AE12" s="5">
        <f t="shared" si="20"/>
        <v>2.2602783597953121E-3</v>
      </c>
      <c r="AF12" s="5">
        <f t="shared" si="21"/>
        <v>8.1125157463653272E-4</v>
      </c>
      <c r="AG12" s="5">
        <f t="shared" si="22"/>
        <v>1.9411447399775235E-4</v>
      </c>
      <c r="AH12" s="5">
        <f t="shared" si="23"/>
        <v>2.5280881100675436E-3</v>
      </c>
      <c r="AI12" s="5">
        <f t="shared" si="24"/>
        <v>1.9171334834678854E-3</v>
      </c>
      <c r="AJ12" s="5">
        <f t="shared" si="25"/>
        <v>7.2691311248157238E-4</v>
      </c>
      <c r="AK12" s="5">
        <f t="shared" si="26"/>
        <v>1.8374748121061956E-4</v>
      </c>
      <c r="AL12" s="5">
        <f t="shared" si="27"/>
        <v>7.5851698211058111E-7</v>
      </c>
      <c r="AM12" s="5">
        <f t="shared" si="28"/>
        <v>4.7756055431013124E-4</v>
      </c>
      <c r="AN12" s="5">
        <f t="shared" si="29"/>
        <v>3.4280888456895541E-4</v>
      </c>
      <c r="AO12" s="5">
        <f t="shared" si="30"/>
        <v>1.2303982215320738E-4</v>
      </c>
      <c r="AP12" s="5">
        <f t="shared" si="31"/>
        <v>2.9440695222992418E-5</v>
      </c>
      <c r="AQ12" s="5">
        <f t="shared" si="32"/>
        <v>5.2833780968928399E-6</v>
      </c>
      <c r="AR12" s="5">
        <f t="shared" si="33"/>
        <v>3.6294918300202992E-4</v>
      </c>
      <c r="AS12" s="5">
        <f t="shared" si="34"/>
        <v>2.7523646377653908E-4</v>
      </c>
      <c r="AT12" s="5">
        <f t="shared" si="35"/>
        <v>1.0436049251527094E-4</v>
      </c>
      <c r="AU12" s="5">
        <f t="shared" si="36"/>
        <v>2.6380013385804585E-5</v>
      </c>
      <c r="AV12" s="5">
        <f t="shared" si="37"/>
        <v>5.0012108710587805E-6</v>
      </c>
      <c r="AW12" s="5">
        <f t="shared" si="38"/>
        <v>1.1469555185859334E-8</v>
      </c>
      <c r="AX12" s="5">
        <f t="shared" si="39"/>
        <v>6.0358347836419295E-5</v>
      </c>
      <c r="AY12" s="5">
        <f t="shared" si="40"/>
        <v>4.3327234021909592E-5</v>
      </c>
      <c r="AZ12" s="5">
        <f t="shared" si="41"/>
        <v>1.5550866411030358E-5</v>
      </c>
      <c r="BA12" s="5">
        <f t="shared" si="42"/>
        <v>3.7209767573504263E-6</v>
      </c>
      <c r="BB12" s="5">
        <f t="shared" si="43"/>
        <v>6.6776028724617755E-7</v>
      </c>
      <c r="BC12" s="5">
        <f t="shared" si="44"/>
        <v>9.5868118572309444E-8</v>
      </c>
      <c r="BD12" s="5">
        <f t="shared" si="45"/>
        <v>4.3422836977492778E-5</v>
      </c>
      <c r="BE12" s="5">
        <f t="shared" si="46"/>
        <v>3.2928984707931989E-5</v>
      </c>
      <c r="BF12" s="5">
        <f t="shared" si="47"/>
        <v>1.2485573368424198E-5</v>
      </c>
      <c r="BG12" s="5">
        <f t="shared" si="48"/>
        <v>3.1560754903516703E-6</v>
      </c>
      <c r="BH12" s="5">
        <f t="shared" si="49"/>
        <v>5.9833931171250351E-7</v>
      </c>
      <c r="BI12" s="5">
        <f t="shared" si="50"/>
        <v>9.0748128943062979E-8</v>
      </c>
      <c r="BJ12" s="8">
        <f t="shared" si="51"/>
        <v>0.32648522671267477</v>
      </c>
      <c r="BK12" s="8">
        <f t="shared" si="52"/>
        <v>0.37093529907485839</v>
      </c>
      <c r="BL12" s="8">
        <f t="shared" si="53"/>
        <v>0.28851024097692407</v>
      </c>
      <c r="BM12" s="8">
        <f t="shared" si="54"/>
        <v>0.18516947556173841</v>
      </c>
      <c r="BN12" s="8">
        <f t="shared" si="55"/>
        <v>0.81480530180036537</v>
      </c>
    </row>
    <row r="13" spans="1:88" x14ac:dyDescent="0.25">
      <c r="A13" t="s">
        <v>40</v>
      </c>
      <c r="B13" t="s">
        <v>41</v>
      </c>
      <c r="C13" t="s">
        <v>42</v>
      </c>
      <c r="D13" s="4" t="s">
        <v>439</v>
      </c>
      <c r="E13">
        <f>VLOOKUP(A13,home!$A$2:$E$405,3,FALSE)</f>
        <v>1.5473684210526299</v>
      </c>
      <c r="F13">
        <f>VLOOKUP(B13,home!$B$2:$E$405,3,FALSE)</f>
        <v>0.93</v>
      </c>
      <c r="G13">
        <f>VLOOKUP(C13,away!$B$2:$E$405,4,FALSE)</f>
        <v>1.1499999999999999</v>
      </c>
      <c r="H13">
        <f>VLOOKUP(A13,away!$A$2:$E$405,3,FALSE)</f>
        <v>1.2052631578947399</v>
      </c>
      <c r="I13">
        <f>VLOOKUP(C13,away!$B$2:$E$405,3,FALSE)</f>
        <v>0.79</v>
      </c>
      <c r="J13">
        <f>VLOOKUP(B13,home!$B$2:$E$405,4,FALSE)</f>
        <v>1.48</v>
      </c>
      <c r="K13" s="3">
        <f t="shared" si="56"/>
        <v>1.6549105263157877</v>
      </c>
      <c r="L13" s="3">
        <f t="shared" si="57"/>
        <v>1.4091936842105299</v>
      </c>
      <c r="M13" s="5">
        <f t="shared" si="2"/>
        <v>4.6695652608937169E-2</v>
      </c>
      <c r="N13" s="5">
        <f t="shared" si="3"/>
        <v>7.7277127035715404E-2</v>
      </c>
      <c r="O13" s="5">
        <f t="shared" si="4"/>
        <v>6.580321873660322E-2</v>
      </c>
      <c r="P13" s="5">
        <f t="shared" si="5"/>
        <v>0.10889843935266494</v>
      </c>
      <c r="Q13" s="5">
        <f t="shared" si="6"/>
        <v>6.3943365487423881E-2</v>
      </c>
      <c r="R13" s="5">
        <f t="shared" si="7"/>
        <v>4.6364740122172635E-2</v>
      </c>
      <c r="S13" s="5">
        <f t="shared" si="8"/>
        <v>6.3490225700241917E-2</v>
      </c>
      <c r="T13" s="5">
        <f t="shared" si="9"/>
        <v>9.0108586792043324E-2</v>
      </c>
      <c r="U13" s="5">
        <f t="shared" si="10"/>
        <v>7.6729496478079445E-2</v>
      </c>
      <c r="V13" s="5">
        <f t="shared" si="11"/>
        <v>1.6451654030140608E-2</v>
      </c>
      <c r="W13" s="5">
        <f t="shared" si="12"/>
        <v>3.5273516211065149E-2</v>
      </c>
      <c r="X13" s="5">
        <f t="shared" si="13"/>
        <v>4.970721626453075E-2</v>
      </c>
      <c r="Y13" s="5">
        <f t="shared" si="14"/>
        <v>3.502354760983184E-2</v>
      </c>
      <c r="Z13" s="5">
        <f t="shared" si="15"/>
        <v>2.1778966316742743E-2</v>
      </c>
      <c r="AA13" s="5">
        <f t="shared" si="16"/>
        <v>3.6042240609854552E-2</v>
      </c>
      <c r="AB13" s="5">
        <f t="shared" si="17"/>
        <v>2.9823341688627329E-2</v>
      </c>
      <c r="AC13" s="5">
        <f t="shared" si="18"/>
        <v>2.3979205618669861E-3</v>
      </c>
      <c r="AD13" s="5">
        <f t="shared" si="19"/>
        <v>1.4593628319465573E-2</v>
      </c>
      <c r="AE13" s="5">
        <f t="shared" si="20"/>
        <v>2.0565248857506817E-2</v>
      </c>
      <c r="AF13" s="5">
        <f t="shared" si="21"/>
        <v>1.4490209402108213E-2</v>
      </c>
      <c r="AG13" s="5">
        <f t="shared" si="22"/>
        <v>6.8065038574463112E-3</v>
      </c>
      <c r="AH13" s="5">
        <f t="shared" si="23"/>
        <v>7.6726954455469303E-3</v>
      </c>
      <c r="AI13" s="5">
        <f t="shared" si="24"/>
        <v>1.2697624458050819E-2</v>
      </c>
      <c r="AJ13" s="5">
        <f t="shared" si="25"/>
        <v>1.050671618741655E-2</v>
      </c>
      <c r="AK13" s="5">
        <f t="shared" si="26"/>
        <v>5.7958917385227101E-3</v>
      </c>
      <c r="AL13" s="5">
        <f t="shared" si="27"/>
        <v>2.2368661088505886E-4</v>
      </c>
      <c r="AM13" s="5">
        <f t="shared" si="28"/>
        <v>4.8302298246047544E-3</v>
      </c>
      <c r="AN13" s="5">
        <f t="shared" si="29"/>
        <v>6.8067293621183553E-3</v>
      </c>
      <c r="AO13" s="5">
        <f t="shared" si="30"/>
        <v>4.7960000136137784E-3</v>
      </c>
      <c r="AP13" s="5">
        <f t="shared" si="31"/>
        <v>2.2528309762193843E-3</v>
      </c>
      <c r="AQ13" s="5">
        <f t="shared" si="32"/>
        <v>7.9366879582054909E-4</v>
      </c>
      <c r="AR13" s="5">
        <f t="shared" si="33"/>
        <v>2.162462792547126E-3</v>
      </c>
      <c r="AS13" s="5">
        <f t="shared" si="34"/>
        <v>3.5786824381524728E-3</v>
      </c>
      <c r="AT13" s="5">
        <f t="shared" si="35"/>
        <v>2.961199618619988E-3</v>
      </c>
      <c r="AU13" s="5">
        <f t="shared" si="36"/>
        <v>1.6335068064588379E-3</v>
      </c>
      <c r="AV13" s="5">
        <f t="shared" si="37"/>
        <v>6.7582690220430424E-4</v>
      </c>
      <c r="AW13" s="5">
        <f t="shared" si="38"/>
        <v>1.4490477443056438E-5</v>
      </c>
      <c r="AX13" s="5">
        <f t="shared" si="39"/>
        <v>1.3322663635438111E-3</v>
      </c>
      <c r="AY13" s="5">
        <f t="shared" si="40"/>
        <v>1.8774213451920685E-3</v>
      </c>
      <c r="AZ13" s="5">
        <f t="shared" si="41"/>
        <v>1.3228251511233503E-3</v>
      </c>
      <c r="BA13" s="5">
        <f t="shared" si="42"/>
        <v>6.2137228275928834E-4</v>
      </c>
      <c r="BB13" s="5">
        <f t="shared" si="43"/>
        <v>2.1890847410196702E-4</v>
      </c>
      <c r="BC13" s="5">
        <f t="shared" si="44"/>
        <v>6.1696887824931249E-5</v>
      </c>
      <c r="BD13" s="5">
        <f t="shared" si="45"/>
        <v>5.0788815159961238E-4</v>
      </c>
      <c r="BE13" s="5">
        <f t="shared" si="46"/>
        <v>8.4050944827326727E-4</v>
      </c>
      <c r="BF13" s="5">
        <f t="shared" si="47"/>
        <v>6.9548396670765262E-4</v>
      </c>
      <c r="BG13" s="5">
        <f t="shared" si="48"/>
        <v>3.8365457912945108E-4</v>
      </c>
      <c r="BH13" s="5">
        <f t="shared" si="49"/>
        <v>1.5872850036764547E-4</v>
      </c>
      <c r="BI13" s="5">
        <f t="shared" si="50"/>
        <v>5.2536293216947203E-5</v>
      </c>
      <c r="BJ13" s="8">
        <f t="shared" si="51"/>
        <v>0.43270289931405947</v>
      </c>
      <c r="BK13" s="8">
        <f t="shared" si="52"/>
        <v>0.24003500020992877</v>
      </c>
      <c r="BL13" s="8">
        <f t="shared" si="53"/>
        <v>0.30508644496215154</v>
      </c>
      <c r="BM13" s="8">
        <f t="shared" si="54"/>
        <v>0.58875783659161651</v>
      </c>
      <c r="BN13" s="8">
        <f t="shared" si="55"/>
        <v>0.40898254334351725</v>
      </c>
    </row>
    <row r="14" spans="1:88" x14ac:dyDescent="0.25">
      <c r="A14" t="s">
        <v>10</v>
      </c>
      <c r="B14" t="s">
        <v>43</v>
      </c>
      <c r="C14" t="s">
        <v>44</v>
      </c>
      <c r="D14" s="4" t="s">
        <v>440</v>
      </c>
      <c r="E14">
        <f>VLOOKUP(A14,home!$A$2:$E$405,3,FALSE)</f>
        <v>1.55555555555556</v>
      </c>
      <c r="F14">
        <f>VLOOKUP(B14,home!$B$2:$E$405,3,FALSE)</f>
        <v>1.29</v>
      </c>
      <c r="G14">
        <f>VLOOKUP(C14,away!$B$2:$E$405,4,FALSE)</f>
        <v>0.64</v>
      </c>
      <c r="H14">
        <f>VLOOKUP(A14,away!$A$2:$E$405,3,FALSE)</f>
        <v>1.4074074074074101</v>
      </c>
      <c r="I14">
        <f>VLOOKUP(C14,away!$B$2:$E$405,3,FALSE)</f>
        <v>0.51</v>
      </c>
      <c r="J14">
        <f>VLOOKUP(B14,home!$B$2:$E$405,4,FALSE)</f>
        <v>0.9</v>
      </c>
      <c r="K14" s="3">
        <f t="shared" si="56"/>
        <v>1.2842666666666704</v>
      </c>
      <c r="L14" s="3">
        <f t="shared" si="57"/>
        <v>0.64600000000000124</v>
      </c>
      <c r="M14" s="5">
        <f t="shared" si="2"/>
        <v>0.1451094974577268</v>
      </c>
      <c r="N14" s="5">
        <f t="shared" si="3"/>
        <v>0.18635929060171047</v>
      </c>
      <c r="O14" s="5">
        <f t="shared" si="4"/>
        <v>9.3740735357691715E-2</v>
      </c>
      <c r="P14" s="5">
        <f t="shared" si="5"/>
        <v>0.12038810172870522</v>
      </c>
      <c r="Q14" s="5">
        <f t="shared" si="6"/>
        <v>0.11966751247171209</v>
      </c>
      <c r="R14" s="5">
        <f t="shared" si="7"/>
        <v>3.0278257520534479E-2</v>
      </c>
      <c r="S14" s="5">
        <f t="shared" si="8"/>
        <v>2.4969583817322599E-2</v>
      </c>
      <c r="T14" s="5">
        <f t="shared" si="9"/>
        <v>7.7305213056726177E-2</v>
      </c>
      <c r="U14" s="5">
        <f t="shared" si="10"/>
        <v>3.8885356858371856E-2</v>
      </c>
      <c r="V14" s="5">
        <f t="shared" si="11"/>
        <v>2.3017413664915593E-3</v>
      </c>
      <c r="W14" s="5">
        <f t="shared" si="12"/>
        <v>5.1228332450112622E-2</v>
      </c>
      <c r="X14" s="5">
        <f t="shared" si="13"/>
        <v>3.3093502762772821E-2</v>
      </c>
      <c r="Y14" s="5">
        <f t="shared" si="14"/>
        <v>1.0689201392375641E-2</v>
      </c>
      <c r="Z14" s="5">
        <f t="shared" si="15"/>
        <v>6.5199181194217698E-3</v>
      </c>
      <c r="AA14" s="5">
        <f t="shared" si="16"/>
        <v>8.3733135101694226E-3</v>
      </c>
      <c r="AB14" s="5">
        <f t="shared" si="17"/>
        <v>5.3767837153301428E-3</v>
      </c>
      <c r="AC14" s="5">
        <f t="shared" si="18"/>
        <v>1.1935050713301863E-4</v>
      </c>
      <c r="AD14" s="5">
        <f t="shared" si="19"/>
        <v>1.6447709938649541E-2</v>
      </c>
      <c r="AE14" s="5">
        <f t="shared" si="20"/>
        <v>1.0625220620367625E-2</v>
      </c>
      <c r="AF14" s="5">
        <f t="shared" si="21"/>
        <v>3.4319462603787493E-3</v>
      </c>
      <c r="AG14" s="5">
        <f t="shared" si="22"/>
        <v>7.3901242806822544E-4</v>
      </c>
      <c r="AH14" s="5">
        <f t="shared" si="23"/>
        <v>1.0529667762866179E-3</v>
      </c>
      <c r="AI14" s="5">
        <f t="shared" si="24"/>
        <v>1.3522901318923644E-3</v>
      </c>
      <c r="AJ14" s="5">
        <f t="shared" si="25"/>
        <v>8.6835057002581978E-4</v>
      </c>
      <c r="AK14" s="5">
        <f t="shared" si="26"/>
        <v>3.7173123068838748E-4</v>
      </c>
      <c r="AL14" s="5">
        <f t="shared" si="27"/>
        <v>3.9607003665044554E-6</v>
      </c>
      <c r="AM14" s="5">
        <f t="shared" si="28"/>
        <v>4.2246491234419412E-3</v>
      </c>
      <c r="AN14" s="5">
        <f t="shared" si="29"/>
        <v>2.7291233337434994E-3</v>
      </c>
      <c r="AO14" s="5">
        <f t="shared" si="30"/>
        <v>8.8150683679915189E-4</v>
      </c>
      <c r="AP14" s="5">
        <f t="shared" si="31"/>
        <v>1.8981780552408439E-4</v>
      </c>
      <c r="AQ14" s="5">
        <f t="shared" si="32"/>
        <v>3.065557559213969E-5</v>
      </c>
      <c r="AR14" s="5">
        <f t="shared" si="33"/>
        <v>1.360433074962313E-4</v>
      </c>
      <c r="AS14" s="5">
        <f t="shared" si="34"/>
        <v>1.7471588504049381E-4</v>
      </c>
      <c r="AT14" s="5">
        <f t="shared" si="35"/>
        <v>1.1219089364733614E-4</v>
      </c>
      <c r="AU14" s="5">
        <f t="shared" si="36"/>
        <v>4.802767500493976E-5</v>
      </c>
      <c r="AV14" s="5">
        <f t="shared" si="37"/>
        <v>1.5420085521586037E-5</v>
      </c>
      <c r="AW14" s="5">
        <f t="shared" si="38"/>
        <v>9.1276129595890756E-8</v>
      </c>
      <c r="AX14" s="5">
        <f t="shared" si="39"/>
        <v>9.0426267459984124E-4</v>
      </c>
      <c r="AY14" s="5">
        <f t="shared" si="40"/>
        <v>5.8415368779149858E-4</v>
      </c>
      <c r="AZ14" s="5">
        <f t="shared" si="41"/>
        <v>1.8868164115665438E-4</v>
      </c>
      <c r="BA14" s="5">
        <f t="shared" si="42"/>
        <v>4.0629446729066323E-5</v>
      </c>
      <c r="BB14" s="5">
        <f t="shared" si="43"/>
        <v>6.5616556467442239E-6</v>
      </c>
      <c r="BC14" s="5">
        <f t="shared" si="44"/>
        <v>8.4776590955935542E-7</v>
      </c>
      <c r="BD14" s="5">
        <f t="shared" si="45"/>
        <v>1.4647329440427595E-5</v>
      </c>
      <c r="BE14" s="5">
        <f t="shared" si="46"/>
        <v>1.8811076956026532E-5</v>
      </c>
      <c r="BF14" s="5">
        <f t="shared" si="47"/>
        <v>1.2079219549363211E-5</v>
      </c>
      <c r="BG14" s="5">
        <f t="shared" si="48"/>
        <v>5.1709796755318564E-6</v>
      </c>
      <c r="BH14" s="5">
        <f t="shared" si="49"/>
        <v>1.6602292078240995E-6</v>
      </c>
      <c r="BI14" s="5">
        <f t="shared" si="50"/>
        <v>4.2643540612698047E-7</v>
      </c>
      <c r="BJ14" s="8">
        <f t="shared" si="51"/>
        <v>0.51936783152980814</v>
      </c>
      <c r="BK14" s="8">
        <f t="shared" si="52"/>
        <v>0.29347638926553726</v>
      </c>
      <c r="BL14" s="8">
        <f t="shared" si="53"/>
        <v>0.18083897878793675</v>
      </c>
      <c r="BM14" s="8">
        <f t="shared" si="54"/>
        <v>0.30407566015296111</v>
      </c>
      <c r="BN14" s="8">
        <f t="shared" si="55"/>
        <v>0.69554339513808072</v>
      </c>
    </row>
    <row r="15" spans="1:88" x14ac:dyDescent="0.25">
      <c r="A15" t="s">
        <v>10</v>
      </c>
      <c r="B15" t="s">
        <v>45</v>
      </c>
      <c r="C15" t="s">
        <v>46</v>
      </c>
      <c r="D15" s="4" t="s">
        <v>440</v>
      </c>
      <c r="E15">
        <f>VLOOKUP(A15,home!$A$2:$E$405,3,FALSE)</f>
        <v>1.55555555555556</v>
      </c>
      <c r="F15">
        <f>VLOOKUP(B15,home!$B$2:$E$405,3,FALSE)</f>
        <v>0.71</v>
      </c>
      <c r="G15">
        <f>VLOOKUP(C15,away!$B$2:$E$405,4,FALSE)</f>
        <v>0.94</v>
      </c>
      <c r="H15">
        <f>VLOOKUP(A15,away!$A$2:$E$405,3,FALSE)</f>
        <v>1.4074074074074101</v>
      </c>
      <c r="I15">
        <f>VLOOKUP(C15,away!$B$2:$E$405,3,FALSE)</f>
        <v>1.1100000000000001</v>
      </c>
      <c r="J15">
        <f>VLOOKUP(B15,home!$B$2:$E$405,4,FALSE)</f>
        <v>0.78</v>
      </c>
      <c r="K15" s="3">
        <f t="shared" si="56"/>
        <v>1.0381777777777808</v>
      </c>
      <c r="L15" s="3">
        <f t="shared" si="57"/>
        <v>1.2185333333333357</v>
      </c>
      <c r="M15" s="5">
        <f t="shared" si="2"/>
        <v>0.10469424689249533</v>
      </c>
      <c r="N15" s="5">
        <f t="shared" si="3"/>
        <v>0.10869124058496911</v>
      </c>
      <c r="O15" s="5">
        <f t="shared" si="4"/>
        <v>0.12757342964673554</v>
      </c>
      <c r="P15" s="5">
        <f t="shared" si="5"/>
        <v>0.13244389969413795</v>
      </c>
      <c r="Q15" s="5">
        <f t="shared" si="6"/>
        <v>5.6420415307206678E-2</v>
      </c>
      <c r="R15" s="5">
        <f t="shared" si="7"/>
        <v>7.7726238236101253E-2</v>
      </c>
      <c r="S15" s="5">
        <f t="shared" si="8"/>
        <v>4.188717882512482E-2</v>
      </c>
      <c r="T15" s="5">
        <f t="shared" si="9"/>
        <v>6.8750156732341708E-2</v>
      </c>
      <c r="U15" s="5">
        <f t="shared" si="10"/>
        <v>8.0693653286981956E-2</v>
      </c>
      <c r="V15" s="5">
        <f t="shared" si="11"/>
        <v>5.8877280753246667E-3</v>
      </c>
      <c r="W15" s="5">
        <f t="shared" si="12"/>
        <v>1.9524807128311776E-2</v>
      </c>
      <c r="X15" s="5">
        <f t="shared" si="13"/>
        <v>2.3791628312752222E-2</v>
      </c>
      <c r="Y15" s="5">
        <f t="shared" si="14"/>
        <v>1.4495446076682869E-2</v>
      </c>
      <c r="Z15" s="5">
        <f t="shared" si="15"/>
        <v>3.1570670721765809E-2</v>
      </c>
      <c r="AA15" s="5">
        <f t="shared" si="16"/>
        <v>3.2775968772876869E-2</v>
      </c>
      <c r="AB15" s="5">
        <f t="shared" si="17"/>
        <v>1.7013641212569621E-2</v>
      </c>
      <c r="AC15" s="5">
        <f t="shared" si="18"/>
        <v>4.6551845599225361E-4</v>
      </c>
      <c r="AD15" s="5">
        <f t="shared" si="19"/>
        <v>5.067555219002623E-3</v>
      </c>
      <c r="AE15" s="5">
        <f t="shared" si="20"/>
        <v>6.1749849528620077E-3</v>
      </c>
      <c r="AF15" s="5">
        <f t="shared" si="21"/>
        <v>3.7622124989470677E-3</v>
      </c>
      <c r="AG15" s="5">
        <f t="shared" si="22"/>
        <v>1.528127112350103E-3</v>
      </c>
      <c r="AH15" s="5">
        <f t="shared" si="23"/>
        <v>9.617478657540604E-3</v>
      </c>
      <c r="AI15" s="5">
        <f t="shared" si="24"/>
        <v>9.9846526205107367E-3</v>
      </c>
      <c r="AJ15" s="5">
        <f t="shared" si="25"/>
        <v>5.182922234722465E-3</v>
      </c>
      <c r="AK15" s="5">
        <f t="shared" si="26"/>
        <v>1.7935982293464066E-3</v>
      </c>
      <c r="AL15" s="5">
        <f t="shared" si="27"/>
        <v>2.3556243641360064E-5</v>
      </c>
      <c r="AM15" s="5">
        <f t="shared" si="28"/>
        <v>1.0522046432060678E-3</v>
      </c>
      <c r="AN15" s="5">
        <f t="shared" si="29"/>
        <v>1.282146431234703E-3</v>
      </c>
      <c r="AO15" s="5">
        <f t="shared" si="30"/>
        <v>7.8116908233693172E-4</v>
      </c>
      <c r="AP15" s="5">
        <f t="shared" si="31"/>
        <v>3.1729352193232149E-4</v>
      </c>
      <c r="AQ15" s="5">
        <f t="shared" si="32"/>
        <v>9.6658183231316318E-5</v>
      </c>
      <c r="AR15" s="5">
        <f t="shared" si="33"/>
        <v>2.3438436653670353E-3</v>
      </c>
      <c r="AS15" s="5">
        <f t="shared" si="34"/>
        <v>2.4333264079692768E-3</v>
      </c>
      <c r="AT15" s="5">
        <f t="shared" si="35"/>
        <v>1.2631127014167665E-3</v>
      </c>
      <c r="AU15" s="5">
        <f t="shared" si="36"/>
        <v>4.3711184581324953E-4</v>
      </c>
      <c r="AV15" s="5">
        <f t="shared" si="37"/>
        <v>1.1344995118168581E-4</v>
      </c>
      <c r="AW15" s="5">
        <f t="shared" si="38"/>
        <v>8.2777571160529485E-7</v>
      </c>
      <c r="AX15" s="5">
        <f t="shared" si="39"/>
        <v>1.8206257970852294E-4</v>
      </c>
      <c r="AY15" s="5">
        <f t="shared" si="40"/>
        <v>2.2184932212749258E-4</v>
      </c>
      <c r="AZ15" s="5">
        <f t="shared" si="41"/>
        <v>1.3516539699487729E-4</v>
      </c>
      <c r="BA15" s="5">
        <f t="shared" si="42"/>
        <v>5.4901180583830484E-5</v>
      </c>
      <c r="BB15" s="5">
        <f t="shared" si="43"/>
        <v>1.672472964518758E-5</v>
      </c>
      <c r="BC15" s="5">
        <f t="shared" si="44"/>
        <v>4.0759281127298601E-6</v>
      </c>
      <c r="BD15" s="5">
        <f t="shared" si="45"/>
        <v>4.7600860572865293E-4</v>
      </c>
      <c r="BE15" s="5">
        <f t="shared" si="46"/>
        <v>4.9418155649847263E-4</v>
      </c>
      <c r="BF15" s="5">
        <f t="shared" si="47"/>
        <v>2.565241550721745E-4</v>
      </c>
      <c r="BG15" s="5">
        <f t="shared" si="48"/>
        <v>8.8772559086384349E-5</v>
      </c>
      <c r="BH15" s="5">
        <f t="shared" si="49"/>
        <v>2.3040424529987308E-5</v>
      </c>
      <c r="BI15" s="5">
        <f t="shared" si="50"/>
        <v>4.7840113475197793E-6</v>
      </c>
      <c r="BJ15" s="8">
        <f t="shared" si="51"/>
        <v>0.31235082492454019</v>
      </c>
      <c r="BK15" s="8">
        <f t="shared" si="52"/>
        <v>0.28562397750884388</v>
      </c>
      <c r="BL15" s="8">
        <f t="shared" si="53"/>
        <v>0.3702957387813966</v>
      </c>
      <c r="BM15" s="8">
        <f t="shared" si="54"/>
        <v>0.39207072002848475</v>
      </c>
      <c r="BN15" s="8">
        <f t="shared" si="55"/>
        <v>0.60754947036164586</v>
      </c>
    </row>
    <row r="16" spans="1:88" x14ac:dyDescent="0.25">
      <c r="A16" t="s">
        <v>10</v>
      </c>
      <c r="B16" t="s">
        <v>47</v>
      </c>
      <c r="C16" t="s">
        <v>48</v>
      </c>
      <c r="D16" s="4" t="s">
        <v>440</v>
      </c>
      <c r="E16">
        <f>VLOOKUP(A16,home!$A$2:$E$405,3,FALSE)</f>
        <v>1.55555555555556</v>
      </c>
      <c r="F16">
        <f>VLOOKUP(B16,home!$B$2:$E$405,3,FALSE)</f>
        <v>0.71</v>
      </c>
      <c r="G16">
        <f>VLOOKUP(C16,away!$B$2:$E$405,4,FALSE)</f>
        <v>0.9</v>
      </c>
      <c r="H16">
        <f>VLOOKUP(A16,away!$A$2:$E$405,3,FALSE)</f>
        <v>1.4074074074074101</v>
      </c>
      <c r="I16">
        <f>VLOOKUP(C16,away!$B$2:$E$405,3,FALSE)</f>
        <v>1.29</v>
      </c>
      <c r="J16">
        <f>VLOOKUP(B16,home!$B$2:$E$405,4,FALSE)</f>
        <v>1.71</v>
      </c>
      <c r="K16" s="3">
        <f t="shared" si="56"/>
        <v>0.99400000000000288</v>
      </c>
      <c r="L16" s="3">
        <f t="shared" si="57"/>
        <v>3.1046000000000062</v>
      </c>
      <c r="M16" s="5">
        <f t="shared" si="2"/>
        <v>1.6595893396127343E-2</v>
      </c>
      <c r="N16" s="5">
        <f t="shared" si="3"/>
        <v>1.6496318035750628E-2</v>
      </c>
      <c r="O16" s="5">
        <f t="shared" si="4"/>
        <v>5.1523610637617068E-2</v>
      </c>
      <c r="P16" s="5">
        <f t="shared" si="5"/>
        <v>5.1214468973791512E-2</v>
      </c>
      <c r="Q16" s="5">
        <f t="shared" si="6"/>
        <v>8.1986700637680845E-3</v>
      </c>
      <c r="R16" s="5">
        <f t="shared" si="7"/>
        <v>7.9980100792773151E-2</v>
      </c>
      <c r="S16" s="5">
        <f t="shared" si="8"/>
        <v>3.9511609433444429E-2</v>
      </c>
      <c r="T16" s="5">
        <f t="shared" si="9"/>
        <v>2.5453591079974452E-2</v>
      </c>
      <c r="U16" s="5">
        <f t="shared" si="10"/>
        <v>7.9500220188016738E-2</v>
      </c>
      <c r="V16" s="5">
        <f t="shared" si="11"/>
        <v>1.354797068790997E-2</v>
      </c>
      <c r="W16" s="5">
        <f t="shared" si="12"/>
        <v>2.7164926811285004E-3</v>
      </c>
      <c r="X16" s="5">
        <f t="shared" si="13"/>
        <v>8.4336231778315614E-3</v>
      </c>
      <c r="Y16" s="5">
        <f t="shared" si="14"/>
        <v>1.3091513258947961E-2</v>
      </c>
      <c r="Z16" s="5">
        <f t="shared" si="15"/>
        <v>8.2768740307081326E-2</v>
      </c>
      <c r="AA16" s="5">
        <f t="shared" si="16"/>
        <v>8.2272127865239075E-2</v>
      </c>
      <c r="AB16" s="5">
        <f t="shared" si="17"/>
        <v>4.0889247549023934E-2</v>
      </c>
      <c r="AC16" s="5">
        <f t="shared" si="18"/>
        <v>2.6130414761812116E-3</v>
      </c>
      <c r="AD16" s="5">
        <f t="shared" si="19"/>
        <v>6.7504843126043419E-4</v>
      </c>
      <c r="AE16" s="5">
        <f t="shared" si="20"/>
        <v>2.0957553596911488E-3</v>
      </c>
      <c r="AF16" s="5">
        <f t="shared" si="21"/>
        <v>3.2532410448485771E-3</v>
      </c>
      <c r="AG16" s="5">
        <f t="shared" si="22"/>
        <v>3.366670715945637E-3</v>
      </c>
      <c r="AH16" s="5">
        <f t="shared" si="23"/>
        <v>6.4240957789341302E-2</v>
      </c>
      <c r="AI16" s="5">
        <f t="shared" si="24"/>
        <v>6.385551204260545E-2</v>
      </c>
      <c r="AJ16" s="5">
        <f t="shared" si="25"/>
        <v>3.1736189485174995E-2</v>
      </c>
      <c r="AK16" s="5">
        <f t="shared" si="26"/>
        <v>1.0515257449421346E-2</v>
      </c>
      <c r="AL16" s="5">
        <f t="shared" si="27"/>
        <v>3.2255095502202089E-4</v>
      </c>
      <c r="AM16" s="5">
        <f t="shared" si="28"/>
        <v>1.3419962813457476E-4</v>
      </c>
      <c r="AN16" s="5">
        <f t="shared" si="29"/>
        <v>4.1663616550660171E-4</v>
      </c>
      <c r="AO16" s="5">
        <f t="shared" si="30"/>
        <v>6.4674431971589925E-4</v>
      </c>
      <c r="AP16" s="5">
        <f t="shared" si="31"/>
        <v>6.6929413832999488E-4</v>
      </c>
      <c r="AQ16" s="5">
        <f t="shared" si="32"/>
        <v>5.1947264546482665E-4</v>
      </c>
      <c r="AR16" s="5">
        <f t="shared" si="33"/>
        <v>3.9888495510557891E-2</v>
      </c>
      <c r="AS16" s="5">
        <f t="shared" si="34"/>
        <v>3.9649164537494661E-2</v>
      </c>
      <c r="AT16" s="5">
        <f t="shared" si="35"/>
        <v>1.97056347751349E-2</v>
      </c>
      <c r="AU16" s="5">
        <f t="shared" si="36"/>
        <v>6.529133655494717E-3</v>
      </c>
      <c r="AV16" s="5">
        <f t="shared" si="37"/>
        <v>1.6224897133904415E-3</v>
      </c>
      <c r="AW16" s="5">
        <f t="shared" si="38"/>
        <v>2.7649537355322256E-5</v>
      </c>
      <c r="AX16" s="5">
        <f t="shared" si="39"/>
        <v>2.2232405060961271E-5</v>
      </c>
      <c r="AY16" s="5">
        <f t="shared" si="40"/>
        <v>6.9022724752260516E-5</v>
      </c>
      <c r="AZ16" s="5">
        <f t="shared" si="41"/>
        <v>1.0714397563293422E-4</v>
      </c>
      <c r="BA16" s="5">
        <f t="shared" si="42"/>
        <v>1.1087972891666939E-4</v>
      </c>
      <c r="BB16" s="5">
        <f t="shared" si="43"/>
        <v>8.605930159867313E-5</v>
      </c>
      <c r="BC16" s="5">
        <f t="shared" si="44"/>
        <v>5.3435941548648244E-5</v>
      </c>
      <c r="BD16" s="5">
        <f t="shared" si="45"/>
        <v>2.0639637193679696E-2</v>
      </c>
      <c r="BE16" s="5">
        <f t="shared" si="46"/>
        <v>2.051579937051768E-2</v>
      </c>
      <c r="BF16" s="5">
        <f t="shared" si="47"/>
        <v>1.0196352287147315E-2</v>
      </c>
      <c r="BG16" s="5">
        <f t="shared" si="48"/>
        <v>3.3783913911414869E-3</v>
      </c>
      <c r="BH16" s="5">
        <f t="shared" si="49"/>
        <v>8.3953026069866188E-4</v>
      </c>
      <c r="BI16" s="5">
        <f t="shared" si="50"/>
        <v>1.6689861582689454E-4</v>
      </c>
      <c r="BJ16" s="8">
        <f t="shared" si="51"/>
        <v>8.6616044823809052E-2</v>
      </c>
      <c r="BK16" s="8">
        <f t="shared" si="52"/>
        <v>0.12387455764722875</v>
      </c>
      <c r="BL16" s="8">
        <f t="shared" si="53"/>
        <v>0.66764475111029731</v>
      </c>
      <c r="BM16" s="8">
        <f t="shared" si="54"/>
        <v>0.73685365880119147</v>
      </c>
      <c r="BN16" s="8">
        <f t="shared" si="55"/>
        <v>0.2240090618998278</v>
      </c>
    </row>
    <row r="17" spans="1:66" x14ac:dyDescent="0.25">
      <c r="A17" t="s">
        <v>10</v>
      </c>
      <c r="B17" t="s">
        <v>49</v>
      </c>
      <c r="C17" t="s">
        <v>50</v>
      </c>
      <c r="D17" s="4" t="s">
        <v>440</v>
      </c>
      <c r="E17">
        <f>VLOOKUP(A17,home!$A$2:$E$405,3,FALSE)</f>
        <v>1.55555555555556</v>
      </c>
      <c r="F17">
        <f>VLOOKUP(B17,home!$B$2:$E$405,3,FALSE)</f>
        <v>0.71</v>
      </c>
      <c r="G17">
        <f>VLOOKUP(C17,away!$B$2:$E$405,4,FALSE)</f>
        <v>0.96</v>
      </c>
      <c r="H17">
        <f>VLOOKUP(A17,away!$A$2:$E$405,3,FALSE)</f>
        <v>1.4074074074074101</v>
      </c>
      <c r="I17">
        <f>VLOOKUP(C17,away!$B$2:$E$405,3,FALSE)</f>
        <v>0.84</v>
      </c>
      <c r="J17">
        <f>VLOOKUP(B17,home!$B$2:$E$405,4,FALSE)</f>
        <v>0.5</v>
      </c>
      <c r="K17" s="3">
        <f t="shared" si="56"/>
        <v>1.0602666666666698</v>
      </c>
      <c r="L17" s="3">
        <f t="shared" si="57"/>
        <v>0.59111111111111225</v>
      </c>
      <c r="M17" s="5">
        <f t="shared" si="2"/>
        <v>0.1917854887221899</v>
      </c>
      <c r="N17" s="5">
        <f t="shared" si="3"/>
        <v>0.20334376084251446</v>
      </c>
      <c r="O17" s="5">
        <f t="shared" si="4"/>
        <v>0.11336653333356134</v>
      </c>
      <c r="P17" s="5">
        <f t="shared" si="5"/>
        <v>0.120198756409131</v>
      </c>
      <c r="Q17" s="5">
        <f t="shared" si="6"/>
        <v>0.10779930574797866</v>
      </c>
      <c r="R17" s="5">
        <f t="shared" si="7"/>
        <v>3.3506108740808199E-2</v>
      </c>
      <c r="S17" s="5">
        <f t="shared" si="8"/>
        <v>1.8833204141985204E-2</v>
      </c>
      <c r="T17" s="5">
        <f t="shared" si="9"/>
        <v>6.372136739769417E-2</v>
      </c>
      <c r="U17" s="5">
        <f t="shared" si="10"/>
        <v>3.5525410227587671E-2</v>
      </c>
      <c r="V17" s="5">
        <f t="shared" si="11"/>
        <v>1.3114928745237807E-3</v>
      </c>
      <c r="W17" s="5">
        <f t="shared" si="12"/>
        <v>3.8098670191463506E-2</v>
      </c>
      <c r="X17" s="5">
        <f t="shared" si="13"/>
        <v>2.2520547268731803E-2</v>
      </c>
      <c r="Y17" s="5">
        <f t="shared" si="14"/>
        <v>6.6560728594251906E-3</v>
      </c>
      <c r="Z17" s="5">
        <f t="shared" si="15"/>
        <v>6.6019443889296283E-3</v>
      </c>
      <c r="AA17" s="5">
        <f t="shared" si="16"/>
        <v>6.999821570769141E-3</v>
      </c>
      <c r="AB17" s="5">
        <f t="shared" si="17"/>
        <v>3.7108387420504247E-3</v>
      </c>
      <c r="AC17" s="5">
        <f t="shared" si="18"/>
        <v>5.1372438814161076E-5</v>
      </c>
      <c r="AD17" s="5">
        <f t="shared" si="19"/>
        <v>1.0098687512083952E-2</v>
      </c>
      <c r="AE17" s="5">
        <f t="shared" si="20"/>
        <v>5.9694463960318581E-3</v>
      </c>
      <c r="AF17" s="5">
        <f t="shared" si="21"/>
        <v>1.7643030459383083E-3</v>
      </c>
      <c r="AG17" s="5">
        <f t="shared" si="22"/>
        <v>3.4763304460710438E-4</v>
      </c>
      <c r="AH17" s="5">
        <f t="shared" si="23"/>
        <v>9.7562067080849129E-4</v>
      </c>
      <c r="AI17" s="5">
        <f t="shared" si="24"/>
        <v>1.0344180765692193E-3</v>
      </c>
      <c r="AJ17" s="5">
        <f t="shared" si="25"/>
        <v>5.4837950299189715E-4</v>
      </c>
      <c r="AK17" s="5">
        <f t="shared" si="26"/>
        <v>1.9380950256851464E-4</v>
      </c>
      <c r="AL17" s="5">
        <f t="shared" si="27"/>
        <v>1.2878770547882213E-6</v>
      </c>
      <c r="AM17" s="5">
        <f t="shared" si="28"/>
        <v>2.1414603492291165E-3</v>
      </c>
      <c r="AN17" s="5">
        <f t="shared" si="29"/>
        <v>1.2658410064332133E-3</v>
      </c>
      <c r="AO17" s="5">
        <f t="shared" si="30"/>
        <v>3.7412634190137268E-4</v>
      </c>
      <c r="AP17" s="5">
        <f t="shared" si="31"/>
        <v>7.3716745885752099E-5</v>
      </c>
      <c r="AQ17" s="5">
        <f t="shared" si="32"/>
        <v>1.0893696892005607E-5</v>
      </c>
      <c r="AR17" s="5">
        <f t="shared" si="33"/>
        <v>1.1534004374891522E-4</v>
      </c>
      <c r="AS17" s="5">
        <f t="shared" si="34"/>
        <v>1.2229120371885021E-4</v>
      </c>
      <c r="AT17" s="5">
        <f t="shared" si="35"/>
        <v>6.4830643464819989E-5</v>
      </c>
      <c r="AU17" s="5">
        <f t="shared" si="36"/>
        <v>2.2912590081433335E-5</v>
      </c>
      <c r="AV17" s="5">
        <f t="shared" si="37"/>
        <v>6.0733638775852789E-6</v>
      </c>
      <c r="AW17" s="5">
        <f t="shared" si="38"/>
        <v>2.2421059739537533E-8</v>
      </c>
      <c r="AX17" s="5">
        <f t="shared" si="39"/>
        <v>3.7841983771266612E-4</v>
      </c>
      <c r="AY17" s="5">
        <f t="shared" si="40"/>
        <v>2.2368817073682083E-4</v>
      </c>
      <c r="AZ17" s="5">
        <f t="shared" si="41"/>
        <v>6.6112281573327175E-5</v>
      </c>
      <c r="BA17" s="5">
        <f t="shared" si="42"/>
        <v>1.3026568072966714E-5</v>
      </c>
      <c r="BB17" s="5">
        <f t="shared" si="43"/>
        <v>1.9250372818939736E-6</v>
      </c>
      <c r="BC17" s="5">
        <f t="shared" si="44"/>
        <v>2.2758218532613248E-7</v>
      </c>
      <c r="BD17" s="5">
        <f t="shared" si="45"/>
        <v>1.1363130236004259E-5</v>
      </c>
      <c r="BE17" s="5">
        <f t="shared" si="46"/>
        <v>1.2047948218227483E-5</v>
      </c>
      <c r="BF17" s="5">
        <f t="shared" si="47"/>
        <v>6.3870189487563493E-6</v>
      </c>
      <c r="BG17" s="5">
        <f t="shared" si="48"/>
        <v>2.2573144302449175E-6</v>
      </c>
      <c r="BH17" s="5">
        <f t="shared" si="49"/>
        <v>5.9833881164358762E-7</v>
      </c>
      <c r="BI17" s="5">
        <f t="shared" si="50"/>
        <v>1.2687973947172868E-7</v>
      </c>
      <c r="BJ17" s="8">
        <f t="shared" si="51"/>
        <v>0.46486923192437352</v>
      </c>
      <c r="BK17" s="8">
        <f t="shared" si="52"/>
        <v>0.33240529063443558</v>
      </c>
      <c r="BL17" s="8">
        <f t="shared" si="53"/>
        <v>0.19622516884299085</v>
      </c>
      <c r="BM17" s="8">
        <f t="shared" si="54"/>
        <v>0.22987801624486898</v>
      </c>
      <c r="BN17" s="8">
        <f t="shared" si="55"/>
        <v>0.76999995379618358</v>
      </c>
    </row>
    <row r="18" spans="1:66" x14ac:dyDescent="0.25">
      <c r="A18" t="s">
        <v>13</v>
      </c>
      <c r="B18" t="s">
        <v>51</v>
      </c>
      <c r="C18" t="s">
        <v>52</v>
      </c>
      <c r="D18" s="4" t="s">
        <v>440</v>
      </c>
      <c r="E18">
        <f>VLOOKUP(A18,home!$A$2:$E$405,3,FALSE)</f>
        <v>1.625</v>
      </c>
      <c r="F18">
        <f>VLOOKUP(B18,home!$B$2:$E$405,3,FALSE)</f>
        <v>1.31</v>
      </c>
      <c r="G18">
        <f>VLOOKUP(C18,away!$B$2:$E$405,4,FALSE)</f>
        <v>1.46</v>
      </c>
      <c r="H18">
        <f>VLOOKUP(A18,away!$A$2:$E$405,3,FALSE)</f>
        <v>1.4652777777777799</v>
      </c>
      <c r="I18">
        <f>VLOOKUP(C18,away!$B$2:$E$405,3,FALSE)</f>
        <v>0.69</v>
      </c>
      <c r="J18">
        <f>VLOOKUP(B18,home!$B$2:$E$405,4,FALSE)</f>
        <v>0.94</v>
      </c>
      <c r="K18" s="3">
        <f t="shared" si="56"/>
        <v>3.1079750000000002</v>
      </c>
      <c r="L18" s="3">
        <f t="shared" si="57"/>
        <v>0.95037916666666777</v>
      </c>
      <c r="M18" s="5">
        <f t="shared" si="2"/>
        <v>1.7277431500585399E-2</v>
      </c>
      <c r="N18" s="5">
        <f t="shared" si="3"/>
        <v>5.3697825168031912E-2</v>
      </c>
      <c r="O18" s="5">
        <f t="shared" si="4"/>
        <v>1.6420110951666789E-2</v>
      </c>
      <c r="P18" s="5">
        <f t="shared" si="5"/>
        <v>5.1033294335006585E-2</v>
      </c>
      <c r="Q18" s="5">
        <f t="shared" si="6"/>
        <v>8.3445749088307E-2</v>
      </c>
      <c r="R18" s="5">
        <f t="shared" si="7"/>
        <v>7.802665681409653E-3</v>
      </c>
      <c r="S18" s="5">
        <f t="shared" si="8"/>
        <v>3.7684958128689043E-2</v>
      </c>
      <c r="T18" s="5">
        <f t="shared" si="9"/>
        <v>7.9305101480421067E-2</v>
      </c>
      <c r="U18" s="5">
        <f t="shared" si="10"/>
        <v>2.4250489871179164E-2</v>
      </c>
      <c r="V18" s="5">
        <f t="shared" si="11"/>
        <v>1.2368013537188513E-2</v>
      </c>
      <c r="W18" s="5">
        <f t="shared" si="12"/>
        <v>8.6449100674243662E-2</v>
      </c>
      <c r="X18" s="5">
        <f t="shared" si="13"/>
        <v>8.2159424257870553E-2</v>
      </c>
      <c r="Y18" s="5">
        <f t="shared" si="14"/>
        <v>3.9041302580004107E-2</v>
      </c>
      <c r="Z18" s="5">
        <f t="shared" si="15"/>
        <v>2.471830302692238E-3</v>
      </c>
      <c r="AA18" s="5">
        <f t="shared" si="16"/>
        <v>7.6823867850099089E-3</v>
      </c>
      <c r="AB18" s="5">
        <f t="shared" si="17"/>
        <v>1.1938333034070589E-2</v>
      </c>
      <c r="AC18" s="5">
        <f t="shared" si="18"/>
        <v>2.283254874868486E-3</v>
      </c>
      <c r="AD18" s="5">
        <f t="shared" si="19"/>
        <v>6.7170410917008108E-2</v>
      </c>
      <c r="AE18" s="5">
        <f t="shared" si="20"/>
        <v>6.3837359151963813E-2</v>
      </c>
      <c r="AF18" s="5">
        <f t="shared" si="21"/>
        <v>3.0334848096522069E-2</v>
      </c>
      <c r="AG18" s="5">
        <f t="shared" si="22"/>
        <v>9.6098692183108677E-3</v>
      </c>
      <c r="AH18" s="5">
        <f t="shared" si="23"/>
        <v>5.8729400580351655E-4</v>
      </c>
      <c r="AI18" s="5">
        <f t="shared" si="24"/>
        <v>1.8252950876871846E-3</v>
      </c>
      <c r="AJ18" s="5">
        <f t="shared" si="25"/>
        <v>2.8364857500772895E-3</v>
      </c>
      <c r="AK18" s="5">
        <f t="shared" si="26"/>
        <v>2.9385755996988211E-3</v>
      </c>
      <c r="AL18" s="5">
        <f t="shared" si="27"/>
        <v>2.697669918518943E-4</v>
      </c>
      <c r="AM18" s="5">
        <f t="shared" si="28"/>
        <v>4.1752791573957657E-2</v>
      </c>
      <c r="AN18" s="5">
        <f t="shared" si="29"/>
        <v>3.9680983262064942E-2</v>
      </c>
      <c r="AO18" s="5">
        <f t="shared" si="30"/>
        <v>1.8855989902557633E-2</v>
      </c>
      <c r="AP18" s="5">
        <f t="shared" si="31"/>
        <v>5.9734466567559433E-3</v>
      </c>
      <c r="AQ18" s="5">
        <f t="shared" si="32"/>
        <v>1.4192598139438765E-3</v>
      </c>
      <c r="AR18" s="5">
        <f t="shared" si="33"/>
        <v>1.1163039756477507E-4</v>
      </c>
      <c r="AS18" s="5">
        <f t="shared" si="34"/>
        <v>3.4694448487138183E-4</v>
      </c>
      <c r="AT18" s="5">
        <f t="shared" si="35"/>
        <v>5.391473926840666E-4</v>
      </c>
      <c r="AU18" s="5">
        <f t="shared" si="36"/>
        <v>5.5855220592575391E-4</v>
      </c>
      <c r="AV18" s="5">
        <f t="shared" si="37"/>
        <v>4.3399157305302382E-4</v>
      </c>
      <c r="AW18" s="5">
        <f t="shared" si="38"/>
        <v>2.2134042153617465E-5</v>
      </c>
      <c r="AX18" s="5">
        <f t="shared" si="39"/>
        <v>2.162777206534517E-2</v>
      </c>
      <c r="AY18" s="5">
        <f t="shared" si="40"/>
        <v>2.0554583992319381E-2</v>
      </c>
      <c r="AZ18" s="5">
        <f t="shared" si="41"/>
        <v>9.7673242029002599E-3</v>
      </c>
      <c r="BA18" s="5">
        <f t="shared" si="42"/>
        <v>3.0942204788385083E-3</v>
      </c>
      <c r="BB18" s="5">
        <f t="shared" si="43"/>
        <v>7.3517067004036981E-4</v>
      </c>
      <c r="BC18" s="5">
        <f t="shared" si="44"/>
        <v>1.3973817775014854E-4</v>
      </c>
      <c r="BD18" s="5">
        <f t="shared" si="45"/>
        <v>1.7681867368713287E-5</v>
      </c>
      <c r="BE18" s="5">
        <f t="shared" si="46"/>
        <v>5.4954801735276674E-5</v>
      </c>
      <c r="BF18" s="5">
        <f t="shared" si="47"/>
        <v>8.5399074961598276E-5</v>
      </c>
      <c r="BG18" s="5">
        <f t="shared" si="48"/>
        <v>8.8472730001257796E-5</v>
      </c>
      <c r="BH18" s="5">
        <f t="shared" si="49"/>
        <v>6.874275825641481E-5</v>
      </c>
      <c r="BI18" s="5">
        <f t="shared" si="50"/>
        <v>4.273015481839616E-5</v>
      </c>
      <c r="BJ18" s="8">
        <f t="shared" si="51"/>
        <v>0.75865227142915703</v>
      </c>
      <c r="BK18" s="8">
        <f t="shared" si="52"/>
        <v>0.14147130336050928</v>
      </c>
      <c r="BL18" s="8">
        <f t="shared" si="53"/>
        <v>7.8629884207843559E-2</v>
      </c>
      <c r="BM18" s="8">
        <f t="shared" si="54"/>
        <v>0.73101576262502876</v>
      </c>
      <c r="BN18" s="8">
        <f t="shared" si="55"/>
        <v>0.22967707672500734</v>
      </c>
    </row>
    <row r="19" spans="1:66" x14ac:dyDescent="0.25">
      <c r="A19" t="s">
        <v>13</v>
      </c>
      <c r="B19" t="s">
        <v>53</v>
      </c>
      <c r="C19" t="s">
        <v>54</v>
      </c>
      <c r="D19" s="4" t="s">
        <v>440</v>
      </c>
      <c r="E19">
        <f>VLOOKUP(A19,home!$A$2:$E$405,3,FALSE)</f>
        <v>1.625</v>
      </c>
      <c r="F19">
        <f>VLOOKUP(B19,home!$B$2:$E$405,3,FALSE)</f>
        <v>0.55000000000000004</v>
      </c>
      <c r="G19">
        <f>VLOOKUP(C19,away!$B$2:$E$405,4,FALSE)</f>
        <v>0.89</v>
      </c>
      <c r="H19">
        <f>VLOOKUP(A19,away!$A$2:$E$405,3,FALSE)</f>
        <v>1.4652777777777799</v>
      </c>
      <c r="I19">
        <f>VLOOKUP(C19,away!$B$2:$E$405,3,FALSE)</f>
        <v>0.89</v>
      </c>
      <c r="J19">
        <f>VLOOKUP(B19,home!$B$2:$E$405,4,FALSE)</f>
        <v>1.36</v>
      </c>
      <c r="K19" s="3">
        <f t="shared" si="56"/>
        <v>0.79543750000000002</v>
      </c>
      <c r="L19" s="3">
        <f t="shared" si="57"/>
        <v>1.773572222222225</v>
      </c>
      <c r="M19" s="5">
        <f t="shared" si="2"/>
        <v>7.6611374413439501E-2</v>
      </c>
      <c r="N19" s="5">
        <f t="shared" si="3"/>
        <v>6.093956013499028E-2</v>
      </c>
      <c r="O19" s="5">
        <f t="shared" si="4"/>
        <v>0.13587580556594281</v>
      </c>
      <c r="P19" s="5">
        <f t="shared" si="5"/>
        <v>0.10808071108985963</v>
      </c>
      <c r="Q19" s="5">
        <f t="shared" si="6"/>
        <v>2.4236805682438165E-2</v>
      </c>
      <c r="R19" s="5">
        <f t="shared" si="7"/>
        <v>0.12049277721191208</v>
      </c>
      <c r="S19" s="5">
        <f t="shared" si="8"/>
        <v>3.8119144184288703E-2</v>
      </c>
      <c r="T19" s="5">
        <f t="shared" si="9"/>
        <v>4.298572531377011E-2</v>
      </c>
      <c r="U19" s="5">
        <f t="shared" si="10"/>
        <v>9.5844473473500322E-2</v>
      </c>
      <c r="V19" s="5">
        <f t="shared" si="11"/>
        <v>5.9752430020540287E-3</v>
      </c>
      <c r="W19" s="5">
        <f t="shared" si="12"/>
        <v>6.4262880400081362E-3</v>
      </c>
      <c r="X19" s="5">
        <f t="shared" si="13"/>
        <v>1.1397485959757337E-2</v>
      </c>
      <c r="Y19" s="5">
        <f t="shared" si="14"/>
        <v>1.0107132250696715E-2</v>
      </c>
      <c r="Z19" s="5">
        <f t="shared" si="15"/>
        <v>7.1234214213819438E-2</v>
      </c>
      <c r="AA19" s="5">
        <f t="shared" si="16"/>
        <v>5.6662365268705002E-2</v>
      </c>
      <c r="AB19" s="5">
        <f t="shared" si="17"/>
        <v>2.2535685086712769E-2</v>
      </c>
      <c r="AC19" s="5">
        <f t="shared" si="18"/>
        <v>5.2685429998255637E-4</v>
      </c>
      <c r="AD19" s="5">
        <f t="shared" si="19"/>
        <v>1.2779276232059928E-3</v>
      </c>
      <c r="AE19" s="5">
        <f t="shared" si="20"/>
        <v>2.2664969345286188E-3</v>
      </c>
      <c r="AF19" s="5">
        <f t="shared" si="21"/>
        <v>2.0098980024158917E-3</v>
      </c>
      <c r="AG19" s="5">
        <f t="shared" si="22"/>
        <v>1.1882330888615877E-3</v>
      </c>
      <c r="AH19" s="5">
        <f t="shared" si="23"/>
        <v>3.1584755900364449E-2</v>
      </c>
      <c r="AI19" s="5">
        <f t="shared" si="24"/>
        <v>2.5123699271496151E-2</v>
      </c>
      <c r="AJ19" s="5">
        <f t="shared" si="25"/>
        <v>9.9921662696353594E-3</v>
      </c>
      <c r="AK19" s="5">
        <f t="shared" si="26"/>
        <v>2.649381252367692E-3</v>
      </c>
      <c r="AL19" s="5">
        <f t="shared" si="27"/>
        <v>2.9730722268768335E-5</v>
      </c>
      <c r="AM19" s="5">
        <f t="shared" si="28"/>
        <v>2.0330231075678344E-4</v>
      </c>
      <c r="AN19" s="5">
        <f t="shared" si="29"/>
        <v>3.6057133107182177E-4</v>
      </c>
      <c r="AO19" s="5">
        <f t="shared" si="30"/>
        <v>3.1974964845933834E-4</v>
      </c>
      <c r="AP19" s="5">
        <f t="shared" si="31"/>
        <v>1.8903303152426791E-4</v>
      </c>
      <c r="AQ19" s="5">
        <f t="shared" si="32"/>
        <v>8.3815933448474979E-5</v>
      </c>
      <c r="AR19" s="5">
        <f t="shared" si="33"/>
        <v>1.1203569142111167E-2</v>
      </c>
      <c r="AS19" s="5">
        <f t="shared" si="34"/>
        <v>8.9117390294780521E-3</v>
      </c>
      <c r="AT19" s="5">
        <f t="shared" si="35"/>
        <v>3.544365707130224E-3</v>
      </c>
      <c r="AU19" s="5">
        <f t="shared" si="36"/>
        <v>9.3977379905513247E-4</v>
      </c>
      <c r="AV19" s="5">
        <f t="shared" si="37"/>
        <v>1.8688283032147919E-4</v>
      </c>
      <c r="AW19" s="5">
        <f t="shared" si="38"/>
        <v>1.1650857724115046E-6</v>
      </c>
      <c r="AX19" s="5">
        <f t="shared" si="39"/>
        <v>2.6952380302099811E-5</v>
      </c>
      <c r="AY19" s="5">
        <f t="shared" si="40"/>
        <v>4.7801993026573688E-5</v>
      </c>
      <c r="AZ19" s="5">
        <f t="shared" si="41"/>
        <v>4.239014349939581E-5</v>
      </c>
      <c r="BA19" s="5">
        <f t="shared" si="42"/>
        <v>2.5060660335514134E-5</v>
      </c>
      <c r="BB19" s="5">
        <f t="shared" si="43"/>
        <v>1.1111722760403548E-5</v>
      </c>
      <c r="BC19" s="5">
        <f t="shared" si="44"/>
        <v>3.9414885657772343E-6</v>
      </c>
      <c r="BD19" s="5">
        <f t="shared" si="45"/>
        <v>3.3117231700324121E-3</v>
      </c>
      <c r="BE19" s="5">
        <f t="shared" si="46"/>
        <v>2.6342687990626571E-3</v>
      </c>
      <c r="BF19" s="5">
        <f t="shared" si="47"/>
        <v>1.047698093927201E-3</v>
      </c>
      <c r="BG19" s="5">
        <f t="shared" si="48"/>
        <v>2.7779278419607267E-4</v>
      </c>
      <c r="BH19" s="5">
        <f t="shared" si="49"/>
        <v>5.5241699444740877E-5</v>
      </c>
      <c r="BI19" s="5">
        <f t="shared" si="50"/>
        <v>8.7882638604152181E-6</v>
      </c>
      <c r="BJ19" s="8">
        <f t="shared" si="51"/>
        <v>0.16414928367442325</v>
      </c>
      <c r="BK19" s="8">
        <f t="shared" si="52"/>
        <v>0.22939085970491976</v>
      </c>
      <c r="BL19" s="8">
        <f t="shared" si="53"/>
        <v>0.53288295261925622</v>
      </c>
      <c r="BM19" s="8">
        <f t="shared" si="54"/>
        <v>0.47137363920658204</v>
      </c>
      <c r="BN19" s="8">
        <f t="shared" si="55"/>
        <v>0.52623703409858247</v>
      </c>
    </row>
    <row r="20" spans="1:66" x14ac:dyDescent="0.25">
      <c r="A20" t="s">
        <v>13</v>
      </c>
      <c r="B20" t="s">
        <v>55</v>
      </c>
      <c r="C20" t="s">
        <v>56</v>
      </c>
      <c r="D20" s="4" t="s">
        <v>440</v>
      </c>
      <c r="E20">
        <f>VLOOKUP(A20,home!$A$2:$E$405,3,FALSE)</f>
        <v>1.625</v>
      </c>
      <c r="F20">
        <f>VLOOKUP(B20,home!$B$2:$E$405,3,FALSE)</f>
        <v>0.92</v>
      </c>
      <c r="G20">
        <f>VLOOKUP(C20,away!$B$2:$E$405,4,FALSE)</f>
        <v>1</v>
      </c>
      <c r="H20">
        <f>VLOOKUP(A20,away!$A$2:$E$405,3,FALSE)</f>
        <v>1.4652777777777799</v>
      </c>
      <c r="I20">
        <f>VLOOKUP(C20,away!$B$2:$E$405,3,FALSE)</f>
        <v>0.31</v>
      </c>
      <c r="J20">
        <f>VLOOKUP(B20,home!$B$2:$E$405,4,FALSE)</f>
        <v>1.1100000000000001</v>
      </c>
      <c r="K20" s="3">
        <f t="shared" si="56"/>
        <v>1.4950000000000001</v>
      </c>
      <c r="L20" s="3">
        <f t="shared" si="57"/>
        <v>0.50420208333333416</v>
      </c>
      <c r="M20" s="5">
        <f t="shared" si="2"/>
        <v>0.13544331260818157</v>
      </c>
      <c r="N20" s="5">
        <f t="shared" si="3"/>
        <v>0.20248775234923147</v>
      </c>
      <c r="O20" s="5">
        <f t="shared" si="4"/>
        <v>6.8290800390613179E-2</v>
      </c>
      <c r="P20" s="5">
        <f t="shared" si="5"/>
        <v>0.10209474658396672</v>
      </c>
      <c r="Q20" s="5">
        <f t="shared" si="6"/>
        <v>0.15135959488105055</v>
      </c>
      <c r="R20" s="5">
        <f t="shared" si="7"/>
        <v>1.7216181914724016E-2</v>
      </c>
      <c r="S20" s="5">
        <f t="shared" si="8"/>
        <v>1.923929849197803E-2</v>
      </c>
      <c r="T20" s="5">
        <f t="shared" si="9"/>
        <v>7.6315823071515132E-2</v>
      </c>
      <c r="U20" s="5">
        <f t="shared" si="10"/>
        <v>2.5738191962512407E-2</v>
      </c>
      <c r="V20" s="5">
        <f t="shared" si="11"/>
        <v>1.6113599000425734E-3</v>
      </c>
      <c r="W20" s="5">
        <f t="shared" si="12"/>
        <v>7.5427531449056853E-2</v>
      </c>
      <c r="X20" s="5">
        <f t="shared" si="13"/>
        <v>3.8030718497305042E-2</v>
      </c>
      <c r="Y20" s="5">
        <f t="shared" si="14"/>
        <v>9.5875837485023836E-3</v>
      </c>
      <c r="Z20" s="5">
        <f t="shared" si="15"/>
        <v>2.8934782628165065E-3</v>
      </c>
      <c r="AA20" s="5">
        <f t="shared" si="16"/>
        <v>4.3257500029106784E-3</v>
      </c>
      <c r="AB20" s="5">
        <f t="shared" si="17"/>
        <v>3.2334981271757322E-3</v>
      </c>
      <c r="AC20" s="5">
        <f t="shared" si="18"/>
        <v>7.5913392050555055E-5</v>
      </c>
      <c r="AD20" s="5">
        <f t="shared" si="19"/>
        <v>2.8191039879084986E-2</v>
      </c>
      <c r="AE20" s="5">
        <f t="shared" si="20"/>
        <v>1.4213981038367754E-2</v>
      </c>
      <c r="AF20" s="5">
        <f t="shared" si="21"/>
        <v>3.5833594260027647E-3</v>
      </c>
      <c r="AG20" s="5">
        <f t="shared" si="22"/>
        <v>6.0224576264091153E-4</v>
      </c>
      <c r="AH20" s="5">
        <f t="shared" si="23"/>
        <v>3.6472444204794976E-4</v>
      </c>
      <c r="AI20" s="5">
        <f t="shared" si="24"/>
        <v>5.4526304086168495E-4</v>
      </c>
      <c r="AJ20" s="5">
        <f t="shared" si="25"/>
        <v>4.0758412304410958E-4</v>
      </c>
      <c r="AK20" s="5">
        <f t="shared" si="26"/>
        <v>2.031127546503146E-4</v>
      </c>
      <c r="AL20" s="5">
        <f t="shared" si="27"/>
        <v>2.2888862874024458E-6</v>
      </c>
      <c r="AM20" s="5">
        <f t="shared" si="28"/>
        <v>8.4291209238464178E-3</v>
      </c>
      <c r="AN20" s="5">
        <f t="shared" si="29"/>
        <v>4.2499803304719619E-3</v>
      </c>
      <c r="AO20" s="5">
        <f t="shared" si="30"/>
        <v>1.0714244683748275E-3</v>
      </c>
      <c r="AP20" s="5">
        <f t="shared" si="31"/>
        <v>1.8007148302963267E-4</v>
      </c>
      <c r="AQ20" s="5">
        <f t="shared" si="32"/>
        <v>2.2698104223115979E-5</v>
      </c>
      <c r="AR20" s="5">
        <f t="shared" si="33"/>
        <v>3.6778964704632848E-5</v>
      </c>
      <c r="AS20" s="5">
        <f t="shared" si="34"/>
        <v>5.4984552233426109E-5</v>
      </c>
      <c r="AT20" s="5">
        <f t="shared" si="35"/>
        <v>4.1100952794486025E-5</v>
      </c>
      <c r="AU20" s="5">
        <f t="shared" si="36"/>
        <v>2.0481974809252202E-5</v>
      </c>
      <c r="AV20" s="5">
        <f t="shared" si="37"/>
        <v>7.6551380849580072E-6</v>
      </c>
      <c r="AW20" s="5">
        <f t="shared" si="38"/>
        <v>4.792559849330592E-8</v>
      </c>
      <c r="AX20" s="5">
        <f t="shared" si="39"/>
        <v>2.1002559635250658E-3</v>
      </c>
      <c r="AY20" s="5">
        <f t="shared" si="40"/>
        <v>1.0589534323425971E-3</v>
      </c>
      <c r="AZ20" s="5">
        <f t="shared" si="41"/>
        <v>2.6696326337006116E-4</v>
      </c>
      <c r="BA20" s="5">
        <f t="shared" si="42"/>
        <v>4.4867811188216807E-5</v>
      </c>
      <c r="BB20" s="5">
        <f t="shared" si="43"/>
        <v>5.6556109689263979E-6</v>
      </c>
      <c r="BC20" s="5">
        <f t="shared" si="44"/>
        <v>5.7031416661110939E-7</v>
      </c>
      <c r="BD20" s="5">
        <f t="shared" si="45"/>
        <v>3.0906717711531733E-6</v>
      </c>
      <c r="BE20" s="5">
        <f t="shared" si="46"/>
        <v>4.6205542978739948E-6</v>
      </c>
      <c r="BF20" s="5">
        <f t="shared" si="47"/>
        <v>3.4538643376608113E-6</v>
      </c>
      <c r="BG20" s="5">
        <f t="shared" si="48"/>
        <v>1.7211757282676376E-6</v>
      </c>
      <c r="BH20" s="5">
        <f t="shared" si="49"/>
        <v>6.432894284400293E-7</v>
      </c>
      <c r="BI20" s="5">
        <f t="shared" si="50"/>
        <v>1.923435391035689E-7</v>
      </c>
      <c r="BJ20" s="8">
        <f t="shared" si="51"/>
        <v>0.61723019180826511</v>
      </c>
      <c r="BK20" s="8">
        <f t="shared" si="52"/>
        <v>0.25952587329484944</v>
      </c>
      <c r="BL20" s="8">
        <f t="shared" si="53"/>
        <v>0.12049983024026929</v>
      </c>
      <c r="BM20" s="8">
        <f t="shared" si="54"/>
        <v>0.32219807937168882</v>
      </c>
      <c r="BN20" s="8">
        <f t="shared" si="55"/>
        <v>0.67689238872776758</v>
      </c>
    </row>
    <row r="21" spans="1:66" x14ac:dyDescent="0.25">
      <c r="A21" t="s">
        <v>13</v>
      </c>
      <c r="B21" t="s">
        <v>57</v>
      </c>
      <c r="C21" t="s">
        <v>58</v>
      </c>
      <c r="D21" s="4" t="s">
        <v>440</v>
      </c>
      <c r="E21">
        <f>VLOOKUP(A21,home!$A$2:$E$405,3,FALSE)</f>
        <v>1.625</v>
      </c>
      <c r="F21">
        <f>VLOOKUP(B21,home!$B$2:$E$405,3,FALSE)</f>
        <v>0.62</v>
      </c>
      <c r="G21">
        <f>VLOOKUP(C21,away!$B$2:$E$405,4,FALSE)</f>
        <v>0.77</v>
      </c>
      <c r="H21">
        <f>VLOOKUP(A21,away!$A$2:$E$405,3,FALSE)</f>
        <v>1.4652777777777799</v>
      </c>
      <c r="I21">
        <f>VLOOKUP(C21,away!$B$2:$E$405,3,FALSE)</f>
        <v>0.62</v>
      </c>
      <c r="J21">
        <f>VLOOKUP(B21,home!$B$2:$E$405,4,FALSE)</f>
        <v>1.02</v>
      </c>
      <c r="K21" s="3">
        <f t="shared" si="56"/>
        <v>0.7757750000000001</v>
      </c>
      <c r="L21" s="3">
        <f t="shared" si="57"/>
        <v>0.92664166666666803</v>
      </c>
      <c r="M21" s="5">
        <f t="shared" si="2"/>
        <v>0.18224257190139673</v>
      </c>
      <c r="N21" s="5">
        <f t="shared" si="3"/>
        <v>0.14137923121680607</v>
      </c>
      <c r="O21" s="5">
        <f t="shared" si="4"/>
        <v>0.16887356056433031</v>
      </c>
      <c r="P21" s="5">
        <f t="shared" si="5"/>
        <v>0.13100788644679337</v>
      </c>
      <c r="Q21" s="5">
        <f t="shared" si="6"/>
        <v>5.4839236548608866E-2</v>
      </c>
      <c r="R21" s="5">
        <f t="shared" si="7"/>
        <v>7.8242638808632761E-2</v>
      </c>
      <c r="S21" s="5">
        <f t="shared" si="8"/>
        <v>2.3544260449394436E-2</v>
      </c>
      <c r="T21" s="5">
        <f t="shared" si="9"/>
        <v>5.0816321554130565E-2</v>
      </c>
      <c r="U21" s="5">
        <f t="shared" si="10"/>
        <v>6.0698683121767093E-2</v>
      </c>
      <c r="V21" s="5">
        <f t="shared" si="11"/>
        <v>1.8805727914336988E-3</v>
      </c>
      <c r="W21" s="5">
        <f t="shared" si="12"/>
        <v>1.4180969577832351E-2</v>
      </c>
      <c r="X21" s="5">
        <f t="shared" si="13"/>
        <v>1.3140677284551884E-2</v>
      </c>
      <c r="Y21" s="5">
        <f t="shared" si="14"/>
        <v>6.088349550042991E-3</v>
      </c>
      <c r="Z21" s="5">
        <f t="shared" si="15"/>
        <v>2.4167629743343202E-2</v>
      </c>
      <c r="AA21" s="5">
        <f t="shared" si="16"/>
        <v>1.8748642964142075E-2</v>
      </c>
      <c r="AB21" s="5">
        <f t="shared" si="17"/>
        <v>7.2723642477536595E-3</v>
      </c>
      <c r="AC21" s="5">
        <f t="shared" si="18"/>
        <v>8.449242407544287E-5</v>
      </c>
      <c r="AD21" s="5">
        <f t="shared" si="19"/>
        <v>2.7503104185607231E-3</v>
      </c>
      <c r="AE21" s="5">
        <f t="shared" si="20"/>
        <v>2.5485522301058093E-3</v>
      </c>
      <c r="AF21" s="5">
        <f t="shared" si="21"/>
        <v>1.1807973430461502E-3</v>
      </c>
      <c r="AG21" s="5">
        <f t="shared" si="22"/>
        <v>3.6472533931861941E-4</v>
      </c>
      <c r="AH21" s="5">
        <f t="shared" si="23"/>
        <v>5.5986831761886194E-3</v>
      </c>
      <c r="AI21" s="5">
        <f t="shared" si="24"/>
        <v>4.3433184410077274E-3</v>
      </c>
      <c r="AJ21" s="5">
        <f t="shared" si="25"/>
        <v>1.6847189317863848E-3</v>
      </c>
      <c r="AK21" s="5">
        <f t="shared" si="26"/>
        <v>4.3565427643552768E-4</v>
      </c>
      <c r="AL21" s="5">
        <f t="shared" si="27"/>
        <v>2.4295473408658811E-6</v>
      </c>
      <c r="AM21" s="5">
        <f t="shared" si="28"/>
        <v>4.2672441299178922E-4</v>
      </c>
      <c r="AN21" s="5">
        <f t="shared" si="29"/>
        <v>3.9542062126206708E-4</v>
      </c>
      <c r="AO21" s="5">
        <f t="shared" si="30"/>
        <v>1.8320661176032555E-4</v>
      </c>
      <c r="AP21" s="5">
        <f t="shared" si="31"/>
        <v>5.6588960021980424E-5</v>
      </c>
      <c r="AQ21" s="5">
        <f t="shared" si="32"/>
        <v>1.3109422057425344E-5</v>
      </c>
      <c r="AR21" s="5">
        <f t="shared" si="33"/>
        <v>1.0375946219044116E-3</v>
      </c>
      <c r="AS21" s="5">
        <f t="shared" si="34"/>
        <v>8.0493996780789509E-4</v>
      </c>
      <c r="AT21" s="5">
        <f t="shared" si="35"/>
        <v>3.1222615176308488E-4</v>
      </c>
      <c r="AU21" s="5">
        <f t="shared" si="36"/>
        <v>8.0739080961335754E-5</v>
      </c>
      <c r="AV21" s="5">
        <f t="shared" si="37"/>
        <v>1.565884013319506E-5</v>
      </c>
      <c r="AW21" s="5">
        <f t="shared" si="38"/>
        <v>4.8514378212822357E-8</v>
      </c>
      <c r="AX21" s="5">
        <f t="shared" si="39"/>
        <v>5.5173688581450859E-5</v>
      </c>
      <c r="AY21" s="5">
        <f t="shared" si="40"/>
        <v>5.112623874326333E-5</v>
      </c>
      <c r="AZ21" s="5">
        <f t="shared" si="41"/>
        <v>2.3687851539727751E-5</v>
      </c>
      <c r="BA21" s="5">
        <f t="shared" si="42"/>
        <v>7.3167167435086425E-6</v>
      </c>
      <c r="BB21" s="5">
        <f t="shared" si="43"/>
        <v>1.6949936494331907E-6</v>
      </c>
      <c r="BC21" s="5">
        <f t="shared" si="44"/>
        <v>3.1413034806003803E-7</v>
      </c>
      <c r="BD21" s="5">
        <f t="shared" si="45"/>
        <v>1.6024640162764586E-4</v>
      </c>
      <c r="BE21" s="5">
        <f t="shared" si="46"/>
        <v>1.2431515222268699E-4</v>
      </c>
      <c r="BF21" s="5">
        <f t="shared" si="47"/>
        <v>4.8220293607777497E-5</v>
      </c>
      <c r="BG21" s="5">
        <f t="shared" si="48"/>
        <v>1.2469366091191199E-5</v>
      </c>
      <c r="BH21" s="5">
        <f t="shared" si="49"/>
        <v>2.4183556198484632E-6</v>
      </c>
      <c r="BI21" s="5">
        <f t="shared" si="50"/>
        <v>3.7521996619758846E-7</v>
      </c>
      <c r="BJ21" s="8">
        <f t="shared" si="51"/>
        <v>0.28850353471070306</v>
      </c>
      <c r="BK21" s="8">
        <f t="shared" si="52"/>
        <v>0.33881333979917783</v>
      </c>
      <c r="BL21" s="8">
        <f t="shared" si="53"/>
        <v>0.34849746798374948</v>
      </c>
      <c r="BM21" s="8">
        <f t="shared" si="54"/>
        <v>0.2433457690260403</v>
      </c>
      <c r="BN21" s="8">
        <f t="shared" si="55"/>
        <v>0.7565851254865682</v>
      </c>
    </row>
    <row r="22" spans="1:66" x14ac:dyDescent="0.25">
      <c r="A22" t="s">
        <v>13</v>
      </c>
      <c r="B22" t="s">
        <v>59</v>
      </c>
      <c r="C22" t="s">
        <v>60</v>
      </c>
      <c r="D22" s="4" t="s">
        <v>440</v>
      </c>
      <c r="E22">
        <f>VLOOKUP(A22,home!$A$2:$E$405,3,FALSE)</f>
        <v>1.625</v>
      </c>
      <c r="F22">
        <f>VLOOKUP(B22,home!$B$2:$E$405,3,FALSE)</f>
        <v>1.08</v>
      </c>
      <c r="G22">
        <f>VLOOKUP(C22,away!$B$2:$E$405,4,FALSE)</f>
        <v>0.62</v>
      </c>
      <c r="H22">
        <f>VLOOKUP(A22,away!$A$2:$E$405,3,FALSE)</f>
        <v>1.4652777777777799</v>
      </c>
      <c r="I22">
        <f>VLOOKUP(C22,away!$B$2:$E$405,3,FALSE)</f>
        <v>0.85</v>
      </c>
      <c r="J22">
        <f>VLOOKUP(B22,home!$B$2:$E$405,4,FALSE)</f>
        <v>0.68</v>
      </c>
      <c r="K22" s="3">
        <f t="shared" si="56"/>
        <v>1.0881000000000001</v>
      </c>
      <c r="L22" s="3">
        <f t="shared" si="57"/>
        <v>0.84693055555555685</v>
      </c>
      <c r="M22" s="5">
        <f t="shared" si="2"/>
        <v>0.14441985592719178</v>
      </c>
      <c r="N22" s="5">
        <f t="shared" si="3"/>
        <v>0.15714324523437737</v>
      </c>
      <c r="O22" s="5">
        <f t="shared" si="4"/>
        <v>0.12231358881366999</v>
      </c>
      <c r="P22" s="5">
        <f t="shared" si="5"/>
        <v>0.13308941598815432</v>
      </c>
      <c r="Q22" s="5">
        <f t="shared" si="6"/>
        <v>8.5493782569762991E-2</v>
      </c>
      <c r="R22" s="5">
        <f t="shared" si="7"/>
        <v>5.1795557862977744E-2</v>
      </c>
      <c r="S22" s="5">
        <f t="shared" si="8"/>
        <v>3.0661976039149639E-2</v>
      </c>
      <c r="T22" s="5">
        <f t="shared" si="9"/>
        <v>7.2407296768355348E-2</v>
      </c>
      <c r="U22" s="5">
        <f t="shared" si="10"/>
        <v>5.6358746510706083E-2</v>
      </c>
      <c r="V22" s="5">
        <f t="shared" si="11"/>
        <v>3.1395994361133233E-3</v>
      </c>
      <c r="W22" s="5">
        <f t="shared" si="12"/>
        <v>3.1008594938053042E-2</v>
      </c>
      <c r="X22" s="5">
        <f t="shared" si="13"/>
        <v>2.6262126537882489E-2</v>
      </c>
      <c r="Y22" s="5">
        <f t="shared" si="14"/>
        <v>1.1121098709399577E-2</v>
      </c>
      <c r="Z22" s="5">
        <f t="shared" si="15"/>
        <v>1.4622413532067243E-2</v>
      </c>
      <c r="AA22" s="5">
        <f t="shared" si="16"/>
        <v>1.5910648164242369E-2</v>
      </c>
      <c r="AB22" s="5">
        <f t="shared" si="17"/>
        <v>8.6561881337560587E-3</v>
      </c>
      <c r="AC22" s="5">
        <f t="shared" si="18"/>
        <v>1.8083016212799865E-4</v>
      </c>
      <c r="AD22" s="5">
        <f t="shared" si="19"/>
        <v>8.4351130380238802E-3</v>
      </c>
      <c r="AE22" s="5">
        <f t="shared" si="20"/>
        <v>7.1439549714674838E-3</v>
      </c>
      <c r="AF22" s="5">
        <f t="shared" si="21"/>
        <v>3.0252168764244199E-3</v>
      </c>
      <c r="AG22" s="5">
        <f t="shared" si="22"/>
        <v>8.5404953660872681E-4</v>
      </c>
      <c r="AH22" s="5">
        <f t="shared" si="23"/>
        <v>3.0960422040691997E-3</v>
      </c>
      <c r="AI22" s="5">
        <f t="shared" si="24"/>
        <v>3.3688035222476966E-3</v>
      </c>
      <c r="AJ22" s="5">
        <f t="shared" si="25"/>
        <v>1.8327975562788589E-3</v>
      </c>
      <c r="AK22" s="5">
        <f t="shared" si="26"/>
        <v>6.6475567366234222E-4</v>
      </c>
      <c r="AL22" s="5">
        <f t="shared" si="27"/>
        <v>6.6657262648957678E-6</v>
      </c>
      <c r="AM22" s="5">
        <f t="shared" si="28"/>
        <v>1.835649299334757E-3</v>
      </c>
      <c r="AN22" s="5">
        <f t="shared" si="29"/>
        <v>1.5546674808907543E-3</v>
      </c>
      <c r="AO22" s="5">
        <f t="shared" si="30"/>
        <v>6.5834769664748242E-4</v>
      </c>
      <c r="AP22" s="5">
        <f t="shared" si="31"/>
        <v>1.8585826015679116E-4</v>
      </c>
      <c r="AQ22" s="5">
        <f t="shared" si="32"/>
        <v>3.9352259882295078E-5</v>
      </c>
      <c r="AR22" s="5">
        <f t="shared" si="33"/>
        <v>5.2442654878315589E-4</v>
      </c>
      <c r="AS22" s="5">
        <f t="shared" si="34"/>
        <v>5.7062852773095193E-4</v>
      </c>
      <c r="AT22" s="5">
        <f t="shared" si="35"/>
        <v>3.1045045051202437E-4</v>
      </c>
      <c r="AU22" s="5">
        <f t="shared" si="36"/>
        <v>1.1260037840071125E-4</v>
      </c>
      <c r="AV22" s="5">
        <f t="shared" si="37"/>
        <v>3.0630117934453479E-5</v>
      </c>
      <c r="AW22" s="5">
        <f t="shared" si="38"/>
        <v>1.7063243409224268E-7</v>
      </c>
      <c r="AX22" s="5">
        <f t="shared" si="39"/>
        <v>3.3289500043435811E-4</v>
      </c>
      <c r="AY22" s="5">
        <f t="shared" si="40"/>
        <v>2.8193894765953821E-4</v>
      </c>
      <c r="AZ22" s="5">
        <f t="shared" si="41"/>
        <v>1.1939135478702091E-4</v>
      </c>
      <c r="BA22" s="5">
        <f t="shared" si="42"/>
        <v>3.3705395479434069E-5</v>
      </c>
      <c r="BB22" s="5">
        <f t="shared" si="43"/>
        <v>7.136532329654211E-6</v>
      </c>
      <c r="BC22" s="5">
        <f t="shared" si="44"/>
        <v>1.2088294581388472E-6</v>
      </c>
      <c r="BD22" s="5">
        <f t="shared" si="45"/>
        <v>7.4025478051500224E-5</v>
      </c>
      <c r="BE22" s="5">
        <f t="shared" si="46"/>
        <v>8.0547122667837395E-5</v>
      </c>
      <c r="BF22" s="5">
        <f t="shared" si="47"/>
        <v>4.3821662087436924E-5</v>
      </c>
      <c r="BG22" s="5">
        <f t="shared" si="48"/>
        <v>1.5894116839113377E-5</v>
      </c>
      <c r="BH22" s="5">
        <f t="shared" si="49"/>
        <v>4.3235971331598166E-6</v>
      </c>
      <c r="BI22" s="5">
        <f t="shared" si="50"/>
        <v>9.4090120811823956E-7</v>
      </c>
      <c r="BJ22" s="8">
        <f t="shared" si="51"/>
        <v>0.40794463023741551</v>
      </c>
      <c r="BK22" s="8">
        <f t="shared" si="52"/>
        <v>0.31178028222666154</v>
      </c>
      <c r="BL22" s="8">
        <f t="shared" si="53"/>
        <v>0.26576541734295889</v>
      </c>
      <c r="BM22" s="8">
        <f t="shared" si="54"/>
        <v>0.30557552862774356</v>
      </c>
      <c r="BN22" s="8">
        <f t="shared" si="55"/>
        <v>0.69425544639613423</v>
      </c>
    </row>
    <row r="23" spans="1:66" x14ac:dyDescent="0.25">
      <c r="A23" t="s">
        <v>13</v>
      </c>
      <c r="B23" t="s">
        <v>61</v>
      </c>
      <c r="C23" t="s">
        <v>62</v>
      </c>
      <c r="D23" s="4" t="s">
        <v>440</v>
      </c>
      <c r="E23">
        <f>VLOOKUP(A23,home!$A$2:$E$405,3,FALSE)</f>
        <v>1.625</v>
      </c>
      <c r="F23">
        <f>VLOOKUP(B23,home!$B$2:$E$405,3,FALSE)</f>
        <v>0.85</v>
      </c>
      <c r="G23">
        <f>VLOOKUP(C23,away!$B$2:$E$405,4,FALSE)</f>
        <v>1.31</v>
      </c>
      <c r="H23">
        <f>VLOOKUP(A23,away!$A$2:$E$405,3,FALSE)</f>
        <v>1.4652777777777799</v>
      </c>
      <c r="I23">
        <f>VLOOKUP(C23,away!$B$2:$E$405,3,FALSE)</f>
        <v>1.31</v>
      </c>
      <c r="J23">
        <f>VLOOKUP(B23,home!$B$2:$E$405,4,FALSE)</f>
        <v>1.28</v>
      </c>
      <c r="K23" s="3">
        <f t="shared" si="56"/>
        <v>1.8094374999999998</v>
      </c>
      <c r="L23" s="3">
        <f t="shared" si="57"/>
        <v>2.4569777777777815</v>
      </c>
      <c r="M23" s="5">
        <f t="shared" si="2"/>
        <v>1.4031993904143107E-2</v>
      </c>
      <c r="N23" s="5">
        <f t="shared" si="3"/>
        <v>2.5390015969927938E-2</v>
      </c>
      <c r="O23" s="5">
        <f t="shared" si="4"/>
        <v>3.4476297200392914E-2</v>
      </c>
      <c r="P23" s="5">
        <f t="shared" si="5"/>
        <v>6.2382705015535944E-2</v>
      </c>
      <c r="Q23" s="5">
        <f t="shared" si="6"/>
        <v>2.2970823510793246E-2</v>
      </c>
      <c r="R23" s="5">
        <f t="shared" si="7"/>
        <v>4.2353748040713866E-2</v>
      </c>
      <c r="S23" s="5">
        <f t="shared" si="8"/>
        <v>6.9334442268862692E-2</v>
      </c>
      <c r="T23" s="5">
        <f t="shared" si="9"/>
        <v>5.6438802903274417E-2</v>
      </c>
      <c r="U23" s="5">
        <f t="shared" si="10"/>
        <v>7.6636459970419193E-2</v>
      </c>
      <c r="V23" s="5">
        <f t="shared" si="11"/>
        <v>3.4249271019281803E-2</v>
      </c>
      <c r="W23" s="5">
        <f t="shared" si="12"/>
        <v>1.3854756488770319E-2</v>
      </c>
      <c r="X23" s="5">
        <f t="shared" si="13"/>
        <v>3.4040828809431205E-2</v>
      </c>
      <c r="Y23" s="5">
        <f t="shared" si="14"/>
        <v>4.1818779960955087E-2</v>
      </c>
      <c r="Z23" s="5">
        <f t="shared" si="15"/>
        <v>3.4687405913877735E-2</v>
      </c>
      <c r="AA23" s="5">
        <f t="shared" si="16"/>
        <v>6.276469303829213E-2</v>
      </c>
      <c r="AB23" s="5">
        <f t="shared" si="17"/>
        <v>5.6784394629737368E-2</v>
      </c>
      <c r="AC23" s="5">
        <f t="shared" si="18"/>
        <v>9.5164761757511006E-3</v>
      </c>
      <c r="AD23" s="5">
        <f t="shared" si="19"/>
        <v>6.2673289860373333E-3</v>
      </c>
      <c r="AE23" s="5">
        <f t="shared" si="20"/>
        <v>1.5398688044716285E-2</v>
      </c>
      <c r="AF23" s="5">
        <f t="shared" si="21"/>
        <v>1.8917117166400158E-2</v>
      </c>
      <c r="AG23" s="5">
        <f t="shared" si="22"/>
        <v>1.5492978832487923E-2</v>
      </c>
      <c r="AH23" s="5">
        <f t="shared" si="23"/>
        <v>2.1306546374788807E-2</v>
      </c>
      <c r="AI23" s="5">
        <f t="shared" si="24"/>
        <v>3.8552864006031917E-2</v>
      </c>
      <c r="AJ23" s="5">
        <f t="shared" si="25"/>
        <v>3.4879498932457197E-2</v>
      </c>
      <c r="AK23" s="5">
        <f t="shared" si="26"/>
        <v>2.1037424449866005E-2</v>
      </c>
      <c r="AL23" s="5">
        <f t="shared" si="27"/>
        <v>1.6923140933918748E-3</v>
      </c>
      <c r="AM23" s="5">
        <f t="shared" si="28"/>
        <v>2.2680680184345866E-3</v>
      </c>
      <c r="AN23" s="5">
        <f t="shared" si="29"/>
        <v>5.572592719782268E-3</v>
      </c>
      <c r="AO23" s="5">
        <f t="shared" si="30"/>
        <v>6.8458682385556403E-3</v>
      </c>
      <c r="AP23" s="5">
        <f t="shared" si="31"/>
        <v>5.6067153772419763E-3</v>
      </c>
      <c r="AQ23" s="5">
        <f t="shared" si="32"/>
        <v>3.4438937720521283E-3</v>
      </c>
      <c r="AR23" s="5">
        <f t="shared" si="33"/>
        <v>1.0469942192809565E-2</v>
      </c>
      <c r="AS23" s="5">
        <f t="shared" si="34"/>
        <v>1.8944706026501851E-2</v>
      </c>
      <c r="AT23" s="5">
        <f t="shared" si="35"/>
        <v>1.7139630755414227E-2</v>
      </c>
      <c r="AU23" s="5">
        <f t="shared" si="36"/>
        <v>1.0337696874999943E-2</v>
      </c>
      <c r="AV23" s="5">
        <f t="shared" si="37"/>
        <v>4.6763540973144254E-3</v>
      </c>
      <c r="AW23" s="5">
        <f t="shared" si="38"/>
        <v>2.0898893153842348E-4</v>
      </c>
      <c r="AX23" s="5">
        <f t="shared" si="39"/>
        <v>6.8398788751770532E-4</v>
      </c>
      <c r="AY23" s="5">
        <f t="shared" si="40"/>
        <v>1.6805430399001709E-3</v>
      </c>
      <c r="AZ23" s="5">
        <f t="shared" si="41"/>
        <v>2.0645284518169202E-3</v>
      </c>
      <c r="BA23" s="5">
        <f t="shared" si="42"/>
        <v>1.6908335092347129E-3</v>
      </c>
      <c r="BB23" s="5">
        <f t="shared" si="43"/>
        <v>1.0385850895279288E-3</v>
      </c>
      <c r="BC23" s="5">
        <f t="shared" si="44"/>
        <v>5.103560970602934E-4</v>
      </c>
      <c r="BD23" s="5">
        <f t="shared" si="45"/>
        <v>4.2874025503918441E-3</v>
      </c>
      <c r="BE23" s="5">
        <f t="shared" si="46"/>
        <v>7.7577869522746411E-3</v>
      </c>
      <c r="BF23" s="5">
        <f t="shared" si="47"/>
        <v>7.0186153142282239E-3</v>
      </c>
      <c r="BG23" s="5">
        <f t="shared" si="48"/>
        <v>4.2332485825462779E-3</v>
      </c>
      <c r="BH23" s="5">
        <f t="shared" si="49"/>
        <v>1.9149496830202692E-3</v>
      </c>
      <c r="BI23" s="5">
        <f t="shared" si="50"/>
        <v>6.9299635341399802E-4</v>
      </c>
      <c r="BJ23" s="8">
        <f t="shared" si="51"/>
        <v>0.2819960928739183</v>
      </c>
      <c r="BK23" s="8">
        <f t="shared" si="52"/>
        <v>0.19288774551686672</v>
      </c>
      <c r="BL23" s="8">
        <f t="shared" si="53"/>
        <v>0.47626525602561465</v>
      </c>
      <c r="BM23" s="8">
        <f t="shared" si="54"/>
        <v>0.78275936258040879</v>
      </c>
      <c r="BN23" s="8">
        <f t="shared" si="55"/>
        <v>0.20160558364150702</v>
      </c>
    </row>
    <row r="24" spans="1:66" x14ac:dyDescent="0.25">
      <c r="A24" t="s">
        <v>16</v>
      </c>
      <c r="B24" t="s">
        <v>63</v>
      </c>
      <c r="C24" t="s">
        <v>64</v>
      </c>
      <c r="D24" s="4" t="s">
        <v>440</v>
      </c>
      <c r="E24">
        <f>VLOOKUP(A24,home!$A$2:$E$405,3,FALSE)</f>
        <v>1.6458333333333299</v>
      </c>
      <c r="F24">
        <f>VLOOKUP(B24,home!$B$2:$E$405,3,FALSE)</f>
        <v>1.35</v>
      </c>
      <c r="G24">
        <f>VLOOKUP(C24,away!$B$2:$E$405,4,FALSE)</f>
        <v>0.99</v>
      </c>
      <c r="H24">
        <f>VLOOKUP(A24,away!$A$2:$E$405,3,FALSE)</f>
        <v>1.31944444444444</v>
      </c>
      <c r="I24">
        <f>VLOOKUP(C24,away!$B$2:$E$405,3,FALSE)</f>
        <v>0.91</v>
      </c>
      <c r="J24">
        <f>VLOOKUP(B24,home!$B$2:$E$405,4,FALSE)</f>
        <v>0.51</v>
      </c>
      <c r="K24" s="3">
        <f t="shared" si="56"/>
        <v>2.1996562499999954</v>
      </c>
      <c r="L24" s="3">
        <f t="shared" si="57"/>
        <v>0.61235416666666465</v>
      </c>
      <c r="M24" s="5">
        <f t="shared" ref="M24:M87" si="58">_xlfn.POISSON.DIST(0,K24,FALSE) * _xlfn.POISSON.DIST(0,L24,FALSE)</f>
        <v>6.0084076858280391E-2</v>
      </c>
      <c r="N24" s="5">
        <f t="shared" ref="N24:N87" si="59">_xlfn.POISSON.DIST(1,K24,FALSE) * _xlfn.POISSON.DIST(0,L24,FALSE)</f>
        <v>0.13216431518679655</v>
      </c>
      <c r="O24" s="5">
        <f t="shared" ref="O24:O87" si="60">_xlfn.POISSON.DIST(0,K24,FALSE) * _xlfn.POISSON.DIST(1,L24,FALSE)</f>
        <v>3.6792734814488116E-2</v>
      </c>
      <c r="P24" s="5">
        <f t="shared" ref="P24:P87" si="61">_xlfn.POISSON.DIST(1,K24,FALSE) * _xlfn.POISSON.DIST(1,L24,FALSE)</f>
        <v>8.0931369089281197E-2</v>
      </c>
      <c r="Q24" s="5">
        <f t="shared" ref="Q24:Q87" si="62">_xlfn.POISSON.DIST(2,K24,FALSE) * _xlfn.POISSON.DIST(0,L24,FALSE)</f>
        <v>0.1453580309638032</v>
      </c>
      <c r="R24" s="5">
        <f t="shared" ref="R24:R87" si="63">_xlfn.POISSON.DIST(0,K24,FALSE) * _xlfn.POISSON.DIST(2,L24,FALSE)</f>
        <v>1.1265092233356724E-2</v>
      </c>
      <c r="S24" s="5">
        <f t="shared" ref="S24:S87" si="64">_xlfn.POISSON.DIST(2,K24,FALSE) * _xlfn.POISSON.DIST(2,L24,FALSE)</f>
        <v>2.7253004644286219E-2</v>
      </c>
      <c r="T24" s="5">
        <f t="shared" ref="T24:T87" si="65">_xlfn.POISSON.DIST(2,K24,FALSE) * _xlfn.POISSON.DIST(1,L24,FALSE)</f>
        <v>8.9010595919146937E-2</v>
      </c>
      <c r="U24" s="5">
        <f t="shared" ref="U24:U87" si="66">_xlfn.POISSON.DIST(1,K24,FALSE) * _xlfn.POISSON.DIST(2,L24,FALSE)</f>
        <v>2.4779330537929526E-2</v>
      </c>
      <c r="V24" s="5">
        <f t="shared" ref="V24:V87" si="67">_xlfn.POISSON.DIST(3,K24,FALSE) * _xlfn.POISSON.DIST(3,L24,FALSE)</f>
        <v>4.0787714907876329E-3</v>
      </c>
      <c r="W24" s="5">
        <f t="shared" ref="W24:W87" si="68">_xlfn.POISSON.DIST(3,K24,FALSE) * _xlfn.POISSON.DIST(0,L24,FALSE)</f>
        <v>0.10657923376574086</v>
      </c>
      <c r="X24" s="5">
        <f t="shared" ref="X24:X87" si="69">_xlfn.POISSON.DIST(3,K24,FALSE) * _xlfn.POISSON.DIST(1,L24,FALSE)</f>
        <v>6.5264237876591885E-2</v>
      </c>
      <c r="Y24" s="5">
        <f t="shared" ref="Y24:Y87" si="70">_xlfn.POISSON.DIST(3,K24,FALSE) * _xlfn.POISSON.DIST(2,L24,FALSE)</f>
        <v>1.9982413999027695E-2</v>
      </c>
      <c r="Z24" s="5">
        <f t="shared" ref="Z24:Z87" si="71">_xlfn.POISSON.DIST(0,K24,FALSE) * _xlfn.POISSON.DIST(3,L24,FALSE)</f>
        <v>2.299408722326758E-3</v>
      </c>
      <c r="AA24" s="5">
        <f t="shared" ref="AA24:AA87" si="72">_xlfn.POISSON.DIST(1,K24,FALSE) * _xlfn.POISSON.DIST(3,L24,FALSE)</f>
        <v>5.0579087673705567E-3</v>
      </c>
      <c r="AB24" s="5">
        <f t="shared" ref="AB24:AB87" si="73">_xlfn.POISSON.DIST(2,K24,FALSE) * _xlfn.POISSON.DIST(3,L24,FALSE)</f>
        <v>5.5628303160382099E-3</v>
      </c>
      <c r="AC24" s="5">
        <f t="shared" ref="AC24:AC87" si="74">_xlfn.POISSON.DIST(4,K24,FALSE) * _xlfn.POISSON.DIST(4,L24,FALSE)</f>
        <v>3.4337358811634074E-4</v>
      </c>
      <c r="AD24" s="5">
        <f t="shared" ref="AD24:AD87" si="75">_xlfn.POISSON.DIST(4,K24,FALSE) * _xlfn.POISSON.DIST(0,L24,FALSE)</f>
        <v>5.8609419418255607E-2</v>
      </c>
      <c r="AE24" s="5">
        <f t="shared" ref="AE24:AE87" si="76">_xlfn.POISSON.DIST(4,K24,FALSE) * _xlfn.POISSON.DIST(1,L24,FALSE)</f>
        <v>3.5889722186682939E-2</v>
      </c>
      <c r="AF24" s="5">
        <f t="shared" ref="AF24:AF87" si="77">_xlfn.POISSON.DIST(4,K24,FALSE) * _xlfn.POISSON.DIST(2,L24,FALSE)</f>
        <v>1.0988610460762169E-2</v>
      </c>
      <c r="AG24" s="5">
        <f t="shared" ref="AG24:AG87" si="78">_xlfn.POISSON.DIST(4,K24,FALSE) * _xlfn.POISSON.DIST(3,L24,FALSE)</f>
        <v>2.2429738005082041E-3</v>
      </c>
      <c r="AH24" s="5">
        <f t="shared" ref="AH24:AH87" si="79">_xlfn.POISSON.DIST(0,K24,FALSE) * _xlfn.POISSON.DIST(4,L24,FALSE)</f>
        <v>3.5201312799661546E-4</v>
      </c>
      <c r="AI24" s="5">
        <f t="shared" ref="AI24:AI87" si="80">_xlfn.POISSON.DIST(1,K24,FALSE) * _xlfn.POISSON.DIST(4,L24,FALSE)</f>
        <v>7.7430787707980355E-4</v>
      </c>
      <c r="AJ24" s="5">
        <f t="shared" ref="AJ24:AJ87" si="81">_xlfn.POISSON.DIST(2,K24,FALSE) * _xlfn.POISSON.DIST(4,L24,FALSE)</f>
        <v>8.516055806214091E-4</v>
      </c>
      <c r="AK24" s="5">
        <f t="shared" ref="AK24:AK87" si="82">_xlfn.POISSON.DIST(3,K24,FALSE) * _xlfn.POISSON.DIST(4,L24,FALSE)</f>
        <v>6.2441317931625248E-4</v>
      </c>
      <c r="AL24" s="5">
        <f t="shared" ref="AL24:AL87" si="83">_xlfn.POISSON.DIST(5,K24,FALSE) * _xlfn.POISSON.DIST(5,L24,FALSE)</f>
        <v>1.8500538610854663E-5</v>
      </c>
      <c r="AM24" s="5">
        <f t="shared" ref="AM24:AM87" si="84">_xlfn.POISSON.DIST(5,K24,FALSE) * _xlfn.POISSON.DIST(0,L24,FALSE)</f>
        <v>2.5784115146447399E-2</v>
      </c>
      <c r="AN24" s="5">
        <f t="shared" ref="AN24:AN87" si="85">_xlfn.POISSON.DIST(5,K24,FALSE) * _xlfn.POISSON.DIST(1,L24,FALSE)</f>
        <v>1.5789010343740119E-2</v>
      </c>
      <c r="AO24" s="5">
        <f t="shared" ref="AO24:AO87" si="86">_xlfn.POISSON.DIST(5,K24,FALSE) * _xlfn.POISSON.DIST(2,L24,FALSE)</f>
        <v>4.8342331357661651E-3</v>
      </c>
      <c r="AP24" s="5">
        <f t="shared" ref="AP24:AP87" si="87">_xlfn.POISSON.DIST(5,K24,FALSE) * _xlfn.POISSON.DIST(3,L24,FALSE)</f>
        <v>9.8675426777482234E-4</v>
      </c>
      <c r="AQ24" s="5">
        <f t="shared" ref="AQ24:AQ87" si="88">_xlfn.POISSON.DIST(5,K24,FALSE) * _xlfn.POISSON.DIST(4,L24,FALSE)</f>
        <v>1.5106077183700653E-4</v>
      </c>
      <c r="AR24" s="5">
        <f t="shared" ref="AR24:AR87" si="89">_xlfn.POISSON.DIST(0,K24,FALSE) * _xlfn.POISSON.DIST(5,L24,FALSE)</f>
        <v>4.3111341130018684E-5</v>
      </c>
      <c r="AS24" s="5">
        <f t="shared" ref="AS24:AS87" si="90">_xlfn.POISSON.DIST(1,K24,FALSE) * _xlfn.POISSON.DIST(5,L24,FALSE)</f>
        <v>9.4830130962527469E-5</v>
      </c>
      <c r="AT24" s="5">
        <f t="shared" ref="AT24:AT87" si="91">_xlfn.POISSON.DIST(2,K24,FALSE) * _xlfn.POISSON.DIST(5,L24,FALSE)</f>
        <v>1.0429684513002084E-4</v>
      </c>
      <c r="AU24" s="5">
        <f t="shared" ref="AU24:AU87" si="92">_xlfn.POISSON.DIST(3,K24,FALSE) * _xlfn.POISSON.DIST(5,L24,FALSE)</f>
        <v>7.6472402415177308E-5</v>
      </c>
      <c r="AV24" s="5">
        <f t="shared" ref="AV24:AV87" si="93">_xlfn.POISSON.DIST(4,K24,FALSE) * _xlfn.POISSON.DIST(5,L24,FALSE)</f>
        <v>4.2053249481264876E-5</v>
      </c>
      <c r="AW24" s="5">
        <f t="shared" ref="AW24:AW87" si="94">_xlfn.POISSON.DIST(6,K24,FALSE) * _xlfn.POISSON.DIST(6,L24,FALSE)</f>
        <v>6.9221238570836259E-7</v>
      </c>
      <c r="AX24" s="5">
        <f t="shared" ref="AX24:AX87" si="95">_xlfn.POISSON.DIST(6,K24,FALSE) * _xlfn.POISSON.DIST(0,L24,FALSE)</f>
        <v>9.4526983387670932E-3</v>
      </c>
      <c r="AY24" s="5">
        <f t="shared" ref="AY24:AY87" si="96">_xlfn.POISSON.DIST(6,K24,FALSE) * _xlfn.POISSON.DIST(1,L24,FALSE)</f>
        <v>5.7883992139870872E-3</v>
      </c>
      <c r="AZ24" s="5">
        <f t="shared" ref="AZ24:AZ87" si="97">_xlfn.POISSON.DIST(6,K24,FALSE) * _xlfn.POISSON.DIST(2,L24,FALSE)</f>
        <v>1.7722751885075197E-3</v>
      </c>
      <c r="BA24" s="5">
        <f t="shared" ref="BA24:BA87" si="98">_xlfn.POISSON.DIST(6,K24,FALSE) * _xlfn.POISSON.DIST(3,L24,FALSE)</f>
        <v>3.6175336538750945E-4</v>
      </c>
      <c r="BB24" s="5">
        <f t="shared" ref="BB24:BB87" si="99">_xlfn.POISSON.DIST(6,K24,FALSE) * _xlfn.POISSON.DIST(4,L24,FALSE)</f>
        <v>5.538029515018244E-5</v>
      </c>
      <c r="BC24" s="5">
        <f t="shared" ref="BC24:BC87" si="100">_xlfn.POISSON.DIST(6,K24,FALSE) * _xlfn.POISSON.DIST(5,L24,FALSE)</f>
        <v>6.7824708972887803E-6</v>
      </c>
      <c r="BD24" s="5">
        <f t="shared" ref="BD24:BD87" si="101">_xlfn.POISSON.DIST(0,K24,FALSE) * _xlfn.POISSON.DIST(6,L24,FALSE)</f>
        <v>4.3999015619258155E-6</v>
      </c>
      <c r="BE24" s="5">
        <f t="shared" ref="BE24:BE87" si="102">_xlfn.POISSON.DIST(1,K24,FALSE) * _xlfn.POISSON.DIST(6,L24,FALSE)</f>
        <v>9.6782709700748621E-6</v>
      </c>
      <c r="BF24" s="5">
        <f t="shared" ref="BF24:BF87" si="103">_xlfn.POISSON.DIST(2,K24,FALSE) * _xlfn.POISSON.DIST(6,L24,FALSE)</f>
        <v>1.0644434614259346E-5</v>
      </c>
      <c r="BG24" s="5">
        <f t="shared" ref="BG24:BG87" si="104">_xlfn.POISSON.DIST(3,K24,FALSE) * _xlfn.POISSON.DIST(6,L24,FALSE)</f>
        <v>7.8046990423239534E-6</v>
      </c>
      <c r="BH24" s="5">
        <f t="shared" ref="BH24:BH87" si="105">_xlfn.POISSON.DIST(4,K24,FALSE) * _xlfn.POISSON.DIST(6,L24,FALSE)</f>
        <v>4.2919137569542164E-6</v>
      </c>
      <c r="BI24" s="5">
        <f t="shared" ref="BI24:BI87" si="106">_xlfn.POISSON.DIST(5,K24,FALSE) * _xlfn.POISSON.DIST(6,L24,FALSE)</f>
        <v>1.8881469839890599E-6</v>
      </c>
      <c r="BJ24" s="8">
        <f t="shared" ref="BJ24:BJ87" si="107">SUM(N24,Q24,T24,W24,X24,Y24,AD24,AE24,AF24,AG24,AM24,AN24,AO24,AP24,AQ24,AX24,AY24,AZ24,BA24,BB24,BC24)</f>
        <v>0.73107201611557815</v>
      </c>
      <c r="BK24" s="8">
        <f t="shared" ref="BK24:BK87" si="108">SUM(M24,P24,S24,V24,AC24,AL24,AY24)</f>
        <v>0.17849749542334972</v>
      </c>
      <c r="BL24" s="8">
        <f t="shared" ref="BL24:BL87" si="109">SUM(O24,R24,U24,AA24,AB24,AH24,AI24,AJ24,AK24,AR24,AS24,AT24,AU24,AV24,BD24,BE24,BF24,BG24,BH24,BI24)</f>
        <v>8.6459707770245739E-2</v>
      </c>
      <c r="BM24" s="8">
        <f t="shared" ref="BM24:BM87" si="110">SUM(S24:BI24)</f>
        <v>0.52594530188389277</v>
      </c>
      <c r="BN24" s="8">
        <f t="shared" ref="BN24:BN87" si="111">SUM(M24:R24)</f>
        <v>0.46659561914600611</v>
      </c>
    </row>
    <row r="25" spans="1:66" x14ac:dyDescent="0.25">
      <c r="A25" t="s">
        <v>16</v>
      </c>
      <c r="B25" t="s">
        <v>65</v>
      </c>
      <c r="C25" t="s">
        <v>66</v>
      </c>
      <c r="D25" s="4" t="s">
        <v>440</v>
      </c>
      <c r="E25">
        <f>VLOOKUP(A25,home!$A$2:$E$405,3,FALSE)</f>
        <v>1.6458333333333299</v>
      </c>
      <c r="F25">
        <f>VLOOKUP(B25,home!$B$2:$E$405,3,FALSE)</f>
        <v>1.06</v>
      </c>
      <c r="G25">
        <f>VLOOKUP(C25,away!$B$2:$E$405,4,FALSE)</f>
        <v>0.95</v>
      </c>
      <c r="H25">
        <f>VLOOKUP(A25,away!$A$2:$E$405,3,FALSE)</f>
        <v>1.31944444444444</v>
      </c>
      <c r="I25">
        <f>VLOOKUP(C25,away!$B$2:$E$405,3,FALSE)</f>
        <v>0.74</v>
      </c>
      <c r="J25">
        <f>VLOOKUP(B25,home!$B$2:$E$405,4,FALSE)</f>
        <v>0.95</v>
      </c>
      <c r="K25" s="3">
        <f t="shared" si="56"/>
        <v>1.6573541666666634</v>
      </c>
      <c r="L25" s="3">
        <f t="shared" si="57"/>
        <v>0.92756944444444123</v>
      </c>
      <c r="M25" s="5">
        <f t="shared" si="58"/>
        <v>7.5401839243859112E-2</v>
      </c>
      <c r="N25" s="5">
        <f t="shared" si="59"/>
        <v>0.12496755244513982</v>
      </c>
      <c r="O25" s="5">
        <f t="shared" si="60"/>
        <v>6.9940442137515463E-2</v>
      </c>
      <c r="P25" s="5">
        <f t="shared" si="61"/>
        <v>0.11591608319511992</v>
      </c>
      <c r="Q25" s="5">
        <f t="shared" si="62"/>
        <v>0.10355774687154366</v>
      </c>
      <c r="R25" s="5">
        <f t="shared" si="63"/>
        <v>3.2437308528846902E-2</v>
      </c>
      <c r="S25" s="5">
        <f t="shared" si="64"/>
        <v>4.4549769866496551E-2</v>
      </c>
      <c r="T25" s="5">
        <f t="shared" si="65"/>
        <v>9.605700173355583E-2</v>
      </c>
      <c r="U25" s="5">
        <f t="shared" si="66"/>
        <v>5.3760108445736497E-2</v>
      </c>
      <c r="V25" s="5">
        <f t="shared" si="67"/>
        <v>7.6096505542894112E-3</v>
      </c>
      <c r="W25" s="5">
        <f t="shared" si="68"/>
        <v>5.7210621089388181E-2</v>
      </c>
      <c r="X25" s="5">
        <f t="shared" si="69"/>
        <v>5.3066824020205225E-2</v>
      </c>
      <c r="Y25" s="5">
        <f t="shared" si="70"/>
        <v>2.4611582237426342E-2</v>
      </c>
      <c r="Z25" s="5">
        <f t="shared" si="71"/>
        <v>1.0029285417125153E-2</v>
      </c>
      <c r="AA25" s="5">
        <f t="shared" si="72"/>
        <v>1.6622077974761576E-2</v>
      </c>
      <c r="AB25" s="5">
        <f t="shared" si="73"/>
        <v>1.3774335095064639E-2</v>
      </c>
      <c r="AC25" s="5">
        <f t="shared" si="74"/>
        <v>7.3115000872528467E-4</v>
      </c>
      <c r="AD25" s="5">
        <f t="shared" si="75"/>
        <v>2.3704565310021294E-2</v>
      </c>
      <c r="AE25" s="5">
        <f t="shared" si="76"/>
        <v>2.1987630475413425E-2</v>
      </c>
      <c r="AF25" s="5">
        <f t="shared" si="77"/>
        <v>1.0197527092364446E-2</v>
      </c>
      <c r="AG25" s="5">
        <f t="shared" si="78"/>
        <v>3.1529715132572094E-3</v>
      </c>
      <c r="AH25" s="5">
        <f t="shared" si="79"/>
        <v>2.3257146756343779E-3</v>
      </c>
      <c r="AI25" s="5">
        <f t="shared" si="80"/>
        <v>3.8545329081404434E-3</v>
      </c>
      <c r="AJ25" s="5">
        <f t="shared" si="81"/>
        <v>3.1941630879301687E-3</v>
      </c>
      <c r="AK25" s="5">
        <f t="shared" si="82"/>
        <v>1.7646198342646405E-3</v>
      </c>
      <c r="AL25" s="5">
        <f t="shared" si="83"/>
        <v>4.4960200488167846E-5</v>
      </c>
      <c r="AM25" s="5">
        <f t="shared" si="84"/>
        <v>7.8573720171171597E-3</v>
      </c>
      <c r="AN25" s="5">
        <f t="shared" si="85"/>
        <v>7.2882581967106614E-3</v>
      </c>
      <c r="AO25" s="5">
        <f t="shared" si="86"/>
        <v>3.3801828032452761E-3</v>
      </c>
      <c r="AP25" s="5">
        <f t="shared" si="87"/>
        <v>1.0451180949756251E-3</v>
      </c>
      <c r="AQ25" s="5">
        <f t="shared" si="88"/>
        <v>2.423549026838433E-4</v>
      </c>
      <c r="AR25" s="5">
        <f t="shared" si="89"/>
        <v>4.3145237392289295E-4</v>
      </c>
      <c r="AS25" s="5">
        <f t="shared" si="90"/>
        <v>7.1506938963932973E-4</v>
      </c>
      <c r="AT25" s="5">
        <f t="shared" si="91"/>
        <v>5.9256161618726573E-4</v>
      </c>
      <c r="AU25" s="5">
        <f t="shared" si="92"/>
        <v>3.2736148786489906E-4</v>
      </c>
      <c r="AV25" s="5">
        <f t="shared" si="93"/>
        <v>1.3563848147977217E-4</v>
      </c>
      <c r="AW25" s="5">
        <f t="shared" si="94"/>
        <v>1.9199392925655049E-6</v>
      </c>
      <c r="AX25" s="5">
        <f t="shared" si="95"/>
        <v>2.170408041936531E-3</v>
      </c>
      <c r="AY25" s="5">
        <f t="shared" si="96"/>
        <v>2.0132041816768153E-3</v>
      </c>
      <c r="AZ25" s="5">
        <f t="shared" si="97"/>
        <v>9.336933421755947E-4</v>
      </c>
      <c r="BA25" s="5">
        <f t="shared" si="98"/>
        <v>2.886884715610967E-4</v>
      </c>
      <c r="BB25" s="5">
        <f t="shared" si="99"/>
        <v>6.6944651295860317E-5</v>
      </c>
      <c r="BC25" s="5">
        <f t="shared" si="100"/>
        <v>1.2419162602205605E-5</v>
      </c>
      <c r="BD25" s="5">
        <f t="shared" si="101"/>
        <v>6.6700339797315483E-5</v>
      </c>
      <c r="BE25" s="5">
        <f t="shared" si="102"/>
        <v>1.1054608608116308E-4</v>
      </c>
      <c r="BF25" s="5">
        <f t="shared" si="103"/>
        <v>9.1607008187653672E-5</v>
      </c>
      <c r="BG25" s="5">
        <f t="shared" si="104"/>
        <v>5.0608418905224989E-5</v>
      </c>
      <c r="BH25" s="5">
        <f t="shared" si="105"/>
        <v>2.096901848524664E-5</v>
      </c>
      <c r="BI25" s="5">
        <f t="shared" si="106"/>
        <v>6.9506180314867541E-6</v>
      </c>
      <c r="BJ25" s="8">
        <f t="shared" si="107"/>
        <v>0.54381266665429617</v>
      </c>
      <c r="BK25" s="8">
        <f t="shared" si="108"/>
        <v>0.24626665725065527</v>
      </c>
      <c r="BL25" s="8">
        <f t="shared" si="109"/>
        <v>0.20022276752647697</v>
      </c>
      <c r="BM25" s="8">
        <f t="shared" si="110"/>
        <v>0.47609912018414435</v>
      </c>
      <c r="BN25" s="8">
        <f t="shared" si="111"/>
        <v>0.52222097242202492</v>
      </c>
    </row>
    <row r="26" spans="1:66" x14ac:dyDescent="0.25">
      <c r="A26" t="s">
        <v>16</v>
      </c>
      <c r="B26" t="s">
        <v>67</v>
      </c>
      <c r="C26" t="s">
        <v>68</v>
      </c>
      <c r="D26" s="4" t="s">
        <v>440</v>
      </c>
      <c r="E26">
        <f>VLOOKUP(A26,home!$A$2:$E$405,3,FALSE)</f>
        <v>1.6458333333333299</v>
      </c>
      <c r="F26">
        <f>VLOOKUP(B26,home!$B$2:$E$405,3,FALSE)</f>
        <v>1.29</v>
      </c>
      <c r="G26">
        <f>VLOOKUP(C26,away!$B$2:$E$405,4,FALSE)</f>
        <v>1.08</v>
      </c>
      <c r="H26">
        <f>VLOOKUP(A26,away!$A$2:$E$405,3,FALSE)</f>
        <v>1.31944444444444</v>
      </c>
      <c r="I26">
        <f>VLOOKUP(C26,away!$B$2:$E$405,3,FALSE)</f>
        <v>0.81</v>
      </c>
      <c r="J26">
        <f>VLOOKUP(B26,home!$B$2:$E$405,4,FALSE)</f>
        <v>0.66</v>
      </c>
      <c r="K26" s="3">
        <f t="shared" si="56"/>
        <v>2.2929749999999953</v>
      </c>
      <c r="L26" s="3">
        <f t="shared" si="57"/>
        <v>0.70537499999999775</v>
      </c>
      <c r="M26" s="5">
        <f t="shared" si="58"/>
        <v>4.9869284840608416E-2</v>
      </c>
      <c r="N26" s="5">
        <f t="shared" si="59"/>
        <v>0.11434902340739385</v>
      </c>
      <c r="O26" s="5">
        <f t="shared" si="60"/>
        <v>3.5176546794444048E-2</v>
      </c>
      <c r="P26" s="5">
        <f t="shared" si="61"/>
        <v>8.0658942385990168E-2</v>
      </c>
      <c r="Q26" s="5">
        <f t="shared" si="62"/>
        <v>0.13109972597378422</v>
      </c>
      <c r="R26" s="5">
        <f t="shared" si="63"/>
        <v>1.2406328347565445E-2</v>
      </c>
      <c r="S26" s="5">
        <f t="shared" si="64"/>
        <v>3.2614589359063639E-2</v>
      </c>
      <c r="T26" s="5">
        <f t="shared" si="65"/>
        <v>9.2474469208757737E-2</v>
      </c>
      <c r="U26" s="5">
        <f t="shared" si="66"/>
        <v>2.8447400742758817E-2</v>
      </c>
      <c r="V26" s="5">
        <f t="shared" si="67"/>
        <v>5.8612303310400368E-3</v>
      </c>
      <c r="W26" s="5">
        <f t="shared" si="68"/>
        <v>0.1002027980549124</v>
      </c>
      <c r="X26" s="5">
        <f t="shared" si="69"/>
        <v>7.068054867798361E-2</v>
      </c>
      <c r="Y26" s="5">
        <f t="shared" si="70"/>
        <v>2.4928146011866263E-2</v>
      </c>
      <c r="Z26" s="5">
        <f t="shared" si="71"/>
        <v>2.9170379527213163E-3</v>
      </c>
      <c r="AA26" s="5">
        <f t="shared" si="72"/>
        <v>6.6886950996411466E-3</v>
      </c>
      <c r="AB26" s="5">
        <f t="shared" si="73"/>
        <v>7.6685053230498151E-3</v>
      </c>
      <c r="AC26" s="5">
        <f t="shared" si="74"/>
        <v>5.9249977352468562E-4</v>
      </c>
      <c r="AD26" s="5">
        <f t="shared" si="75"/>
        <v>5.7440627717490568E-2</v>
      </c>
      <c r="AE26" s="5">
        <f t="shared" si="76"/>
        <v>4.0517182776224778E-2</v>
      </c>
      <c r="AF26" s="5">
        <f t="shared" si="77"/>
        <v>1.4289903900389731E-2</v>
      </c>
      <c r="AG26" s="5">
        <f t="shared" si="78"/>
        <v>3.3599136545791252E-3</v>
      </c>
      <c r="AH26" s="5">
        <f t="shared" si="79"/>
        <v>5.1440141147519793E-4</v>
      </c>
      <c r="AI26" s="5">
        <f t="shared" si="80"/>
        <v>1.1795095764773396E-3</v>
      </c>
      <c r="AJ26" s="5">
        <f t="shared" si="81"/>
        <v>1.3522929855615613E-3</v>
      </c>
      <c r="AK26" s="5">
        <f t="shared" si="82"/>
        <v>1.0335913361893382E-3</v>
      </c>
      <c r="AL26" s="5">
        <f t="shared" si="83"/>
        <v>3.8332536950699803E-5</v>
      </c>
      <c r="AM26" s="5">
        <f t="shared" si="84"/>
        <v>2.6341984668102548E-2</v>
      </c>
      <c r="AN26" s="5">
        <f t="shared" si="85"/>
        <v>1.8580977435262772E-2</v>
      </c>
      <c r="AO26" s="5">
        <f t="shared" si="86"/>
        <v>6.5532784791992186E-3</v>
      </c>
      <c r="AP26" s="5">
        <f t="shared" si="87"/>
        <v>1.5408396024217115E-3</v>
      </c>
      <c r="AQ26" s="5">
        <f t="shared" si="88"/>
        <v>2.717174336395528E-4</v>
      </c>
      <c r="AR26" s="5">
        <f t="shared" si="89"/>
        <v>7.2569179123863328E-5</v>
      </c>
      <c r="AS26" s="5">
        <f t="shared" si="90"/>
        <v>1.663993135015402E-4</v>
      </c>
      <c r="AT26" s="5">
        <f t="shared" si="91"/>
        <v>1.9077473293809672E-4</v>
      </c>
      <c r="AU26" s="5">
        <f t="shared" si="92"/>
        <v>1.4581389775291046E-4</v>
      </c>
      <c r="AV26" s="5">
        <f t="shared" si="93"/>
        <v>8.3586905549994781E-5</v>
      </c>
      <c r="AW26" s="5">
        <f t="shared" si="94"/>
        <v>1.7222034115440776E-6</v>
      </c>
      <c r="AX26" s="5">
        <f t="shared" si="95"/>
        <v>1.0066918715723709E-2</v>
      </c>
      <c r="AY26" s="5">
        <f t="shared" si="96"/>
        <v>7.1009527891035869E-3</v>
      </c>
      <c r="AZ26" s="5">
        <f t="shared" si="97"/>
        <v>2.5044172868069633E-3</v>
      </c>
      <c r="BA26" s="5">
        <f t="shared" si="98"/>
        <v>5.8885111456048549E-4</v>
      </c>
      <c r="BB26" s="5">
        <f t="shared" si="99"/>
        <v>1.0384021373327527E-4</v>
      </c>
      <c r="BC26" s="5">
        <f t="shared" si="100"/>
        <v>1.4649258152421765E-5</v>
      </c>
      <c r="BD26" s="5">
        <f t="shared" si="101"/>
        <v>8.5314141207491521E-6</v>
      </c>
      <c r="BE26" s="5">
        <f t="shared" si="102"/>
        <v>1.9562319293524749E-5</v>
      </c>
      <c r="BF26" s="5">
        <f t="shared" si="103"/>
        <v>2.2427954541034916E-5</v>
      </c>
      <c r="BG26" s="5">
        <f t="shared" si="104"/>
        <v>1.7142246354576475E-5</v>
      </c>
      <c r="BH26" s="5">
        <f t="shared" si="105"/>
        <v>9.8266855837212267E-6</v>
      </c>
      <c r="BI26" s="5">
        <f t="shared" si="106"/>
        <v>4.5064688752666289E-6</v>
      </c>
      <c r="BJ26" s="8">
        <f t="shared" si="107"/>
        <v>0.72301076638008843</v>
      </c>
      <c r="BK26" s="8">
        <f t="shared" si="108"/>
        <v>0.17673583201628121</v>
      </c>
      <c r="BL26" s="8">
        <f t="shared" si="109"/>
        <v>9.5208412734797979E-2</v>
      </c>
      <c r="BM26" s="8">
        <f t="shared" si="110"/>
        <v>0.56721296674841082</v>
      </c>
      <c r="BN26" s="8">
        <f t="shared" si="111"/>
        <v>0.42355985174978616</v>
      </c>
    </row>
    <row r="27" spans="1:66" x14ac:dyDescent="0.25">
      <c r="A27" t="s">
        <v>69</v>
      </c>
      <c r="B27" t="s">
        <v>70</v>
      </c>
      <c r="C27" t="s">
        <v>71</v>
      </c>
      <c r="D27" s="4" t="s">
        <v>440</v>
      </c>
      <c r="E27">
        <f>VLOOKUP(A27,home!$A$2:$E$405,3,FALSE)</f>
        <v>1.36871508379888</v>
      </c>
      <c r="F27">
        <f>VLOOKUP(B27,home!$B$2:$E$405,3,FALSE)</f>
        <v>0.88</v>
      </c>
      <c r="G27">
        <f>VLOOKUP(C27,away!$B$2:$E$405,4,FALSE)</f>
        <v>1.38</v>
      </c>
      <c r="H27">
        <f>VLOOKUP(A27,away!$A$2:$E$405,3,FALSE)</f>
        <v>1.36871508379888</v>
      </c>
      <c r="I27">
        <f>VLOOKUP(C27,away!$B$2:$E$405,3,FALSE)</f>
        <v>0.73</v>
      </c>
      <c r="J27">
        <f>VLOOKUP(B27,home!$B$2:$E$405,4,FALSE)</f>
        <v>0.95</v>
      </c>
      <c r="K27" s="3">
        <f t="shared" si="56"/>
        <v>1.6621675977653596</v>
      </c>
      <c r="L27" s="3">
        <f t="shared" si="57"/>
        <v>0.94920391061452325</v>
      </c>
      <c r="M27" s="5">
        <f t="shared" si="58"/>
        <v>7.3433759649001895E-2</v>
      </c>
      <c r="N27" s="5">
        <f t="shared" si="59"/>
        <v>0.12205921587066025</v>
      </c>
      <c r="O27" s="5">
        <f t="shared" si="60"/>
        <v>6.9703611829959572E-2</v>
      </c>
      <c r="P27" s="5">
        <f t="shared" si="61"/>
        <v>0.11585908503097299</v>
      </c>
      <c r="Q27" s="5">
        <f t="shared" si="62"/>
        <v>0.10144143681442942</v>
      </c>
      <c r="R27" s="5">
        <f t="shared" si="63"/>
        <v>3.3081470466477185E-2</v>
      </c>
      <c r="S27" s="5">
        <f t="shared" si="64"/>
        <v>4.5698761878647333E-2</v>
      </c>
      <c r="T27" s="5">
        <f t="shared" si="65"/>
        <v>9.6288608522612479E-2</v>
      </c>
      <c r="U27" s="5">
        <f t="shared" si="66"/>
        <v>5.4986948295810058E-2</v>
      </c>
      <c r="V27" s="5">
        <f t="shared" si="67"/>
        <v>8.0111756706021837E-3</v>
      </c>
      <c r="W27" s="5">
        <f t="shared" si="68"/>
        <v>5.6204223114568901E-2</v>
      </c>
      <c r="X27" s="5">
        <f t="shared" si="69"/>
        <v>5.3349268373399983E-2</v>
      </c>
      <c r="Y27" s="5">
        <f t="shared" si="70"/>
        <v>2.531966708422748E-2</v>
      </c>
      <c r="Z27" s="5">
        <f t="shared" si="71"/>
        <v>1.0467020378553002E-2</v>
      </c>
      <c r="AA27" s="5">
        <f t="shared" si="72"/>
        <v>1.7397942118380503E-2</v>
      </c>
      <c r="AB27" s="5">
        <f t="shared" si="73"/>
        <v>1.4459147828484651E-2</v>
      </c>
      <c r="AC27" s="5">
        <f t="shared" si="74"/>
        <v>7.8997000805114024E-4</v>
      </c>
      <c r="AD27" s="5">
        <f t="shared" si="75"/>
        <v>2.3355209629652814E-2</v>
      </c>
      <c r="AE27" s="5">
        <f t="shared" si="76"/>
        <v>2.2168856313688423E-2</v>
      </c>
      <c r="AF27" s="5">
        <f t="shared" si="77"/>
        <v>1.0521382553402256E-2</v>
      </c>
      <c r="AG27" s="5">
        <f t="shared" si="78"/>
        <v>3.3289791549202803E-3</v>
      </c>
      <c r="AH27" s="5">
        <f t="shared" si="79"/>
        <v>2.4838341689511043E-3</v>
      </c>
      <c r="AI27" s="5">
        <f t="shared" si="80"/>
        <v>4.1285486738529744E-3</v>
      </c>
      <c r="AJ27" s="5">
        <f t="shared" si="81"/>
        <v>3.4311699157377807E-3</v>
      </c>
      <c r="AK27" s="5">
        <f t="shared" si="82"/>
        <v>1.9010598187888797E-3</v>
      </c>
      <c r="AL27" s="5">
        <f t="shared" si="83"/>
        <v>4.9854564316024073E-5</v>
      </c>
      <c r="AM27" s="5">
        <f t="shared" si="84"/>
        <v>7.7640545370852793E-3</v>
      </c>
      <c r="AN27" s="5">
        <f t="shared" si="85"/>
        <v>7.3696709288257794E-3</v>
      </c>
      <c r="AO27" s="5">
        <f t="shared" si="86"/>
        <v>3.4976602327917972E-3</v>
      </c>
      <c r="AP27" s="5">
        <f t="shared" si="87"/>
        <v>1.1066642569889595E-3</v>
      </c>
      <c r="AQ27" s="5">
        <f t="shared" si="88"/>
        <v>2.6261251011780901E-4</v>
      </c>
      <c r="AR27" s="5">
        <f t="shared" si="89"/>
        <v>4.7153302129727248E-4</v>
      </c>
      <c r="AS27" s="5">
        <f t="shared" si="90"/>
        <v>7.8376690927672941E-4</v>
      </c>
      <c r="AT27" s="5">
        <f t="shared" si="91"/>
        <v>6.5137598040024107E-4</v>
      </c>
      <c r="AU27" s="5">
        <f t="shared" si="92"/>
        <v>3.6089868286130831E-4</v>
      </c>
      <c r="AV27" s="5">
        <f t="shared" si="93"/>
        <v>1.4996852418206575E-4</v>
      </c>
      <c r="AW27" s="5">
        <f t="shared" si="94"/>
        <v>2.1849261134119462E-6</v>
      </c>
      <c r="AX27" s="5">
        <f t="shared" si="95"/>
        <v>2.1508599798043806E-3</v>
      </c>
      <c r="AY27" s="5">
        <f t="shared" si="96"/>
        <v>2.0416047040145925E-3</v>
      </c>
      <c r="AZ27" s="5">
        <f t="shared" si="97"/>
        <v>9.689495844898287E-4</v>
      </c>
      <c r="BA27" s="5">
        <f t="shared" si="98"/>
        <v>3.0657691159535435E-4</v>
      </c>
      <c r="BB27" s="5">
        <f t="shared" si="99"/>
        <v>7.2751000847608328E-5</v>
      </c>
      <c r="BC27" s="5">
        <f t="shared" si="100"/>
        <v>1.3811106901134063E-5</v>
      </c>
      <c r="BD27" s="5">
        <f t="shared" si="101"/>
        <v>7.4596831299875361E-5</v>
      </c>
      <c r="BE27" s="5">
        <f t="shared" si="102"/>
        <v>1.239924358826216E-4</v>
      </c>
      <c r="BF27" s="5">
        <f t="shared" si="103"/>
        <v>1.0304810464604628E-4</v>
      </c>
      <c r="BG27" s="5">
        <f t="shared" si="104"/>
        <v>5.7094406851264056E-5</v>
      </c>
      <c r="BH27" s="5">
        <f t="shared" si="105"/>
        <v>2.3725118270450908E-5</v>
      </c>
      <c r="BI27" s="5">
        <f t="shared" si="106"/>
        <v>7.8870245684588829E-6</v>
      </c>
      <c r="BJ27" s="8">
        <f t="shared" si="107"/>
        <v>0.53959206318502462</v>
      </c>
      <c r="BK27" s="8">
        <f t="shared" si="108"/>
        <v>0.24588421150560616</v>
      </c>
      <c r="BL27" s="8">
        <f t="shared" si="109"/>
        <v>0.20438162015597902</v>
      </c>
      <c r="BM27" s="8">
        <f t="shared" si="110"/>
        <v>0.48270691578576053</v>
      </c>
      <c r="BN27" s="8">
        <f t="shared" si="111"/>
        <v>0.51557857966150122</v>
      </c>
    </row>
    <row r="28" spans="1:66" x14ac:dyDescent="0.25">
      <c r="A28" t="s">
        <v>69</v>
      </c>
      <c r="B28" t="s">
        <v>72</v>
      </c>
      <c r="C28" t="s">
        <v>73</v>
      </c>
      <c r="D28" s="4" t="s">
        <v>440</v>
      </c>
      <c r="E28">
        <f>VLOOKUP(A28,home!$A$2:$E$405,3,FALSE)</f>
        <v>1.36871508379888</v>
      </c>
      <c r="F28">
        <f>VLOOKUP(B28,home!$B$2:$E$405,3,FALSE)</f>
        <v>1.06</v>
      </c>
      <c r="G28">
        <f>VLOOKUP(C28,away!$B$2:$E$405,4,FALSE)</f>
        <v>1.02</v>
      </c>
      <c r="H28">
        <f>VLOOKUP(A28,away!$A$2:$E$405,3,FALSE)</f>
        <v>1.36871508379888</v>
      </c>
      <c r="I28">
        <f>VLOOKUP(C28,away!$B$2:$E$405,3,FALSE)</f>
        <v>0.88</v>
      </c>
      <c r="J28">
        <f>VLOOKUP(B28,home!$B$2:$E$405,4,FALSE)</f>
        <v>1.1399999999999999</v>
      </c>
      <c r="K28" s="3">
        <f t="shared" si="56"/>
        <v>1.4798547486033491</v>
      </c>
      <c r="L28" s="3">
        <f t="shared" si="57"/>
        <v>1.3730949720670362</v>
      </c>
      <c r="M28" s="5">
        <f t="shared" si="58"/>
        <v>5.7673947686080473E-2</v>
      </c>
      <c r="N28" s="5">
        <f t="shared" si="59"/>
        <v>8.5349065353947332E-2</v>
      </c>
      <c r="O28" s="5">
        <f t="shared" si="60"/>
        <v>7.9191807587014371E-2</v>
      </c>
      <c r="P28" s="5">
        <f t="shared" si="61"/>
        <v>0.11719237250812595</v>
      </c>
      <c r="Q28" s="5">
        <f t="shared" si="62"/>
        <v>6.3152109826448283E-2</v>
      </c>
      <c r="R28" s="5">
        <f t="shared" si="63"/>
        <v>5.4368936413314813E-2</v>
      </c>
      <c r="S28" s="5">
        <f t="shared" si="64"/>
        <v>5.9533171930755725E-2</v>
      </c>
      <c r="T28" s="5">
        <f t="shared" si="65"/>
        <v>8.6713844478121402E-2</v>
      </c>
      <c r="U28" s="5">
        <f t="shared" si="66"/>
        <v>8.0458128727757469E-2</v>
      </c>
      <c r="V28" s="5">
        <f t="shared" si="67"/>
        <v>1.3441142340143611E-2</v>
      </c>
      <c r="W28" s="5">
        <f t="shared" si="68"/>
        <v>3.115198320366324E-2</v>
      </c>
      <c r="X28" s="5">
        <f t="shared" si="69"/>
        <v>4.277463150686675E-2</v>
      </c>
      <c r="Y28" s="5">
        <f t="shared" si="70"/>
        <v>2.9366815727049491E-2</v>
      </c>
      <c r="Z28" s="5">
        <f t="shared" si="71"/>
        <v>2.4884571075251664E-2</v>
      </c>
      <c r="AA28" s="5">
        <f t="shared" si="72"/>
        <v>3.6825550672668725E-2</v>
      </c>
      <c r="AB28" s="5">
        <f t="shared" si="73"/>
        <v>2.724823301644104E-2</v>
      </c>
      <c r="AC28" s="5">
        <f t="shared" si="74"/>
        <v>1.7070092121951985E-3</v>
      </c>
      <c r="AD28" s="5">
        <f t="shared" si="75"/>
        <v>1.1525102568088204E-2</v>
      </c>
      <c r="AE28" s="5">
        <f t="shared" si="76"/>
        <v>1.5825060388798797E-2</v>
      </c>
      <c r="AF28" s="5">
        <f t="shared" si="77"/>
        <v>1.0864655426258425E-2</v>
      </c>
      <c r="AG28" s="5">
        <f t="shared" si="78"/>
        <v>4.9727345796787628E-3</v>
      </c>
      <c r="AH28" s="5">
        <f t="shared" si="79"/>
        <v>8.5422198563682127E-3</v>
      </c>
      <c r="AI28" s="5">
        <f t="shared" si="80"/>
        <v>1.2641244618060318E-2</v>
      </c>
      <c r="AJ28" s="5">
        <f t="shared" si="81"/>
        <v>9.3536029381465473E-3</v>
      </c>
      <c r="AK28" s="5">
        <f t="shared" si="82"/>
        <v>4.6139912415221352E-3</v>
      </c>
      <c r="AL28" s="5">
        <f t="shared" si="83"/>
        <v>1.3874441927176322E-4</v>
      </c>
      <c r="AM28" s="5">
        <f t="shared" si="84"/>
        <v>3.4110955527051966E-3</v>
      </c>
      <c r="AN28" s="5">
        <f t="shared" si="85"/>
        <v>4.6837581526597326E-3</v>
      </c>
      <c r="AO28" s="5">
        <f t="shared" si="86"/>
        <v>3.2156223848975349E-3</v>
      </c>
      <c r="AP28" s="5">
        <f t="shared" si="87"/>
        <v>1.4717849762563395E-3</v>
      </c>
      <c r="AQ28" s="5">
        <f t="shared" si="88"/>
        <v>5.052251377153453E-4</v>
      </c>
      <c r="AR28" s="5">
        <f t="shared" si="89"/>
        <v>2.3458558270140766E-3</v>
      </c>
      <c r="AS28" s="5">
        <f t="shared" si="90"/>
        <v>3.4715258851456179E-3</v>
      </c>
      <c r="AT28" s="5">
        <f t="shared" si="91"/>
        <v>2.5686770330160943E-3</v>
      </c>
      <c r="AU28" s="5">
        <f t="shared" si="92"/>
        <v>1.2670896349790764E-3</v>
      </c>
      <c r="AV28" s="5">
        <f t="shared" si="93"/>
        <v>4.6877715330746755E-4</v>
      </c>
      <c r="AW28" s="5">
        <f t="shared" si="94"/>
        <v>7.8312788813832136E-6</v>
      </c>
      <c r="AX28" s="5">
        <f t="shared" si="95"/>
        <v>8.4132099193509103E-4</v>
      </c>
      <c r="AY28" s="5">
        <f t="shared" si="96"/>
        <v>1.1552136239205248E-3</v>
      </c>
      <c r="AZ28" s="5">
        <f t="shared" si="97"/>
        <v>7.9310900933430661E-4</v>
      </c>
      <c r="BA28" s="5">
        <f t="shared" si="98"/>
        <v>3.630046643393349E-4</v>
      </c>
      <c r="BB28" s="5">
        <f t="shared" si="99"/>
        <v>1.2460996986030567E-4</v>
      </c>
      <c r="BC28" s="5">
        <f t="shared" si="100"/>
        <v>3.4220264616922105E-5</v>
      </c>
      <c r="BD28" s="5">
        <f t="shared" si="101"/>
        <v>5.3684714021119836E-4</v>
      </c>
      <c r="BE28" s="5">
        <f t="shared" si="102"/>
        <v>7.9445578971566982E-4</v>
      </c>
      <c r="BF28" s="5">
        <f t="shared" si="103"/>
        <v>5.8783958648307905E-4</v>
      </c>
      <c r="BG28" s="5">
        <f t="shared" si="104"/>
        <v>2.8997240115800454E-4</v>
      </c>
      <c r="BH28" s="5">
        <f t="shared" si="105"/>
        <v>1.0727925870439707E-4</v>
      </c>
      <c r="BI28" s="5">
        <f t="shared" si="106"/>
        <v>3.1751544084069839E-5</v>
      </c>
      <c r="BJ28" s="8">
        <f t="shared" si="107"/>
        <v>0.39829496778716134</v>
      </c>
      <c r="BK28" s="8">
        <f t="shared" si="108"/>
        <v>0.25084160172049319</v>
      </c>
      <c r="BL28" s="8">
        <f t="shared" si="109"/>
        <v>0.32571378632511233</v>
      </c>
      <c r="BM28" s="8">
        <f t="shared" si="110"/>
        <v>0.54165930518804861</v>
      </c>
      <c r="BN28" s="8">
        <f t="shared" si="111"/>
        <v>0.45692823937493116</v>
      </c>
    </row>
    <row r="29" spans="1:66" x14ac:dyDescent="0.25">
      <c r="A29" t="s">
        <v>69</v>
      </c>
      <c r="B29" t="s">
        <v>74</v>
      </c>
      <c r="C29" t="s">
        <v>75</v>
      </c>
      <c r="D29" s="4" t="s">
        <v>440</v>
      </c>
      <c r="E29">
        <f>VLOOKUP(A29,home!$A$2:$E$405,3,FALSE)</f>
        <v>1.36871508379888</v>
      </c>
      <c r="F29">
        <f>VLOOKUP(B29,home!$B$2:$E$405,3,FALSE)</f>
        <v>1.06</v>
      </c>
      <c r="G29">
        <f>VLOOKUP(C29,away!$B$2:$E$405,4,FALSE)</f>
        <v>1.1399999999999999</v>
      </c>
      <c r="H29">
        <f>VLOOKUP(A29,away!$A$2:$E$405,3,FALSE)</f>
        <v>1.36871508379888</v>
      </c>
      <c r="I29">
        <f>VLOOKUP(C29,away!$B$2:$E$405,3,FALSE)</f>
        <v>0.32</v>
      </c>
      <c r="J29">
        <f>VLOOKUP(B29,home!$B$2:$E$405,4,FALSE)</f>
        <v>0.81</v>
      </c>
      <c r="K29" s="3">
        <f t="shared" si="56"/>
        <v>1.6539553072625666</v>
      </c>
      <c r="L29" s="3">
        <f t="shared" si="57"/>
        <v>0.35477094972066975</v>
      </c>
      <c r="M29" s="5">
        <f t="shared" si="58"/>
        <v>0.13415945054669154</v>
      </c>
      <c r="N29" s="5">
        <f t="shared" si="59"/>
        <v>0.22189373525113032</v>
      </c>
      <c r="O29" s="5">
        <f t="shared" si="60"/>
        <v>4.7595875684452983E-2</v>
      </c>
      <c r="P29" s="5">
        <f t="shared" si="61"/>
        <v>7.8721451192110367E-2</v>
      </c>
      <c r="Q29" s="5">
        <f t="shared" si="62"/>
        <v>0.18350116053346094</v>
      </c>
      <c r="R29" s="5">
        <f t="shared" si="63"/>
        <v>8.4428170096801577E-3</v>
      </c>
      <c r="S29" s="5">
        <f t="shared" si="64"/>
        <v>1.1547950689532391E-2</v>
      </c>
      <c r="T29" s="5">
        <f t="shared" si="65"/>
        <v>6.5100880997301019E-2</v>
      </c>
      <c r="U29" s="5">
        <f t="shared" si="66"/>
        <v>1.3964042001407169E-2</v>
      </c>
      <c r="V29" s="5">
        <f t="shared" si="67"/>
        <v>7.528946860292905E-4</v>
      </c>
      <c r="W29" s="5">
        <f t="shared" si="68"/>
        <v>0.10116757278438594</v>
      </c>
      <c r="X29" s="5">
        <f t="shared" si="69"/>
        <v>3.5891315877651583E-2</v>
      </c>
      <c r="Y29" s="5">
        <f t="shared" si="70"/>
        <v>6.366598110319502E-3</v>
      </c>
      <c r="Z29" s="5">
        <f t="shared" si="71"/>
        <v>9.9842206961401844E-4</v>
      </c>
      <c r="AA29" s="5">
        <f t="shared" si="72"/>
        <v>1.6513454809261815E-3</v>
      </c>
      <c r="AB29" s="5">
        <f t="shared" si="73"/>
        <v>1.3656258111509568E-3</v>
      </c>
      <c r="AC29" s="5">
        <f t="shared" si="74"/>
        <v>2.7611250100876543E-5</v>
      </c>
      <c r="AD29" s="5">
        <f t="shared" si="75"/>
        <v>4.1831660982401798E-2</v>
      </c>
      <c r="AE29" s="5">
        <f t="shared" si="76"/>
        <v>1.4840658095119771E-2</v>
      </c>
      <c r="AF29" s="5">
        <f t="shared" si="77"/>
        <v>2.6325171834426929E-3</v>
      </c>
      <c r="AG29" s="5">
        <f t="shared" si="78"/>
        <v>3.1131354044198231E-4</v>
      </c>
      <c r="AH29" s="5">
        <f t="shared" si="79"/>
        <v>8.8552786464760465E-5</v>
      </c>
      <c r="AI29" s="5">
        <f t="shared" si="80"/>
        <v>1.4646235114627935E-4</v>
      </c>
      <c r="AJ29" s="5">
        <f t="shared" si="81"/>
        <v>1.2112109149627121E-4</v>
      </c>
      <c r="AK29" s="5">
        <f t="shared" si="82"/>
        <v>6.6776290700564205E-5</v>
      </c>
      <c r="AL29" s="5">
        <f t="shared" si="83"/>
        <v>6.4806397709949743E-7</v>
      </c>
      <c r="AM29" s="5">
        <f t="shared" si="84"/>
        <v>1.3837539538690376E-2</v>
      </c>
      <c r="AN29" s="5">
        <f t="shared" si="85"/>
        <v>4.9091570439385029E-3</v>
      </c>
      <c r="AO29" s="5">
        <f t="shared" si="86"/>
        <v>8.7081315340298911E-4</v>
      </c>
      <c r="AP29" s="5">
        <f t="shared" si="87"/>
        <v>1.0297973648734327E-4</v>
      </c>
      <c r="AQ29" s="5">
        <f t="shared" si="88"/>
        <v>9.1335547288997669E-6</v>
      </c>
      <c r="AR29" s="5">
        <f t="shared" si="89"/>
        <v>6.2831912309029532E-6</v>
      </c>
      <c r="AS29" s="5">
        <f t="shared" si="90"/>
        <v>1.0392117482897559E-5</v>
      </c>
      <c r="AT29" s="5">
        <f t="shared" si="91"/>
        <v>8.5940489322672612E-6</v>
      </c>
      <c r="AU29" s="5">
        <f t="shared" si="92"/>
        <v>4.7380576141325414E-6</v>
      </c>
      <c r="AV29" s="5">
        <f t="shared" si="93"/>
        <v>1.9591338842525836E-6</v>
      </c>
      <c r="AW29" s="5">
        <f t="shared" si="94"/>
        <v>1.0562998095573271E-8</v>
      </c>
      <c r="AX29" s="5">
        <f t="shared" si="95"/>
        <v>3.8144453265787559E-3</v>
      </c>
      <c r="AY29" s="5">
        <f t="shared" si="96"/>
        <v>1.3532543911679157E-3</v>
      </c>
      <c r="AZ29" s="5">
        <f t="shared" si="97"/>
        <v>2.4004767278415403E-4</v>
      </c>
      <c r="BA29" s="5">
        <f t="shared" si="98"/>
        <v>2.8387313617290304E-5</v>
      </c>
      <c r="BB29" s="5">
        <f t="shared" si="99"/>
        <v>2.5177485530061451E-6</v>
      </c>
      <c r="BC29" s="5">
        <f t="shared" si="100"/>
        <v>1.7864480906156655E-7</v>
      </c>
      <c r="BD29" s="5">
        <f t="shared" si="101"/>
        <v>3.7151562004400381E-7</v>
      </c>
      <c r="BE29" s="5">
        <f t="shared" si="102"/>
        <v>6.1447023150272328E-7</v>
      </c>
      <c r="BF29" s="5">
        <f t="shared" si="103"/>
        <v>5.0815315027439362E-7</v>
      </c>
      <c r="BG29" s="5">
        <f t="shared" si="104"/>
        <v>2.8015419993284185E-7</v>
      </c>
      <c r="BH29" s="5">
        <f t="shared" si="105"/>
        <v>1.1584063145770554E-7</v>
      </c>
      <c r="BI29" s="5">
        <f t="shared" si="106"/>
        <v>3.8319045439223818E-8</v>
      </c>
      <c r="BJ29" s="8">
        <f t="shared" si="107"/>
        <v>0.69870586748041374</v>
      </c>
      <c r="BK29" s="8">
        <f t="shared" si="108"/>
        <v>0.22656326081960948</v>
      </c>
      <c r="BL29" s="8">
        <f t="shared" si="109"/>
        <v>7.3476513509448421E-2</v>
      </c>
      <c r="BM29" s="8">
        <f t="shared" si="110"/>
        <v>0.32407632983338974</v>
      </c>
      <c r="BN29" s="8">
        <f t="shared" si="111"/>
        <v>0.67431449021752643</v>
      </c>
    </row>
    <row r="30" spans="1:66" x14ac:dyDescent="0.25">
      <c r="A30" t="s">
        <v>69</v>
      </c>
      <c r="B30" t="s">
        <v>76</v>
      </c>
      <c r="C30" t="s">
        <v>77</v>
      </c>
      <c r="D30" s="4" t="s">
        <v>440</v>
      </c>
      <c r="E30">
        <f>VLOOKUP(A30,home!$A$2:$E$405,3,FALSE)</f>
        <v>1.36871508379888</v>
      </c>
      <c r="F30">
        <f>VLOOKUP(B30,home!$B$2:$E$405,3,FALSE)</f>
        <v>0.49</v>
      </c>
      <c r="G30">
        <f>VLOOKUP(C30,away!$B$2:$E$405,4,FALSE)</f>
        <v>0.81</v>
      </c>
      <c r="H30">
        <f>VLOOKUP(A30,away!$A$2:$E$405,3,FALSE)</f>
        <v>1.36871508379888</v>
      </c>
      <c r="I30">
        <f>VLOOKUP(C30,away!$B$2:$E$405,3,FALSE)</f>
        <v>1.1399999999999999</v>
      </c>
      <c r="J30">
        <f>VLOOKUP(B30,home!$B$2:$E$405,4,FALSE)</f>
        <v>1.06</v>
      </c>
      <c r="K30" s="3">
        <f t="shared" si="56"/>
        <v>0.54324301675977549</v>
      </c>
      <c r="L30" s="3">
        <f t="shared" si="57"/>
        <v>1.6539553072625663</v>
      </c>
      <c r="M30" s="5">
        <f t="shared" si="58"/>
        <v>0.11111402818427764</v>
      </c>
      <c r="N30" s="5">
        <f t="shared" si="59"/>
        <v>6.0361919875157703E-2</v>
      </c>
      <c r="O30" s="5">
        <f t="shared" si="60"/>
        <v>0.18377763662670837</v>
      </c>
      <c r="P30" s="5">
        <f t="shared" si="61"/>
        <v>9.9835917734074867E-2</v>
      </c>
      <c r="Q30" s="5">
        <f t="shared" si="62"/>
        <v>1.6395595725196263E-2</v>
      </c>
      <c r="R30" s="5">
        <f t="shared" si="63"/>
        <v>0.1519799987274579</v>
      </c>
      <c r="S30" s="5">
        <f t="shared" si="64"/>
        <v>2.2425634802103467E-2</v>
      </c>
      <c r="T30" s="5">
        <f t="shared" si="65"/>
        <v>2.7117582565419802E-2</v>
      </c>
      <c r="U30" s="5">
        <f t="shared" si="66"/>
        <v>8.2562072995851069E-2</v>
      </c>
      <c r="V30" s="5">
        <f t="shared" si="67"/>
        <v>2.2388250538888043E-3</v>
      </c>
      <c r="W30" s="5">
        <f t="shared" si="68"/>
        <v>2.9689309611097654E-3</v>
      </c>
      <c r="X30" s="5">
        <f t="shared" si="69"/>
        <v>4.9104791200236487E-3</v>
      </c>
      <c r="Y30" s="5">
        <f t="shared" si="70"/>
        <v>4.0608565008825662E-3</v>
      </c>
      <c r="Z30" s="5">
        <f t="shared" si="71"/>
        <v>8.3789375164345675E-2</v>
      </c>
      <c r="AA30" s="5">
        <f t="shared" si="72"/>
        <v>4.5517992936695749E-2</v>
      </c>
      <c r="AB30" s="5">
        <f t="shared" si="73"/>
        <v>1.2363665899890377E-2</v>
      </c>
      <c r="AC30" s="5">
        <f t="shared" si="74"/>
        <v>1.2572397335506696E-4</v>
      </c>
      <c r="AD30" s="5">
        <f t="shared" si="75"/>
        <v>4.0321275296619207E-4</v>
      </c>
      <c r="AE30" s="5">
        <f t="shared" si="76"/>
        <v>6.6689587272438346E-4</v>
      </c>
      <c r="AF30" s="5">
        <f t="shared" si="77"/>
        <v>5.5150798404199764E-4</v>
      </c>
      <c r="AG30" s="5">
        <f t="shared" si="78"/>
        <v>3.040565190679802E-4</v>
      </c>
      <c r="AH30" s="5">
        <f t="shared" si="79"/>
        <v>3.4645970436320964E-2</v>
      </c>
      <c r="AI30" s="5">
        <f t="shared" si="80"/>
        <v>1.8821181498396997E-2</v>
      </c>
      <c r="AJ30" s="5">
        <f t="shared" si="81"/>
        <v>5.1122377080862281E-3</v>
      </c>
      <c r="AK30" s="5">
        <f t="shared" si="82"/>
        <v>9.2572914497794775E-4</v>
      </c>
      <c r="AL30" s="5">
        <f t="shared" si="83"/>
        <v>4.5185179463608086E-6</v>
      </c>
      <c r="AM30" s="5">
        <f t="shared" si="84"/>
        <v>4.3808502463473672E-5</v>
      </c>
      <c r="AN30" s="5">
        <f t="shared" si="85"/>
        <v>7.2457305152687503E-5</v>
      </c>
      <c r="AO30" s="5">
        <f t="shared" si="86"/>
        <v>5.9920572203615404E-5</v>
      </c>
      <c r="AP30" s="5">
        <f t="shared" si="87"/>
        <v>3.303531613679316E-5</v>
      </c>
      <c r="AQ30" s="5">
        <f t="shared" si="88"/>
        <v>1.3659734112886444E-5</v>
      </c>
      <c r="AR30" s="5">
        <f t="shared" si="89"/>
        <v>1.1460577335682998E-2</v>
      </c>
      <c r="AS30" s="5">
        <f t="shared" si="90"/>
        <v>6.2258786056451415E-3</v>
      </c>
      <c r="AT30" s="5">
        <f t="shared" si="91"/>
        <v>1.6910825378554058E-3</v>
      </c>
      <c r="AU30" s="5">
        <f t="shared" si="92"/>
        <v>3.0622292648478265E-4</v>
      </c>
      <c r="AV30" s="5">
        <f t="shared" si="93"/>
        <v>4.1588366596150059E-5</v>
      </c>
      <c r="AW30" s="5">
        <f t="shared" si="94"/>
        <v>1.1277463574643042E-7</v>
      </c>
      <c r="AX30" s="5">
        <f t="shared" si="95"/>
        <v>3.9664438396642476E-6</v>
      </c>
      <c r="AY30" s="5">
        <f t="shared" si="96"/>
        <v>6.5603208395715943E-6</v>
      </c>
      <c r="AZ30" s="5">
        <f t="shared" si="97"/>
        <v>5.4252387349773281E-6</v>
      </c>
      <c r="BA30" s="5">
        <f t="shared" si="98"/>
        <v>2.9910341329607335E-6</v>
      </c>
      <c r="BB30" s="5">
        <f t="shared" si="99"/>
        <v>1.2367591946034741E-6</v>
      </c>
      <c r="BC30" s="5">
        <f t="shared" si="100"/>
        <v>4.0910888674403832E-7</v>
      </c>
      <c r="BD30" s="5">
        <f t="shared" si="101"/>
        <v>3.1592137847743303E-3</v>
      </c>
      <c r="BE30" s="5">
        <f t="shared" si="102"/>
        <v>1.7162208270298752E-3</v>
      </c>
      <c r="BF30" s="5">
        <f t="shared" si="103"/>
        <v>4.6616248975083315E-4</v>
      </c>
      <c r="BG30" s="5">
        <f t="shared" si="104"/>
        <v>8.441317241083018E-5</v>
      </c>
      <c r="BH30" s="5">
        <f t="shared" si="105"/>
        <v>1.1464216608680607E-5</v>
      </c>
      <c r="BI30" s="5">
        <f t="shared" si="106"/>
        <v>1.2455711230574356E-6</v>
      </c>
      <c r="BJ30" s="8">
        <f t="shared" si="107"/>
        <v>0.11798450821228826</v>
      </c>
      <c r="BK30" s="8">
        <f t="shared" si="108"/>
        <v>0.23575120858648577</v>
      </c>
      <c r="BL30" s="8">
        <f t="shared" si="109"/>
        <v>0.56087055580834744</v>
      </c>
      <c r="BM30" s="8">
        <f t="shared" si="110"/>
        <v>0.37492410335239101</v>
      </c>
      <c r="BN30" s="8">
        <f t="shared" si="111"/>
        <v>0.62346509687287277</v>
      </c>
    </row>
    <row r="31" spans="1:66" x14ac:dyDescent="0.25">
      <c r="A31" t="s">
        <v>69</v>
      </c>
      <c r="B31" t="s">
        <v>78</v>
      </c>
      <c r="C31" t="s">
        <v>79</v>
      </c>
      <c r="D31" s="4" t="s">
        <v>440</v>
      </c>
      <c r="E31">
        <f>VLOOKUP(A31,home!$A$2:$E$405,3,FALSE)</f>
        <v>1.36871508379888</v>
      </c>
      <c r="F31">
        <f>VLOOKUP(B31,home!$B$2:$E$405,3,FALSE)</f>
        <v>1.06</v>
      </c>
      <c r="G31">
        <f>VLOOKUP(C31,away!$B$2:$E$405,4,FALSE)</f>
        <v>0.97</v>
      </c>
      <c r="H31">
        <f>VLOOKUP(A31,away!$A$2:$E$405,3,FALSE)</f>
        <v>1.36871508379888</v>
      </c>
      <c r="I31">
        <f>VLOOKUP(C31,away!$B$2:$E$405,3,FALSE)</f>
        <v>0.97</v>
      </c>
      <c r="J31">
        <f>VLOOKUP(B31,home!$B$2:$E$405,4,FALSE)</f>
        <v>0.97</v>
      </c>
      <c r="K31" s="3">
        <f t="shared" si="56"/>
        <v>1.4073128491620084</v>
      </c>
      <c r="L31" s="3">
        <f t="shared" si="57"/>
        <v>1.2878240223463659</v>
      </c>
      <c r="M31" s="5">
        <f t="shared" si="58"/>
        <v>6.753313777918607E-2</v>
      </c>
      <c r="N31" s="5">
        <f t="shared" si="59"/>
        <v>9.5040252540876821E-2</v>
      </c>
      <c r="O31" s="5">
        <f t="shared" si="60"/>
        <v>8.6970797136462746E-2</v>
      </c>
      <c r="P31" s="5">
        <f t="shared" si="61"/>
        <v>0.12239512031200642</v>
      </c>
      <c r="Q31" s="5">
        <f t="shared" si="62"/>
        <v>6.6875684294189094E-2</v>
      </c>
      <c r="R31" s="5">
        <f t="shared" si="63"/>
        <v>5.6001540897474646E-2</v>
      </c>
      <c r="S31" s="5">
        <f t="shared" si="64"/>
        <v>5.5456350648079876E-2</v>
      </c>
      <c r="T31" s="5">
        <f t="shared" si="65"/>
        <v>8.612411274490829E-2</v>
      </c>
      <c r="U31" s="5">
        <f t="shared" si="66"/>
        <v>7.881168807788777E-2</v>
      </c>
      <c r="V31" s="5">
        <f t="shared" si="67"/>
        <v>1.1167499776726901E-2</v>
      </c>
      <c r="W31" s="5">
        <f t="shared" si="68"/>
        <v>3.1371669934571397E-2</v>
      </c>
      <c r="X31" s="5">
        <f t="shared" si="69"/>
        <v>4.0401190162862297E-2</v>
      </c>
      <c r="Y31" s="5">
        <f t="shared" si="70"/>
        <v>2.6014811611558882E-2</v>
      </c>
      <c r="Z31" s="5">
        <f t="shared" si="71"/>
        <v>2.4040043218726763E-2</v>
      </c>
      <c r="AA31" s="5">
        <f t="shared" si="72"/>
        <v>3.3831861716124179E-2</v>
      </c>
      <c r="AB31" s="5">
        <f t="shared" si="73"/>
        <v>2.3806006852086902E-2</v>
      </c>
      <c r="AC31" s="5">
        <f t="shared" si="74"/>
        <v>1.264978501393265E-3</v>
      </c>
      <c r="AD31" s="5">
        <f t="shared" si="75"/>
        <v>1.1037438549647957E-2</v>
      </c>
      <c r="AE31" s="5">
        <f t="shared" si="76"/>
        <v>1.4214278509408472E-2</v>
      </c>
      <c r="AF31" s="5">
        <f t="shared" si="77"/>
        <v>9.1527446623689643E-3</v>
      </c>
      <c r="AG31" s="5">
        <f t="shared" si="78"/>
        <v>3.9290414822004092E-3</v>
      </c>
      <c r="AH31" s="5">
        <f t="shared" si="79"/>
        <v>7.7398362888302956E-3</v>
      </c>
      <c r="AI31" s="5">
        <f t="shared" si="80"/>
        <v>1.0892371059681268E-2</v>
      </c>
      <c r="AJ31" s="5">
        <f t="shared" si="81"/>
        <v>7.6644868750649258E-3</v>
      </c>
      <c r="AK31" s="5">
        <f t="shared" si="82"/>
        <v>3.5954436205041453E-3</v>
      </c>
      <c r="AL31" s="5">
        <f t="shared" si="83"/>
        <v>9.1704428943533147E-5</v>
      </c>
      <c r="AM31" s="5">
        <f t="shared" si="84"/>
        <v>3.1066258185511305E-3</v>
      </c>
      <c r="AN31" s="5">
        <f t="shared" si="85"/>
        <v>4.0007873575715882E-3</v>
      </c>
      <c r="AO31" s="5">
        <f t="shared" si="86"/>
        <v>2.5761550336901667E-3</v>
      </c>
      <c r="AP31" s="5">
        <f t="shared" si="87"/>
        <v>1.1058781125582358E-3</v>
      </c>
      <c r="AQ31" s="5">
        <f t="shared" si="88"/>
        <v>3.5604409978488865E-4</v>
      </c>
      <c r="AR31" s="5">
        <f t="shared" si="89"/>
        <v>1.9935094203567582E-3</v>
      </c>
      <c r="AS31" s="5">
        <f t="shared" si="90"/>
        <v>2.8054914221935729E-3</v>
      </c>
      <c r="AT31" s="5">
        <f t="shared" si="91"/>
        <v>1.9741020633334064E-3</v>
      </c>
      <c r="AU31" s="5">
        <f t="shared" si="92"/>
        <v>9.2605973309544483E-4</v>
      </c>
      <c r="AV31" s="5">
        <f t="shared" si="93"/>
        <v>3.2581394036919017E-4</v>
      </c>
      <c r="AW31" s="5">
        <f t="shared" si="94"/>
        <v>4.6167354044384491E-6</v>
      </c>
      <c r="AX31" s="5">
        <f t="shared" si="95"/>
        <v>7.2866573866423967E-4</v>
      </c>
      <c r="AY31" s="5">
        <f t="shared" si="96"/>
        <v>9.3839324251256703E-4</v>
      </c>
      <c r="AZ31" s="5">
        <f t="shared" si="97"/>
        <v>6.0424268005759168E-4</v>
      </c>
      <c r="BA31" s="5">
        <f t="shared" si="98"/>
        <v>2.5938607956837192E-4</v>
      </c>
      <c r="BB31" s="5">
        <f t="shared" si="99"/>
        <v>8.3510906082598821E-5</v>
      </c>
      <c r="BC31" s="5">
        <f t="shared" si="100"/>
        <v>2.1509470196216377E-5</v>
      </c>
      <c r="BD31" s="5">
        <f t="shared" si="101"/>
        <v>4.2788155338486941E-4</v>
      </c>
      <c r="BE31" s="5">
        <f t="shared" si="102"/>
        <v>6.0216320799792657E-4</v>
      </c>
      <c r="BF31" s="5">
        <f t="shared" si="103"/>
        <v>4.2371600995404858E-4</v>
      </c>
      <c r="BG31" s="5">
        <f t="shared" si="104"/>
        <v>1.987669950679966E-4</v>
      </c>
      <c r="BH31" s="5">
        <f t="shared" si="105"/>
        <v>6.9931836537128351E-5</v>
      </c>
      <c r="BI31" s="5">
        <f t="shared" si="106"/>
        <v>1.9683194424839588E-5</v>
      </c>
      <c r="BJ31" s="8">
        <f t="shared" si="107"/>
        <v>0.39794242303183031</v>
      </c>
      <c r="BK31" s="8">
        <f t="shared" si="108"/>
        <v>0.2588471846888486</v>
      </c>
      <c r="BL31" s="8">
        <f t="shared" si="109"/>
        <v>0.31908115190083203</v>
      </c>
      <c r="BM31" s="8">
        <f t="shared" si="110"/>
        <v>0.50416049337293367</v>
      </c>
      <c r="BN31" s="8">
        <f t="shared" si="111"/>
        <v>0.49481653296019584</v>
      </c>
    </row>
    <row r="32" spans="1:66" x14ac:dyDescent="0.25">
      <c r="A32" t="s">
        <v>80</v>
      </c>
      <c r="B32" t="s">
        <v>81</v>
      </c>
      <c r="C32" t="s">
        <v>82</v>
      </c>
      <c r="D32" s="4" t="s">
        <v>440</v>
      </c>
      <c r="E32">
        <f>VLOOKUP(A32,home!$A$2:$E$405,3,FALSE)</f>
        <v>1.1857142857142899</v>
      </c>
      <c r="F32">
        <f>VLOOKUP(B32,home!$B$2:$E$405,3,FALSE)</f>
        <v>1.1499999999999999</v>
      </c>
      <c r="G32">
        <f>VLOOKUP(C32,away!$B$2:$E$405,4,FALSE)</f>
        <v>0.56000000000000005</v>
      </c>
      <c r="H32">
        <f>VLOOKUP(A32,away!$A$2:$E$405,3,FALSE)</f>
        <v>1.02142857142857</v>
      </c>
      <c r="I32">
        <f>VLOOKUP(C32,away!$B$2:$E$405,3,FALSE)</f>
        <v>0.7</v>
      </c>
      <c r="J32">
        <f>VLOOKUP(B32,home!$B$2:$E$405,4,FALSE)</f>
        <v>0.45</v>
      </c>
      <c r="K32" s="3">
        <f t="shared" si="56"/>
        <v>0.76360000000000272</v>
      </c>
      <c r="L32" s="3">
        <f t="shared" si="57"/>
        <v>0.32174999999999954</v>
      </c>
      <c r="M32" s="5">
        <f t="shared" si="58"/>
        <v>0.33778354096371915</v>
      </c>
      <c r="N32" s="5">
        <f t="shared" si="59"/>
        <v>0.25793151187989688</v>
      </c>
      <c r="O32" s="5">
        <f t="shared" si="60"/>
        <v>0.10868185430507647</v>
      </c>
      <c r="P32" s="5">
        <f t="shared" si="61"/>
        <v>8.2989463947356693E-2</v>
      </c>
      <c r="Q32" s="5">
        <f t="shared" si="62"/>
        <v>9.8478251235744954E-2</v>
      </c>
      <c r="R32" s="5">
        <f t="shared" si="63"/>
        <v>1.7484193311329152E-2</v>
      </c>
      <c r="S32" s="5">
        <f t="shared" si="64"/>
        <v>5.0973850787843483E-3</v>
      </c>
      <c r="T32" s="5">
        <f t="shared" si="65"/>
        <v>3.1685377335100892E-2</v>
      </c>
      <c r="U32" s="5">
        <f t="shared" si="66"/>
        <v>1.3350930012530987E-2</v>
      </c>
      <c r="V32" s="5">
        <f t="shared" si="67"/>
        <v>1.3915198605021065E-4</v>
      </c>
      <c r="W32" s="5">
        <f t="shared" si="68"/>
        <v>2.5065997547871709E-2</v>
      </c>
      <c r="X32" s="5">
        <f t="shared" si="69"/>
        <v>8.0649847110277114E-3</v>
      </c>
      <c r="Y32" s="5">
        <f t="shared" si="70"/>
        <v>1.297454415386581E-3</v>
      </c>
      <c r="Z32" s="5">
        <f t="shared" si="71"/>
        <v>1.8751797326400491E-3</v>
      </c>
      <c r="AA32" s="5">
        <f t="shared" si="72"/>
        <v>1.4318872438439467E-3</v>
      </c>
      <c r="AB32" s="5">
        <f t="shared" si="73"/>
        <v>5.466945496996207E-4</v>
      </c>
      <c r="AC32" s="5">
        <f t="shared" si="74"/>
        <v>2.1367509308937512E-6</v>
      </c>
      <c r="AD32" s="5">
        <f t="shared" si="75"/>
        <v>4.7850989318887257E-3</v>
      </c>
      <c r="AE32" s="5">
        <f t="shared" si="76"/>
        <v>1.5396055813351951E-3</v>
      </c>
      <c r="AF32" s="5">
        <f t="shared" si="77"/>
        <v>2.4768404789729916E-4</v>
      </c>
      <c r="AG32" s="5">
        <f t="shared" si="78"/>
        <v>2.6564114136985303E-5</v>
      </c>
      <c r="AH32" s="5">
        <f t="shared" si="79"/>
        <v>1.5083476974423368E-4</v>
      </c>
      <c r="AI32" s="5">
        <f t="shared" si="80"/>
        <v>1.1517743017669725E-4</v>
      </c>
      <c r="AJ32" s="5">
        <f t="shared" si="81"/>
        <v>4.3974742841463163E-5</v>
      </c>
      <c r="AK32" s="5">
        <f t="shared" si="82"/>
        <v>1.1193037877913799E-5</v>
      </c>
      <c r="AL32" s="5">
        <f t="shared" si="83"/>
        <v>2.0998988149388198E-8</v>
      </c>
      <c r="AM32" s="5">
        <f t="shared" si="84"/>
        <v>7.3078030887804911E-4</v>
      </c>
      <c r="AN32" s="5">
        <f t="shared" si="85"/>
        <v>2.3512856438151196E-4</v>
      </c>
      <c r="AO32" s="5">
        <f t="shared" si="86"/>
        <v>3.782630779487568E-5</v>
      </c>
      <c r="AP32" s="5">
        <f t="shared" si="87"/>
        <v>4.0568715110004123E-6</v>
      </c>
      <c r="AQ32" s="5">
        <f t="shared" si="88"/>
        <v>3.2632460216609505E-7</v>
      </c>
      <c r="AR32" s="5">
        <f t="shared" si="89"/>
        <v>9.7062174330414288E-6</v>
      </c>
      <c r="AS32" s="5">
        <f t="shared" si="90"/>
        <v>7.4116676318704616E-6</v>
      </c>
      <c r="AT32" s="5">
        <f t="shared" si="91"/>
        <v>2.8297747018481519E-6</v>
      </c>
      <c r="AU32" s="5">
        <f t="shared" si="92"/>
        <v>7.2027198744375234E-7</v>
      </c>
      <c r="AV32" s="5">
        <f t="shared" si="93"/>
        <v>1.3749992240301279E-7</v>
      </c>
      <c r="AW32" s="5">
        <f t="shared" si="94"/>
        <v>1.4331126944842606E-10</v>
      </c>
      <c r="AX32" s="5">
        <f t="shared" si="95"/>
        <v>9.3003973976546662E-5</v>
      </c>
      <c r="AY32" s="5">
        <f t="shared" si="96"/>
        <v>2.9924028626953845E-5</v>
      </c>
      <c r="AZ32" s="5">
        <f t="shared" si="97"/>
        <v>4.8140281053611924E-6</v>
      </c>
      <c r="BA32" s="5">
        <f t="shared" si="98"/>
        <v>5.1630451429998731E-7</v>
      </c>
      <c r="BB32" s="5">
        <f t="shared" si="99"/>
        <v>4.1530244369005152E-8</v>
      </c>
      <c r="BC32" s="5">
        <f t="shared" si="100"/>
        <v>2.6724712251454791E-9</v>
      </c>
      <c r="BD32" s="5">
        <f t="shared" si="101"/>
        <v>5.2049590984684567E-7</v>
      </c>
      <c r="BE32" s="5">
        <f t="shared" si="102"/>
        <v>3.9745067675905277E-7</v>
      </c>
      <c r="BF32" s="5">
        <f t="shared" si="103"/>
        <v>1.5174666838660686E-7</v>
      </c>
      <c r="BG32" s="5">
        <f t="shared" si="104"/>
        <v>3.8624585326671147E-8</v>
      </c>
      <c r="BH32" s="5">
        <f t="shared" si="105"/>
        <v>7.3734333388615466E-9</v>
      </c>
      <c r="BI32" s="5">
        <f t="shared" si="106"/>
        <v>1.12607073951094E-9</v>
      </c>
      <c r="BJ32" s="8">
        <f t="shared" si="107"/>
        <v>0.43025895071539338</v>
      </c>
      <c r="BK32" s="8">
        <f t="shared" si="108"/>
        <v>0.42604162375445637</v>
      </c>
      <c r="BL32" s="8">
        <f t="shared" si="109"/>
        <v>0.14183866165214148</v>
      </c>
      <c r="BM32" s="8">
        <f t="shared" si="110"/>
        <v>9.6635676326192202E-2</v>
      </c>
      <c r="BN32" s="8">
        <f t="shared" si="111"/>
        <v>0.9033488156431233</v>
      </c>
    </row>
    <row r="33" spans="1:66" x14ac:dyDescent="0.25">
      <c r="A33" t="s">
        <v>80</v>
      </c>
      <c r="B33" t="s">
        <v>83</v>
      </c>
      <c r="C33" t="s">
        <v>84</v>
      </c>
      <c r="D33" s="4" t="s">
        <v>440</v>
      </c>
      <c r="E33">
        <f>VLOOKUP(A33,home!$A$2:$E$405,3,FALSE)</f>
        <v>1.1857142857142899</v>
      </c>
      <c r="F33">
        <f>VLOOKUP(B33,home!$B$2:$E$405,3,FALSE)</f>
        <v>1.34</v>
      </c>
      <c r="G33">
        <f>VLOOKUP(C33,away!$B$2:$E$405,4,FALSE)</f>
        <v>0.42</v>
      </c>
      <c r="H33">
        <f>VLOOKUP(A33,away!$A$2:$E$405,3,FALSE)</f>
        <v>1.02142857142857</v>
      </c>
      <c r="I33">
        <f>VLOOKUP(C33,away!$B$2:$E$405,3,FALSE)</f>
        <v>0.7</v>
      </c>
      <c r="J33">
        <f>VLOOKUP(B33,home!$B$2:$E$405,4,FALSE)</f>
        <v>1.06</v>
      </c>
      <c r="K33" s="3">
        <f t="shared" si="56"/>
        <v>0.66732000000000236</v>
      </c>
      <c r="L33" s="3">
        <f t="shared" si="57"/>
        <v>0.75789999999999891</v>
      </c>
      <c r="M33" s="5">
        <f t="shared" si="58"/>
        <v>0.240455557166314</v>
      </c>
      <c r="N33" s="5">
        <f t="shared" si="59"/>
        <v>0.16046080240822522</v>
      </c>
      <c r="O33" s="5">
        <f t="shared" si="60"/>
        <v>0.18224126677634914</v>
      </c>
      <c r="P33" s="5">
        <f t="shared" si="61"/>
        <v>0.1216132421451937</v>
      </c>
      <c r="Q33" s="5">
        <f t="shared" si="62"/>
        <v>5.3539351331528609E-2</v>
      </c>
      <c r="R33" s="5">
        <f t="shared" si="63"/>
        <v>6.9060328044897396E-2</v>
      </c>
      <c r="S33" s="5">
        <f t="shared" si="64"/>
        <v>1.5376833914089982E-2</v>
      </c>
      <c r="T33" s="5">
        <f t="shared" si="65"/>
        <v>4.0577474374165472E-2</v>
      </c>
      <c r="U33" s="5">
        <f t="shared" si="66"/>
        <v>4.6085338110921081E-2</v>
      </c>
      <c r="V33" s="5">
        <f t="shared" si="67"/>
        <v>8.6411284769361831E-4</v>
      </c>
      <c r="W33" s="5">
        <f t="shared" si="68"/>
        <v>1.1909293310185269E-2</v>
      </c>
      <c r="X33" s="5">
        <f t="shared" si="69"/>
        <v>9.0260533997894021E-3</v>
      </c>
      <c r="Y33" s="5">
        <f t="shared" si="70"/>
        <v>3.4204229358501888E-3</v>
      </c>
      <c r="Z33" s="5">
        <f t="shared" si="71"/>
        <v>1.7446940875075891E-2</v>
      </c>
      <c r="AA33" s="5">
        <f t="shared" si="72"/>
        <v>1.1642692584755683E-2</v>
      </c>
      <c r="AB33" s="5">
        <f t="shared" si="73"/>
        <v>3.8847008078295949E-3</v>
      </c>
      <c r="AC33" s="5">
        <f t="shared" si="74"/>
        <v>2.7314705840488173E-5</v>
      </c>
      <c r="AD33" s="5">
        <f t="shared" si="75"/>
        <v>1.9868274029382149E-3</v>
      </c>
      <c r="AE33" s="5">
        <f t="shared" si="76"/>
        <v>1.505816488686871E-3</v>
      </c>
      <c r="AF33" s="5">
        <f t="shared" si="77"/>
        <v>5.7062915838788887E-4</v>
      </c>
      <c r="AG33" s="5">
        <f t="shared" si="78"/>
        <v>1.4415994638072684E-4</v>
      </c>
      <c r="AH33" s="5">
        <f t="shared" si="79"/>
        <v>3.3057591223049992E-3</v>
      </c>
      <c r="AI33" s="5">
        <f t="shared" si="80"/>
        <v>2.2059991774965797E-3</v>
      </c>
      <c r="AJ33" s="5">
        <f t="shared" si="81"/>
        <v>7.3605368556351131E-4</v>
      </c>
      <c r="AK33" s="5">
        <f t="shared" si="82"/>
        <v>1.6372778181674807E-4</v>
      </c>
      <c r="AL33" s="5">
        <f t="shared" si="83"/>
        <v>5.5258942228670432E-7</v>
      </c>
      <c r="AM33" s="5">
        <f t="shared" si="84"/>
        <v>2.6516993250574688E-4</v>
      </c>
      <c r="AN33" s="5">
        <f t="shared" si="85"/>
        <v>2.0097229184610528E-4</v>
      </c>
      <c r="AO33" s="5">
        <f t="shared" si="86"/>
        <v>7.6158449995081479E-5</v>
      </c>
      <c r="AP33" s="5">
        <f t="shared" si="87"/>
        <v>1.9240163083757394E-5</v>
      </c>
      <c r="AQ33" s="5">
        <f t="shared" si="88"/>
        <v>3.6455299002949264E-6</v>
      </c>
      <c r="AR33" s="5">
        <f t="shared" si="89"/>
        <v>5.010869677589912E-4</v>
      </c>
      <c r="AS33" s="5">
        <f t="shared" si="90"/>
        <v>3.3438535532493113E-4</v>
      </c>
      <c r="AT33" s="5">
        <f t="shared" si="91"/>
        <v>1.1157101765771692E-4</v>
      </c>
      <c r="AU33" s="5">
        <f t="shared" si="92"/>
        <v>2.4817857167782642E-5</v>
      </c>
      <c r="AV33" s="5">
        <f t="shared" si="93"/>
        <v>4.1403631113011921E-6</v>
      </c>
      <c r="AW33" s="5">
        <f t="shared" si="94"/>
        <v>7.7632954541441108E-9</v>
      </c>
      <c r="AX33" s="5">
        <f t="shared" si="95"/>
        <v>2.949219989328927E-5</v>
      </c>
      <c r="AY33" s="5">
        <f t="shared" si="96"/>
        <v>2.2352138299123905E-5</v>
      </c>
      <c r="AZ33" s="5">
        <f t="shared" si="97"/>
        <v>8.470342808452991E-6</v>
      </c>
      <c r="BA33" s="5">
        <f t="shared" si="98"/>
        <v>2.1398909381755048E-6</v>
      </c>
      <c r="BB33" s="5">
        <f t="shared" si="99"/>
        <v>4.0545583551080312E-7</v>
      </c>
      <c r="BC33" s="5">
        <f t="shared" si="100"/>
        <v>6.1458995546727464E-8</v>
      </c>
      <c r="BD33" s="5">
        <f t="shared" si="101"/>
        <v>6.3295635477423121E-5</v>
      </c>
      <c r="BE33" s="5">
        <f t="shared" si="102"/>
        <v>4.2238443466794141E-5</v>
      </c>
      <c r="BF33" s="5">
        <f t="shared" si="103"/>
        <v>1.4093279047130582E-5</v>
      </c>
      <c r="BG33" s="5">
        <f t="shared" si="104"/>
        <v>3.1349089912437388E-6</v>
      </c>
      <c r="BH33" s="5">
        <f t="shared" si="105"/>
        <v>5.2299686700919462E-7</v>
      </c>
      <c r="BI33" s="5">
        <f t="shared" si="106"/>
        <v>6.9801253858515414E-8</v>
      </c>
      <c r="BJ33" s="8">
        <f t="shared" si="107"/>
        <v>0.28376893861023894</v>
      </c>
      <c r="BK33" s="8">
        <f t="shared" si="108"/>
        <v>0.37835996550685319</v>
      </c>
      <c r="BL33" s="8">
        <f t="shared" si="109"/>
        <v>0.3204252227180589</v>
      </c>
      <c r="BM33" s="8">
        <f t="shared" si="110"/>
        <v>0.17260817546271517</v>
      </c>
      <c r="BN33" s="8">
        <f t="shared" si="111"/>
        <v>0.82737054787250808</v>
      </c>
    </row>
    <row r="34" spans="1:66" x14ac:dyDescent="0.25">
      <c r="A34" t="s">
        <v>80</v>
      </c>
      <c r="B34" t="s">
        <v>85</v>
      </c>
      <c r="C34" t="s">
        <v>86</v>
      </c>
      <c r="D34" s="4" t="s">
        <v>440</v>
      </c>
      <c r="E34">
        <f>VLOOKUP(A34,home!$A$2:$E$405,3,FALSE)</f>
        <v>1.1857142857142899</v>
      </c>
      <c r="F34">
        <f>VLOOKUP(B34,home!$B$2:$E$405,3,FALSE)</f>
        <v>1.48</v>
      </c>
      <c r="G34">
        <f>VLOOKUP(C34,away!$B$2:$E$405,4,FALSE)</f>
        <v>0.91</v>
      </c>
      <c r="H34">
        <f>VLOOKUP(A34,away!$A$2:$E$405,3,FALSE)</f>
        <v>1.02142857142857</v>
      </c>
      <c r="I34">
        <f>VLOOKUP(C34,away!$B$2:$E$405,3,FALSE)</f>
        <v>0.42</v>
      </c>
      <c r="J34">
        <f>VLOOKUP(B34,home!$B$2:$E$405,4,FALSE)</f>
        <v>0.82</v>
      </c>
      <c r="K34" s="3">
        <f t="shared" si="56"/>
        <v>1.5969200000000057</v>
      </c>
      <c r="L34" s="3">
        <f t="shared" si="57"/>
        <v>0.35177999999999948</v>
      </c>
      <c r="M34" s="5">
        <f t="shared" si="58"/>
        <v>0.14245914815327876</v>
      </c>
      <c r="N34" s="5">
        <f t="shared" si="59"/>
        <v>0.22749586286893472</v>
      </c>
      <c r="O34" s="5">
        <f t="shared" si="60"/>
        <v>5.0114279137360322E-2</v>
      </c>
      <c r="P34" s="5">
        <f t="shared" si="61"/>
        <v>8.0028494640033726E-2</v>
      </c>
      <c r="Q34" s="5">
        <f t="shared" si="62"/>
        <v>0.18164634666633031</v>
      </c>
      <c r="R34" s="5">
        <f t="shared" si="63"/>
        <v>8.8146005574702927E-3</v>
      </c>
      <c r="S34" s="5">
        <f t="shared" si="64"/>
        <v>1.1239292171428208E-2</v>
      </c>
      <c r="T34" s="5">
        <f t="shared" si="65"/>
        <v>6.3899551830281565E-2</v>
      </c>
      <c r="U34" s="5">
        <f t="shared" si="66"/>
        <v>1.407621192223551E-2</v>
      </c>
      <c r="V34" s="5">
        <f t="shared" si="67"/>
        <v>7.0153728276087116E-4</v>
      </c>
      <c r="W34" s="5">
        <f t="shared" si="68"/>
        <v>9.669156130613242E-2</v>
      </c>
      <c r="X34" s="5">
        <f t="shared" si="69"/>
        <v>3.401415743627121E-2</v>
      </c>
      <c r="Y34" s="5">
        <f t="shared" si="70"/>
        <v>5.9827501514657334E-3</v>
      </c>
      <c r="Z34" s="5">
        <f t="shared" si="71"/>
        <v>1.0336000613689654E-3</v>
      </c>
      <c r="AA34" s="5">
        <f t="shared" si="72"/>
        <v>1.6505766100013341E-3</v>
      </c>
      <c r="AB34" s="5">
        <f t="shared" si="73"/>
        <v>1.3179194000216702E-3</v>
      </c>
      <c r="AC34" s="5">
        <f t="shared" si="74"/>
        <v>2.4631172076786002E-5</v>
      </c>
      <c r="AD34" s="5">
        <f t="shared" si="75"/>
        <v>3.860217202024737E-2</v>
      </c>
      <c r="AE34" s="5">
        <f t="shared" si="76"/>
        <v>1.3579472073282597E-2</v>
      </c>
      <c r="AF34" s="5">
        <f t="shared" si="77"/>
        <v>2.3884933429696724E-3</v>
      </c>
      <c r="AG34" s="5">
        <f t="shared" si="78"/>
        <v>2.8007472939662345E-4</v>
      </c>
      <c r="AH34" s="5">
        <f t="shared" si="79"/>
        <v>9.0899957397093487E-5</v>
      </c>
      <c r="AI34" s="5">
        <f t="shared" si="80"/>
        <v>1.4515995996656705E-4</v>
      </c>
      <c r="AJ34" s="5">
        <f t="shared" si="81"/>
        <v>1.1590442163490557E-4</v>
      </c>
      <c r="AK34" s="5">
        <f t="shared" si="82"/>
        <v>6.1696696332404701E-5</v>
      </c>
      <c r="AL34" s="5">
        <f t="shared" si="83"/>
        <v>5.5347673998553245E-7</v>
      </c>
      <c r="AM34" s="5">
        <f t="shared" si="84"/>
        <v>1.2328916108514734E-2</v>
      </c>
      <c r="AN34" s="5">
        <f t="shared" si="85"/>
        <v>4.3370661086533056E-3</v>
      </c>
      <c r="AO34" s="5">
        <f t="shared" si="86"/>
        <v>7.6284655785102879E-4</v>
      </c>
      <c r="AP34" s="5">
        <f t="shared" si="87"/>
        <v>8.9451387373611535E-5</v>
      </c>
      <c r="AQ34" s="5">
        <f t="shared" si="88"/>
        <v>7.8668022625722527E-6</v>
      </c>
      <c r="AR34" s="5">
        <f t="shared" si="89"/>
        <v>6.3953574026298995E-6</v>
      </c>
      <c r="AS34" s="5">
        <f t="shared" si="90"/>
        <v>1.0212874143407774E-5</v>
      </c>
      <c r="AT34" s="5">
        <f t="shared" si="91"/>
        <v>8.1545714885454025E-6</v>
      </c>
      <c r="AU34" s="5">
        <f t="shared" si="92"/>
        <v>4.3407327671626572E-6</v>
      </c>
      <c r="AV34" s="5">
        <f t="shared" si="93"/>
        <v>1.7329507426343531E-6</v>
      </c>
      <c r="AW34" s="5">
        <f t="shared" si="94"/>
        <v>8.6367664955776111E-9</v>
      </c>
      <c r="AX34" s="5">
        <f t="shared" si="95"/>
        <v>3.2813821186682365E-3</v>
      </c>
      <c r="AY34" s="5">
        <f t="shared" si="96"/>
        <v>1.1543246017051102E-3</v>
      </c>
      <c r="AZ34" s="5">
        <f t="shared" si="97"/>
        <v>2.0303415419391154E-4</v>
      </c>
      <c r="BA34" s="5">
        <f t="shared" si="98"/>
        <v>2.380778492077804E-5</v>
      </c>
      <c r="BB34" s="5">
        <f t="shared" si="99"/>
        <v>2.0937756448578207E-6</v>
      </c>
      <c r="BC34" s="5">
        <f t="shared" si="100"/>
        <v>1.4730967926961658E-7</v>
      </c>
      <c r="BD34" s="5">
        <f t="shared" si="101"/>
        <v>3.7495980451619055E-7</v>
      </c>
      <c r="BE34" s="5">
        <f t="shared" si="102"/>
        <v>5.9878081102799713E-7</v>
      </c>
      <c r="BF34" s="5">
        <f t="shared" si="103"/>
        <v>4.7810252637341636E-7</v>
      </c>
      <c r="BG34" s="5">
        <f t="shared" si="104"/>
        <v>2.5449716213874631E-7</v>
      </c>
      <c r="BH34" s="5">
        <f t="shared" si="105"/>
        <v>1.0160290204065201E-7</v>
      </c>
      <c r="BI34" s="5">
        <f t="shared" si="106"/>
        <v>3.2450341265351728E-8</v>
      </c>
      <c r="BJ34" s="8">
        <f t="shared" si="107"/>
        <v>0.68677137913477948</v>
      </c>
      <c r="BK34" s="8">
        <f t="shared" si="108"/>
        <v>0.23560798149802348</v>
      </c>
      <c r="BL34" s="8">
        <f t="shared" si="109"/>
        <v>7.6419925542511827E-2</v>
      </c>
      <c r="BM34" s="8">
        <f t="shared" si="110"/>
        <v>0.30811983824833716</v>
      </c>
      <c r="BN34" s="8">
        <f t="shared" si="111"/>
        <v>0.69055873202340812</v>
      </c>
    </row>
    <row r="35" spans="1:66" x14ac:dyDescent="0.25">
      <c r="A35" t="s">
        <v>80</v>
      </c>
      <c r="B35" t="s">
        <v>87</v>
      </c>
      <c r="C35" t="s">
        <v>88</v>
      </c>
      <c r="D35" s="4" t="s">
        <v>440</v>
      </c>
      <c r="E35">
        <f>VLOOKUP(A35,home!$A$2:$E$405,3,FALSE)</f>
        <v>1.1857142857142899</v>
      </c>
      <c r="F35">
        <f>VLOOKUP(B35,home!$B$2:$E$405,3,FALSE)</f>
        <v>0.84</v>
      </c>
      <c r="G35">
        <f>VLOOKUP(C35,away!$B$2:$E$405,4,FALSE)</f>
        <v>1.41</v>
      </c>
      <c r="H35">
        <f>VLOOKUP(A35,away!$A$2:$E$405,3,FALSE)</f>
        <v>1.02142857142857</v>
      </c>
      <c r="I35">
        <f>VLOOKUP(C35,away!$B$2:$E$405,3,FALSE)</f>
        <v>1.41</v>
      </c>
      <c r="J35">
        <f>VLOOKUP(B35,home!$B$2:$E$405,4,FALSE)</f>
        <v>0.82</v>
      </c>
      <c r="K35" s="3">
        <f t="shared" si="56"/>
        <v>1.4043600000000049</v>
      </c>
      <c r="L35" s="3">
        <f t="shared" si="57"/>
        <v>1.1809757142857125</v>
      </c>
      <c r="M35" s="5">
        <f t="shared" si="58"/>
        <v>7.5370772308366127E-2</v>
      </c>
      <c r="N35" s="5">
        <f t="shared" si="59"/>
        <v>0.10584769779897742</v>
      </c>
      <c r="O35" s="5">
        <f t="shared" si="60"/>
        <v>8.9011051663138469E-2</v>
      </c>
      <c r="P35" s="5">
        <f t="shared" si="61"/>
        <v>0.12500356051364558</v>
      </c>
      <c r="Q35" s="5">
        <f t="shared" si="62"/>
        <v>7.4324136440486258E-2</v>
      </c>
      <c r="R35" s="5">
        <f t="shared" si="63"/>
        <v>5.2559945158598714E-2</v>
      </c>
      <c r="S35" s="5">
        <f t="shared" si="64"/>
        <v>5.1830071732441946E-2</v>
      </c>
      <c r="T35" s="5">
        <f t="shared" si="65"/>
        <v>8.7775000121471991E-2</v>
      </c>
      <c r="U35" s="5">
        <f t="shared" si="66"/>
        <v>7.3813084582929941E-2</v>
      </c>
      <c r="V35" s="5">
        <f t="shared" si="67"/>
        <v>9.5512171360087206E-3</v>
      </c>
      <c r="W35" s="5">
        <f t="shared" si="68"/>
        <v>3.4792614750520548E-2</v>
      </c>
      <c r="X35" s="5">
        <f t="shared" si="69"/>
        <v>4.1089233056863614E-2</v>
      </c>
      <c r="Y35" s="5">
        <f t="shared" si="70"/>
        <v>2.4262693179390813E-2</v>
      </c>
      <c r="Z35" s="5">
        <f t="shared" si="71"/>
        <v>2.0690672925498008E-2</v>
      </c>
      <c r="AA35" s="5">
        <f t="shared" si="72"/>
        <v>2.9057153429652479E-2</v>
      </c>
      <c r="AB35" s="5">
        <f t="shared" si="73"/>
        <v>2.0403351995233458E-2</v>
      </c>
      <c r="AC35" s="5">
        <f t="shared" si="74"/>
        <v>9.9005233782405101E-4</v>
      </c>
      <c r="AD35" s="5">
        <f t="shared" si="75"/>
        <v>1.2215339112760302E-2</v>
      </c>
      <c r="AE35" s="5">
        <f t="shared" si="76"/>
        <v>1.4426018833934295E-2</v>
      </c>
      <c r="AF35" s="5">
        <f t="shared" si="77"/>
        <v>8.5183889483523498E-3</v>
      </c>
      <c r="AG35" s="5">
        <f t="shared" si="78"/>
        <v>3.3533368242813131E-3</v>
      </c>
      <c r="AH35" s="5">
        <f t="shared" si="79"/>
        <v>6.1087955593105104E-3</v>
      </c>
      <c r="AI35" s="5">
        <f t="shared" si="80"/>
        <v>8.5789481316733383E-3</v>
      </c>
      <c r="AJ35" s="5">
        <f t="shared" si="81"/>
        <v>6.0239657990984082E-3</v>
      </c>
      <c r="AK35" s="5">
        <f t="shared" si="82"/>
        <v>2.8199388698739569E-3</v>
      </c>
      <c r="AL35" s="5">
        <f t="shared" si="83"/>
        <v>6.5680668265689335E-5</v>
      </c>
      <c r="AM35" s="5">
        <f t="shared" si="84"/>
        <v>3.4309467272792219E-3</v>
      </c>
      <c r="AN35" s="5">
        <f t="shared" si="85"/>
        <v>4.0518647619248059E-3</v>
      </c>
      <c r="AO35" s="5">
        <f t="shared" si="86"/>
        <v>2.3925769407016286E-3</v>
      </c>
      <c r="AP35" s="5">
        <f t="shared" si="87"/>
        <v>9.4185842050954391E-4</v>
      </c>
      <c r="AQ35" s="5">
        <f t="shared" si="88"/>
        <v>2.7807798022931769E-4</v>
      </c>
      <c r="AR35" s="5">
        <f t="shared" si="89"/>
        <v>1.4428678398164239E-3</v>
      </c>
      <c r="AS35" s="5">
        <f t="shared" si="90"/>
        <v>2.0263058795245998E-3</v>
      </c>
      <c r="AT35" s="5">
        <f t="shared" si="91"/>
        <v>1.4228314624845891E-3</v>
      </c>
      <c r="AU35" s="5">
        <f t="shared" si="92"/>
        <v>6.6605586421828822E-4</v>
      </c>
      <c r="AV35" s="5">
        <f t="shared" si="93"/>
        <v>2.3384555336839963E-4</v>
      </c>
      <c r="AW35" s="5">
        <f t="shared" si="94"/>
        <v>3.0258993634147883E-6</v>
      </c>
      <c r="AX35" s="5">
        <f t="shared" si="95"/>
        <v>8.030473909869765E-4</v>
      </c>
      <c r="AY35" s="5">
        <f t="shared" si="96"/>
        <v>9.4837946617612229E-4</v>
      </c>
      <c r="AZ35" s="5">
        <f t="shared" si="97"/>
        <v>5.6000655874062445E-4</v>
      </c>
      <c r="BA35" s="5">
        <f t="shared" si="98"/>
        <v>2.2045138190446436E-4</v>
      </c>
      <c r="BB35" s="5">
        <f t="shared" si="99"/>
        <v>6.5086932052474243E-5</v>
      </c>
      <c r="BC35" s="5">
        <f t="shared" si="100"/>
        <v>1.5373217214267281E-5</v>
      </c>
      <c r="BD35" s="5">
        <f t="shared" si="101"/>
        <v>2.8399864629118093E-4</v>
      </c>
      <c r="BE35" s="5">
        <f t="shared" si="102"/>
        <v>3.988363389054842E-4</v>
      </c>
      <c r="BF35" s="5">
        <f t="shared" si="103"/>
        <v>2.8005490045265402E-4</v>
      </c>
      <c r="BG35" s="5">
        <f t="shared" si="104"/>
        <v>1.3109929999989686E-4</v>
      </c>
      <c r="BH35" s="5">
        <f t="shared" si="105"/>
        <v>4.602765323696395E-5</v>
      </c>
      <c r="BI35" s="5">
        <f t="shared" si="106"/>
        <v>1.2927879019972577E-5</v>
      </c>
      <c r="BJ35" s="8">
        <f t="shared" si="107"/>
        <v>0.42031212884475833</v>
      </c>
      <c r="BK35" s="8">
        <f t="shared" si="108"/>
        <v>0.26375973416272824</v>
      </c>
      <c r="BL35" s="8">
        <f t="shared" si="109"/>
        <v>0.2953210865068277</v>
      </c>
      <c r="BM35" s="8">
        <f t="shared" si="110"/>
        <v>0.477021104989787</v>
      </c>
      <c r="BN35" s="8">
        <f t="shared" si="111"/>
        <v>0.5221171638832125</v>
      </c>
    </row>
    <row r="36" spans="1:66" x14ac:dyDescent="0.25">
      <c r="A36" t="s">
        <v>80</v>
      </c>
      <c r="B36" t="s">
        <v>89</v>
      </c>
      <c r="C36" t="s">
        <v>90</v>
      </c>
      <c r="D36" s="4" t="s">
        <v>440</v>
      </c>
      <c r="E36">
        <f>VLOOKUP(A36,home!$A$2:$E$405,3,FALSE)</f>
        <v>1.1857142857142899</v>
      </c>
      <c r="F36">
        <f>VLOOKUP(B36,home!$B$2:$E$405,3,FALSE)</f>
        <v>1.34</v>
      </c>
      <c r="G36">
        <f>VLOOKUP(C36,away!$B$2:$E$405,4,FALSE)</f>
        <v>0.91</v>
      </c>
      <c r="H36">
        <f>VLOOKUP(A36,away!$A$2:$E$405,3,FALSE)</f>
        <v>1.02142857142857</v>
      </c>
      <c r="I36">
        <f>VLOOKUP(C36,away!$B$2:$E$405,3,FALSE)</f>
        <v>1.27</v>
      </c>
      <c r="J36">
        <f>VLOOKUP(B36,home!$B$2:$E$405,4,FALSE)</f>
        <v>1.31</v>
      </c>
      <c r="K36" s="3">
        <f t="shared" si="56"/>
        <v>1.4458600000000053</v>
      </c>
      <c r="L36" s="3">
        <f t="shared" si="57"/>
        <v>1.699350714285712</v>
      </c>
      <c r="M36" s="5">
        <f t="shared" si="58"/>
        <v>4.3057850186721904E-2</v>
      </c>
      <c r="N36" s="5">
        <f t="shared" si="59"/>
        <v>6.2255623270973955E-2</v>
      </c>
      <c r="O36" s="5">
        <f t="shared" si="60"/>
        <v>7.3170388470413031E-2</v>
      </c>
      <c r="P36" s="5">
        <f t="shared" si="61"/>
        <v>0.10579413787383178</v>
      </c>
      <c r="Q36" s="5">
        <f t="shared" si="62"/>
        <v>4.5006457731285372E-2</v>
      </c>
      <c r="R36" s="5">
        <f t="shared" si="63"/>
        <v>6.2171075955879722E-2</v>
      </c>
      <c r="S36" s="5">
        <f t="shared" si="64"/>
        <v>6.4984663423342623E-2</v>
      </c>
      <c r="T36" s="5">
        <f t="shared" si="65"/>
        <v>7.6481756093129502E-2</v>
      </c>
      <c r="U36" s="5">
        <f t="shared" si="66"/>
        <v>8.9890671881568587E-2</v>
      </c>
      <c r="V36" s="5">
        <f t="shared" si="67"/>
        <v>1.7740980802132732E-2</v>
      </c>
      <c r="W36" s="5">
        <f t="shared" si="68"/>
        <v>2.1691012325118841E-2</v>
      </c>
      <c r="X36" s="5">
        <f t="shared" si="69"/>
        <v>3.6860637288270888E-2</v>
      </c>
      <c r="Y36" s="5">
        <f t="shared" si="70"/>
        <v>3.1319575152424846E-2</v>
      </c>
      <c r="Z36" s="5">
        <f t="shared" si="71"/>
        <v>3.5216820777845152E-2</v>
      </c>
      <c r="AA36" s="5">
        <f t="shared" si="72"/>
        <v>5.0918592489855377E-2</v>
      </c>
      <c r="AB36" s="5">
        <f t="shared" si="73"/>
        <v>3.6810578068691285E-2</v>
      </c>
      <c r="AC36" s="5">
        <f t="shared" si="74"/>
        <v>2.7243751151918637E-3</v>
      </c>
      <c r="AD36" s="5">
        <f t="shared" si="75"/>
        <v>7.8405417700991055E-3</v>
      </c>
      <c r="AE36" s="5">
        <f t="shared" si="76"/>
        <v>1.3323830257404875E-2</v>
      </c>
      <c r="AF36" s="5">
        <f t="shared" si="77"/>
        <v>1.132093023247128E-2</v>
      </c>
      <c r="AG36" s="5">
        <f t="shared" si="78"/>
        <v>6.4127436256429275E-3</v>
      </c>
      <c r="AH36" s="5">
        <f t="shared" si="79"/>
        <v>1.4961432385925766E-2</v>
      </c>
      <c r="AI36" s="5">
        <f t="shared" si="80"/>
        <v>2.1632136629514707E-2</v>
      </c>
      <c r="AJ36" s="5">
        <f t="shared" si="81"/>
        <v>1.5638520533575125E-2</v>
      </c>
      <c r="AK36" s="5">
        <f t="shared" si="82"/>
        <v>7.5370370995583415E-3</v>
      </c>
      <c r="AL36" s="5">
        <f t="shared" si="83"/>
        <v>2.6775411713009852E-4</v>
      </c>
      <c r="AM36" s="5">
        <f t="shared" si="84"/>
        <v>2.2672651447431065E-3</v>
      </c>
      <c r="AN36" s="5">
        <f t="shared" si="85"/>
        <v>3.8528786431942961E-3</v>
      </c>
      <c r="AO36" s="5">
        <f t="shared" si="86"/>
        <v>3.2736960371841967E-3</v>
      </c>
      <c r="AP36" s="5">
        <f t="shared" si="87"/>
        <v>1.854385899714423E-3</v>
      </c>
      <c r="AQ36" s="5">
        <f t="shared" si="88"/>
        <v>7.8781300081026445E-4</v>
      </c>
      <c r="AR36" s="5">
        <f t="shared" si="89"/>
        <v>5.084944162352065E-3</v>
      </c>
      <c r="AS36" s="5">
        <f t="shared" si="90"/>
        <v>7.352117366578384E-3</v>
      </c>
      <c r="AT36" s="5">
        <f t="shared" si="91"/>
        <v>5.315066207820531E-3</v>
      </c>
      <c r="AU36" s="5">
        <f t="shared" si="92"/>
        <v>2.5616138757464748E-3</v>
      </c>
      <c r="AV36" s="5">
        <f t="shared" si="93"/>
        <v>9.2593375959670226E-4</v>
      </c>
      <c r="AW36" s="5">
        <f t="shared" si="94"/>
        <v>1.8274391223479026E-5</v>
      </c>
      <c r="AX36" s="5">
        <f t="shared" si="95"/>
        <v>5.4635799702971413E-4</v>
      </c>
      <c r="AY36" s="5">
        <f t="shared" si="96"/>
        <v>9.2845385250815563E-4</v>
      </c>
      <c r="AZ36" s="5">
        <f t="shared" si="97"/>
        <v>7.8888435872052779E-4</v>
      </c>
      <c r="BA36" s="5">
        <f t="shared" si="98"/>
        <v>4.4686373282685159E-4</v>
      </c>
      <c r="BB36" s="5">
        <f t="shared" si="99"/>
        <v>1.8984455089192246E-4</v>
      </c>
      <c r="BC36" s="5">
        <f t="shared" si="100"/>
        <v>6.4522494632287701E-5</v>
      </c>
      <c r="BD36" s="5">
        <f t="shared" si="101"/>
        <v>1.4401839157326575E-3</v>
      </c>
      <c r="BE36" s="5">
        <f t="shared" si="102"/>
        <v>2.0823043164012278E-3</v>
      </c>
      <c r="BF36" s="5">
        <f t="shared" si="103"/>
        <v>1.5053602594559453E-3</v>
      </c>
      <c r="BG36" s="5">
        <f t="shared" si="104"/>
        <v>7.2551339491232734E-4</v>
      </c>
      <c r="BH36" s="5">
        <f t="shared" si="105"/>
        <v>2.6224769929198517E-4</v>
      </c>
      <c r="BI36" s="5">
        <f t="shared" si="106"/>
        <v>7.5834691699662207E-5</v>
      </c>
      <c r="BJ36" s="8">
        <f t="shared" si="107"/>
        <v>0.3275140734590774</v>
      </c>
      <c r="BK36" s="8">
        <f t="shared" si="108"/>
        <v>0.23549821537085913</v>
      </c>
      <c r="BL36" s="8">
        <f t="shared" si="109"/>
        <v>0.40006155316456987</v>
      </c>
      <c r="BM36" s="8">
        <f t="shared" si="110"/>
        <v>0.60592494982196088</v>
      </c>
      <c r="BN36" s="8">
        <f t="shared" si="111"/>
        <v>0.39145553348910578</v>
      </c>
    </row>
    <row r="37" spans="1:66" x14ac:dyDescent="0.25">
      <c r="A37" t="s">
        <v>80</v>
      </c>
      <c r="B37" t="s">
        <v>91</v>
      </c>
      <c r="C37" t="s">
        <v>92</v>
      </c>
      <c r="D37" s="4" t="s">
        <v>440</v>
      </c>
      <c r="E37">
        <f>VLOOKUP(A37,home!$A$2:$E$405,3,FALSE)</f>
        <v>1.1857142857142899</v>
      </c>
      <c r="F37">
        <f>VLOOKUP(B37,home!$B$2:$E$405,3,FALSE)</f>
        <v>0.35</v>
      </c>
      <c r="G37">
        <f>VLOOKUP(C37,away!$B$2:$E$405,4,FALSE)</f>
        <v>1.3</v>
      </c>
      <c r="H37">
        <f>VLOOKUP(A37,away!$A$2:$E$405,3,FALSE)</f>
        <v>1.02142857142857</v>
      </c>
      <c r="I37">
        <f>VLOOKUP(C37,away!$B$2:$E$405,3,FALSE)</f>
        <v>0.61</v>
      </c>
      <c r="J37">
        <f>VLOOKUP(B37,home!$B$2:$E$405,4,FALSE)</f>
        <v>1.22</v>
      </c>
      <c r="K37" s="3">
        <f t="shared" si="56"/>
        <v>0.53950000000000198</v>
      </c>
      <c r="L37" s="3">
        <f t="shared" si="57"/>
        <v>0.7601471428571418</v>
      </c>
      <c r="M37" s="5">
        <f t="shared" si="58"/>
        <v>0.27262797479205231</v>
      </c>
      <c r="N37" s="5">
        <f t="shared" si="59"/>
        <v>0.14708279240031277</v>
      </c>
      <c r="O37" s="5">
        <f t="shared" si="60"/>
        <v>0.20723737610110743</v>
      </c>
      <c r="P37" s="5">
        <f t="shared" si="61"/>
        <v>0.11180456440654787</v>
      </c>
      <c r="Q37" s="5">
        <f t="shared" si="62"/>
        <v>3.9675583249984506E-2</v>
      </c>
      <c r="R37" s="5">
        <f t="shared" si="63"/>
        <v>7.8765449668233845E-2</v>
      </c>
      <c r="S37" s="5">
        <f t="shared" si="64"/>
        <v>1.1462745735899362E-2</v>
      </c>
      <c r="T37" s="5">
        <f t="shared" si="65"/>
        <v>3.0159281248666393E-2</v>
      </c>
      <c r="U37" s="5">
        <f t="shared" si="66"/>
        <v>4.249396009601232E-2</v>
      </c>
      <c r="V37" s="5">
        <f t="shared" si="67"/>
        <v>5.2231832892537372E-4</v>
      </c>
      <c r="W37" s="5">
        <f t="shared" si="68"/>
        <v>7.1349923877889083E-3</v>
      </c>
      <c r="X37" s="5">
        <f t="shared" si="69"/>
        <v>5.4236440778851949E-3</v>
      </c>
      <c r="Y37" s="5">
        <f t="shared" si="70"/>
        <v>2.0613837748392435E-3</v>
      </c>
      <c r="Z37" s="5">
        <f t="shared" si="71"/>
        <v>1.9957777173721995E-2</v>
      </c>
      <c r="AA37" s="5">
        <f t="shared" si="72"/>
        <v>1.0767220785223056E-2</v>
      </c>
      <c r="AB37" s="5">
        <f t="shared" si="73"/>
        <v>2.9044578068139295E-3</v>
      </c>
      <c r="AC37" s="5">
        <f t="shared" si="74"/>
        <v>1.3387651545022174E-5</v>
      </c>
      <c r="AD37" s="5">
        <f t="shared" si="75"/>
        <v>9.6233209830303226E-4</v>
      </c>
      <c r="AE37" s="5">
        <f t="shared" si="76"/>
        <v>7.3151399500476807E-4</v>
      </c>
      <c r="AF37" s="5">
        <f t="shared" si="77"/>
        <v>2.780291366314439E-4</v>
      </c>
      <c r="AG37" s="5">
        <f t="shared" si="78"/>
        <v>7.0447684613810017E-5</v>
      </c>
      <c r="AH37" s="5">
        <f t="shared" si="79"/>
        <v>3.7927118240960634E-3</v>
      </c>
      <c r="AI37" s="5">
        <f t="shared" si="80"/>
        <v>2.0461680290998338E-3</v>
      </c>
      <c r="AJ37" s="5">
        <f t="shared" si="81"/>
        <v>5.5195382584968204E-4</v>
      </c>
      <c r="AK37" s="5">
        <f t="shared" si="82"/>
        <v>9.9259696348634875E-5</v>
      </c>
      <c r="AL37" s="5">
        <f t="shared" si="83"/>
        <v>2.1961070584330776E-7</v>
      </c>
      <c r="AM37" s="5">
        <f t="shared" si="84"/>
        <v>1.0383563340689758E-4</v>
      </c>
      <c r="AN37" s="5">
        <f t="shared" si="85"/>
        <v>7.8930360061014781E-5</v>
      </c>
      <c r="AO37" s="5">
        <f t="shared" si="86"/>
        <v>2.9999343842532916E-5</v>
      </c>
      <c r="AP37" s="5">
        <f t="shared" si="87"/>
        <v>7.6013051698301304E-6</v>
      </c>
      <c r="AQ37" s="5">
        <f t="shared" si="88"/>
        <v>1.4445276017078982E-6</v>
      </c>
      <c r="AR37" s="5">
        <f t="shared" si="89"/>
        <v>5.7660381135342452E-4</v>
      </c>
      <c r="AS37" s="5">
        <f t="shared" si="90"/>
        <v>3.1107775622517367E-4</v>
      </c>
      <c r="AT37" s="5">
        <f t="shared" si="91"/>
        <v>8.3913224741740891E-5</v>
      </c>
      <c r="AU37" s="5">
        <f t="shared" si="92"/>
        <v>1.5090394916056463E-5</v>
      </c>
      <c r="AV37" s="5">
        <f t="shared" si="93"/>
        <v>2.0353170143031221E-6</v>
      </c>
      <c r="AW37" s="5">
        <f t="shared" si="94"/>
        <v>2.501728197000749E-9</v>
      </c>
      <c r="AX37" s="5">
        <f t="shared" si="95"/>
        <v>9.3365540371702423E-6</v>
      </c>
      <c r="AY37" s="5">
        <f t="shared" si="96"/>
        <v>7.0971548754862718E-6</v>
      </c>
      <c r="AZ37" s="5">
        <f t="shared" si="97"/>
        <v>2.697441000507761E-6</v>
      </c>
      <c r="BA37" s="5">
        <f t="shared" si="98"/>
        <v>6.8348402318722833E-7</v>
      </c>
      <c r="BB37" s="5">
        <f t="shared" si="99"/>
        <v>1.2988710685356899E-7</v>
      </c>
      <c r="BC37" s="5">
        <f t="shared" si="100"/>
        <v>1.9746662633744161E-8</v>
      </c>
      <c r="BD37" s="5">
        <f t="shared" si="101"/>
        <v>7.3050623293473949E-5</v>
      </c>
      <c r="BE37" s="5">
        <f t="shared" si="102"/>
        <v>3.9410811266829347E-5</v>
      </c>
      <c r="BF37" s="5">
        <f t="shared" si="103"/>
        <v>1.0631066339227252E-5</v>
      </c>
      <c r="BG37" s="5">
        <f t="shared" si="104"/>
        <v>1.9118200966710416E-6</v>
      </c>
      <c r="BH37" s="5">
        <f t="shared" si="105"/>
        <v>2.5785673553850762E-7</v>
      </c>
      <c r="BI37" s="5">
        <f t="shared" si="106"/>
        <v>2.7822741764605081E-8</v>
      </c>
      <c r="BJ37" s="8">
        <f t="shared" si="107"/>
        <v>0.23382177549181796</v>
      </c>
      <c r="BK37" s="8">
        <f t="shared" si="108"/>
        <v>0.39643830768055127</v>
      </c>
      <c r="BL37" s="8">
        <f t="shared" si="109"/>
        <v>0.34977256833750903</v>
      </c>
      <c r="BM37" s="8">
        <f t="shared" si="110"/>
        <v>0.14278959341221417</v>
      </c>
      <c r="BN37" s="8">
        <f t="shared" si="111"/>
        <v>0.85719374061823872</v>
      </c>
    </row>
    <row r="38" spans="1:66" x14ac:dyDescent="0.25">
      <c r="A38" t="s">
        <v>80</v>
      </c>
      <c r="B38" t="s">
        <v>93</v>
      </c>
      <c r="C38" t="s">
        <v>94</v>
      </c>
      <c r="D38" s="4" t="s">
        <v>440</v>
      </c>
      <c r="E38">
        <f>VLOOKUP(A38,home!$A$2:$E$405,3,FALSE)</f>
        <v>1.1857142857142899</v>
      </c>
      <c r="F38">
        <f>VLOOKUP(B38,home!$B$2:$E$405,3,FALSE)</f>
        <v>0.91</v>
      </c>
      <c r="G38">
        <f>VLOOKUP(C38,away!$B$2:$E$405,4,FALSE)</f>
        <v>0.84</v>
      </c>
      <c r="H38">
        <f>VLOOKUP(A38,away!$A$2:$E$405,3,FALSE)</f>
        <v>1.02142857142857</v>
      </c>
      <c r="I38">
        <f>VLOOKUP(C38,away!$B$2:$E$405,3,FALSE)</f>
        <v>0.77</v>
      </c>
      <c r="J38">
        <f>VLOOKUP(B38,home!$B$2:$E$405,4,FALSE)</f>
        <v>0.98</v>
      </c>
      <c r="K38" s="3">
        <f t="shared" si="56"/>
        <v>0.90636000000000327</v>
      </c>
      <c r="L38" s="3">
        <f t="shared" si="57"/>
        <v>0.77076999999999896</v>
      </c>
      <c r="M38" s="5">
        <f t="shared" si="58"/>
        <v>0.18690963765738189</v>
      </c>
      <c r="N38" s="5">
        <f t="shared" si="59"/>
        <v>0.16940741918714528</v>
      </c>
      <c r="O38" s="5">
        <f t="shared" si="60"/>
        <v>0.14406434141718005</v>
      </c>
      <c r="P38" s="5">
        <f t="shared" si="61"/>
        <v>0.13057415648687579</v>
      </c>
      <c r="Q38" s="5">
        <f t="shared" si="62"/>
        <v>7.6772054227230754E-2</v>
      </c>
      <c r="R38" s="5">
        <f t="shared" si="63"/>
        <v>5.552023621705985E-2</v>
      </c>
      <c r="S38" s="5">
        <f t="shared" si="64"/>
        <v>2.2804616385689296E-2</v>
      </c>
      <c r="T38" s="5">
        <f t="shared" si="65"/>
        <v>5.9173596236722581E-2</v>
      </c>
      <c r="U38" s="5">
        <f t="shared" si="66"/>
        <v>5.0321321297694552E-2</v>
      </c>
      <c r="V38" s="5">
        <f t="shared" si="67"/>
        <v>1.7701325778410409E-3</v>
      </c>
      <c r="W38" s="5">
        <f t="shared" si="68"/>
        <v>2.3194373023131046E-2</v>
      </c>
      <c r="X38" s="5">
        <f t="shared" si="69"/>
        <v>1.7877526895038697E-2</v>
      </c>
      <c r="Y38" s="5">
        <f t="shared" si="70"/>
        <v>6.8897307024444769E-3</v>
      </c>
      <c r="Z38" s="5">
        <f t="shared" si="71"/>
        <v>1.4264444156341056E-2</v>
      </c>
      <c r="AA38" s="5">
        <f t="shared" si="72"/>
        <v>1.2928721605541326E-2</v>
      </c>
      <c r="AB38" s="5">
        <f t="shared" si="73"/>
        <v>5.859038057199238E-3</v>
      </c>
      <c r="AC38" s="5">
        <f t="shared" si="74"/>
        <v>7.728787126710941E-5</v>
      </c>
      <c r="AD38" s="5">
        <f t="shared" si="75"/>
        <v>5.2556129833112811E-3</v>
      </c>
      <c r="AE38" s="5">
        <f t="shared" si="76"/>
        <v>4.0508688191468311E-3</v>
      </c>
      <c r="AF38" s="5">
        <f t="shared" si="77"/>
        <v>1.5611440798668991E-3</v>
      </c>
      <c r="AG38" s="5">
        <f t="shared" si="78"/>
        <v>4.0109434081300277E-4</v>
      </c>
      <c r="AH38" s="5">
        <f t="shared" si="79"/>
        <v>2.7486514055957444E-3</v>
      </c>
      <c r="AI38" s="5">
        <f t="shared" si="80"/>
        <v>2.4912676879757681E-3</v>
      </c>
      <c r="AJ38" s="5">
        <f t="shared" si="81"/>
        <v>1.1289926908368624E-3</v>
      </c>
      <c r="AK38" s="5">
        <f t="shared" si="82"/>
        <v>3.4109127175563424E-4</v>
      </c>
      <c r="AL38" s="5">
        <f t="shared" si="83"/>
        <v>2.1597171176091014E-6</v>
      </c>
      <c r="AM38" s="5">
        <f t="shared" si="84"/>
        <v>9.5269547671080629E-4</v>
      </c>
      <c r="AN38" s="5">
        <f t="shared" si="85"/>
        <v>7.3430909258438725E-4</v>
      </c>
      <c r="AO38" s="5">
        <f t="shared" si="86"/>
        <v>2.8299170964563361E-4</v>
      </c>
      <c r="AP38" s="5">
        <f t="shared" si="87"/>
        <v>7.2707173347854917E-5</v>
      </c>
      <c r="AQ38" s="5">
        <f t="shared" si="88"/>
        <v>1.4010127000331512E-5</v>
      </c>
      <c r="AR38" s="5">
        <f t="shared" si="89"/>
        <v>4.2371560877820592E-4</v>
      </c>
      <c r="AS38" s="5">
        <f t="shared" si="90"/>
        <v>3.8403887917221611E-4</v>
      </c>
      <c r="AT38" s="5">
        <f t="shared" si="91"/>
        <v>1.7403873926326549E-4</v>
      </c>
      <c r="AU38" s="5">
        <f t="shared" si="92"/>
        <v>5.2580583906217981E-5</v>
      </c>
      <c r="AV38" s="5">
        <f t="shared" si="93"/>
        <v>1.1914234507309972E-5</v>
      </c>
      <c r="AW38" s="5">
        <f t="shared" si="94"/>
        <v>4.1910216380573245E-8</v>
      </c>
      <c r="AX38" s="5">
        <f t="shared" si="95"/>
        <v>1.4391417871193488E-4</v>
      </c>
      <c r="AY38" s="5">
        <f t="shared" si="96"/>
        <v>1.1092473152579791E-4</v>
      </c>
      <c r="AZ38" s="5">
        <f t="shared" si="97"/>
        <v>4.274872765906956E-5</v>
      </c>
      <c r="BA38" s="5">
        <f t="shared" si="98"/>
        <v>1.0983145605927001E-5</v>
      </c>
      <c r="BB38" s="5">
        <f t="shared" si="99"/>
        <v>2.1163697846700855E-6</v>
      </c>
      <c r="BC38" s="5">
        <f t="shared" si="100"/>
        <v>3.2624686778603193E-7</v>
      </c>
      <c r="BD38" s="5">
        <f t="shared" si="101"/>
        <v>5.4431213296329547E-5</v>
      </c>
      <c r="BE38" s="5">
        <f t="shared" si="102"/>
        <v>4.9334274483261423E-5</v>
      </c>
      <c r="BF38" s="5">
        <f t="shared" si="103"/>
        <v>2.2357306510324489E-5</v>
      </c>
      <c r="BG38" s="5">
        <f t="shared" si="104"/>
        <v>6.754589442899262E-6</v>
      </c>
      <c r="BH38" s="5">
        <f t="shared" si="105"/>
        <v>1.5305224218665487E-6</v>
      </c>
      <c r="BI38" s="5">
        <f t="shared" si="106"/>
        <v>2.7744086045659409E-7</v>
      </c>
      <c r="BJ38" s="8">
        <f t="shared" si="107"/>
        <v>0.36695114747429497</v>
      </c>
      <c r="BK38" s="8">
        <f t="shared" si="108"/>
        <v>0.34224891542769847</v>
      </c>
      <c r="BL38" s="8">
        <f t="shared" si="109"/>
        <v>0.27658463504348135</v>
      </c>
      <c r="BM38" s="8">
        <f t="shared" si="110"/>
        <v>0.236690414087633</v>
      </c>
      <c r="BN38" s="8">
        <f t="shared" si="111"/>
        <v>0.76324784519287359</v>
      </c>
    </row>
    <row r="39" spans="1:66" x14ac:dyDescent="0.25">
      <c r="A39" t="s">
        <v>80</v>
      </c>
      <c r="B39" t="s">
        <v>95</v>
      </c>
      <c r="C39" t="s">
        <v>96</v>
      </c>
      <c r="D39" s="4" t="s">
        <v>440</v>
      </c>
      <c r="E39">
        <f>VLOOKUP(A39,home!$A$2:$E$405,3,FALSE)</f>
        <v>1.1857142857142899</v>
      </c>
      <c r="F39">
        <f>VLOOKUP(B39,home!$B$2:$E$405,3,FALSE)</f>
        <v>1.55</v>
      </c>
      <c r="G39">
        <f>VLOOKUP(C39,away!$B$2:$E$405,4,FALSE)</f>
        <v>1.62</v>
      </c>
      <c r="H39">
        <f>VLOOKUP(A39,away!$A$2:$E$405,3,FALSE)</f>
        <v>1.02142857142857</v>
      </c>
      <c r="I39">
        <f>VLOOKUP(C39,away!$B$2:$E$405,3,FALSE)</f>
        <v>0.77</v>
      </c>
      <c r="J39">
        <f>VLOOKUP(B39,home!$B$2:$E$405,4,FALSE)</f>
        <v>0.73</v>
      </c>
      <c r="K39" s="3">
        <f t="shared" si="56"/>
        <v>2.9773285714285822</v>
      </c>
      <c r="L39" s="3">
        <f t="shared" si="57"/>
        <v>0.57414499999999924</v>
      </c>
      <c r="M39" s="5">
        <f t="shared" si="58"/>
        <v>2.8682343017160227E-2</v>
      </c>
      <c r="N39" s="5">
        <f t="shared" si="59"/>
        <v>8.5396759360506239E-2</v>
      </c>
      <c r="O39" s="5">
        <f t="shared" si="60"/>
        <v>1.6467823831587437E-2</v>
      </c>
      <c r="P39" s="5">
        <f t="shared" si="61"/>
        <v>4.9030122403037786E-2</v>
      </c>
      <c r="Q39" s="5">
        <f t="shared" si="62"/>
        <v>0.12712710577572323</v>
      </c>
      <c r="R39" s="5">
        <f t="shared" si="63"/>
        <v>4.7274593568933784E-3</v>
      </c>
      <c r="S39" s="5">
        <f t="shared" si="64"/>
        <v>2.0953247276718451E-2</v>
      </c>
      <c r="T39" s="5">
        <f t="shared" si="65"/>
        <v>7.2989392145602516E-2</v>
      </c>
      <c r="U39" s="5">
        <f t="shared" si="66"/>
        <v>1.4075199813546047E-2</v>
      </c>
      <c r="V39" s="5">
        <f t="shared" si="67"/>
        <v>3.9797627337951873E-3</v>
      </c>
      <c r="W39" s="5">
        <f t="shared" si="68"/>
        <v>0.12616638807636144</v>
      </c>
      <c r="X39" s="5">
        <f t="shared" si="69"/>
        <v>7.2437800882102443E-2</v>
      </c>
      <c r="Y39" s="5">
        <f t="shared" si="70"/>
        <v>2.0794900593727326E-2</v>
      </c>
      <c r="Z39" s="5">
        <f t="shared" si="71"/>
        <v>9.0474905082118184E-4</v>
      </c>
      <c r="AA39" s="5">
        <f t="shared" si="72"/>
        <v>2.6937351989827951E-3</v>
      </c>
      <c r="AB39" s="5">
        <f t="shared" si="73"/>
        <v>4.0100673858971675E-3</v>
      </c>
      <c r="AC39" s="5">
        <f t="shared" si="74"/>
        <v>4.2519245607019421E-4</v>
      </c>
      <c r="AD39" s="5">
        <f t="shared" si="75"/>
        <v>9.3909697993424329E-2</v>
      </c>
      <c r="AE39" s="5">
        <f t="shared" si="76"/>
        <v>5.3917783554434544E-2</v>
      </c>
      <c r="AF39" s="5">
        <f t="shared" si="77"/>
        <v>1.5478312919430389E-2</v>
      </c>
      <c r="AG39" s="5">
        <f t="shared" si="78"/>
        <v>2.9622653237087837E-3</v>
      </c>
      <c r="AH39" s="5">
        <f t="shared" si="79"/>
        <v>1.2986428594593166E-4</v>
      </c>
      <c r="AI39" s="5">
        <f t="shared" si="80"/>
        <v>3.8664864895499365E-4</v>
      </c>
      <c r="AJ39" s="5">
        <f t="shared" si="81"/>
        <v>5.7559003481898142E-4</v>
      </c>
      <c r="AK39" s="5">
        <f t="shared" si="82"/>
        <v>5.7124021869870854E-4</v>
      </c>
      <c r="AL39" s="5">
        <f t="shared" si="83"/>
        <v>2.9073270832159414E-5</v>
      </c>
      <c r="AM39" s="5">
        <f t="shared" si="84"/>
        <v>5.5920005394010326E-2</v>
      </c>
      <c r="AN39" s="5">
        <f t="shared" si="85"/>
        <v>3.210619149694402E-2</v>
      </c>
      <c r="AO39" s="5">
        <f t="shared" si="86"/>
        <v>9.2168046585064476E-3</v>
      </c>
      <c r="AP39" s="5">
        <f t="shared" si="87"/>
        <v>1.7639274368860597E-3</v>
      </c>
      <c r="AQ39" s="5">
        <f t="shared" si="88"/>
        <v>2.5318752956273631E-4</v>
      </c>
      <c r="AR39" s="5">
        <f t="shared" si="89"/>
        <v>1.4912186090885371E-5</v>
      </c>
      <c r="AS39" s="5">
        <f t="shared" si="90"/>
        <v>4.4398477710852915E-5</v>
      </c>
      <c r="AT39" s="5">
        <f t="shared" si="91"/>
        <v>6.6094428108228739E-5</v>
      </c>
      <c r="AU39" s="5">
        <f t="shared" si="92"/>
        <v>6.5594943072953927E-5</v>
      </c>
      <c r="AV39" s="5">
        <f t="shared" si="93"/>
        <v>4.8824424538084278E-5</v>
      </c>
      <c r="AW39" s="5">
        <f t="shared" si="94"/>
        <v>1.3805105991366342E-6</v>
      </c>
      <c r="AX39" s="5">
        <f t="shared" si="95"/>
        <v>2.7748704962337892E-2</v>
      </c>
      <c r="AY39" s="5">
        <f t="shared" si="96"/>
        <v>1.593178021060147E-2</v>
      </c>
      <c r="AZ39" s="5">
        <f t="shared" si="97"/>
        <v>4.573575974507884E-3</v>
      </c>
      <c r="BA39" s="5">
        <f t="shared" si="98"/>
        <v>8.7529859262794199E-4</v>
      </c>
      <c r="BB39" s="5">
        <f t="shared" si="99"/>
        <v>1.2563707761609224E-4</v>
      </c>
      <c r="BC39" s="5">
        <f t="shared" si="100"/>
        <v>1.442677998557824E-5</v>
      </c>
      <c r="BD39" s="5">
        <f t="shared" si="101"/>
        <v>1.4269595138585611E-6</v>
      </c>
      <c r="BE39" s="5">
        <f t="shared" si="102"/>
        <v>4.2485273308829343E-6</v>
      </c>
      <c r="BF39" s="5">
        <f t="shared" si="103"/>
        <v>6.3246309043664873E-6</v>
      </c>
      <c r="BG39" s="5">
        <f t="shared" si="104"/>
        <v>6.2768347651035121E-6</v>
      </c>
      <c r="BH39" s="5">
        <f t="shared" si="105"/>
        <v>4.6720498710697249E-6</v>
      </c>
      <c r="BI39" s="5">
        <f t="shared" si="106"/>
        <v>2.7820455136550229E-6</v>
      </c>
      <c r="BJ39" s="8">
        <f t="shared" si="107"/>
        <v>0.81970994673860775</v>
      </c>
      <c r="BK39" s="8">
        <f t="shared" si="108"/>
        <v>0.11903152136821547</v>
      </c>
      <c r="BL39" s="8">
        <f t="shared" si="109"/>
        <v>4.3903184282745381E-2</v>
      </c>
      <c r="BM39" s="8">
        <f t="shared" si="110"/>
        <v>0.65618738799547904</v>
      </c>
      <c r="BN39" s="8">
        <f t="shared" si="111"/>
        <v>0.3114316137449083</v>
      </c>
    </row>
    <row r="40" spans="1:66" x14ac:dyDescent="0.25">
      <c r="A40" t="s">
        <v>80</v>
      </c>
      <c r="B40" t="s">
        <v>97</v>
      </c>
      <c r="C40" t="s">
        <v>98</v>
      </c>
      <c r="D40" s="4" t="s">
        <v>440</v>
      </c>
      <c r="E40">
        <f>VLOOKUP(A40,home!$A$2:$E$405,3,FALSE)</f>
        <v>1.1857142857142899</v>
      </c>
      <c r="F40">
        <f>VLOOKUP(B40,home!$B$2:$E$405,3,FALSE)</f>
        <v>0.98</v>
      </c>
      <c r="G40">
        <f>VLOOKUP(C40,away!$B$2:$E$405,4,FALSE)</f>
        <v>0.56000000000000005</v>
      </c>
      <c r="H40">
        <f>VLOOKUP(A40,away!$A$2:$E$405,3,FALSE)</f>
        <v>1.02142857142857</v>
      </c>
      <c r="I40">
        <f>VLOOKUP(C40,away!$B$2:$E$405,3,FALSE)</f>
        <v>0.98</v>
      </c>
      <c r="J40">
        <f>VLOOKUP(B40,home!$B$2:$E$405,4,FALSE)</f>
        <v>1.06</v>
      </c>
      <c r="K40" s="3">
        <f t="shared" si="56"/>
        <v>0.65072000000000241</v>
      </c>
      <c r="L40" s="3">
        <f t="shared" si="57"/>
        <v>1.0610599999999986</v>
      </c>
      <c r="M40" s="5">
        <f t="shared" si="58"/>
        <v>0.18054413786392134</v>
      </c>
      <c r="N40" s="5">
        <f t="shared" si="59"/>
        <v>0.11748368139081133</v>
      </c>
      <c r="O40" s="5">
        <f t="shared" si="60"/>
        <v>0.1915681629218921</v>
      </c>
      <c r="P40" s="5">
        <f t="shared" si="61"/>
        <v>0.12465723497653408</v>
      </c>
      <c r="Q40" s="5">
        <f t="shared" si="62"/>
        <v>3.8224490577314515E-2</v>
      </c>
      <c r="R40" s="5">
        <f t="shared" si="63"/>
        <v>0.10163265747495129</v>
      </c>
      <c r="S40" s="5">
        <f t="shared" si="64"/>
        <v>2.1517489318466712E-2</v>
      </c>
      <c r="T40" s="5">
        <f t="shared" si="65"/>
        <v>4.0558477971965282E-2</v>
      </c>
      <c r="U40" s="5">
        <f t="shared" si="66"/>
        <v>6.6134402872100539E-2</v>
      </c>
      <c r="V40" s="5">
        <f t="shared" si="67"/>
        <v>1.6507571400621915E-3</v>
      </c>
      <c r="W40" s="5">
        <f t="shared" si="68"/>
        <v>8.2911468361567316E-3</v>
      </c>
      <c r="X40" s="5">
        <f t="shared" si="69"/>
        <v>8.7974042619724489E-3</v>
      </c>
      <c r="Y40" s="5">
        <f t="shared" si="70"/>
        <v>4.667286883104237E-3</v>
      </c>
      <c r="Z40" s="5">
        <f t="shared" si="71"/>
        <v>3.5946115846790548E-2</v>
      </c>
      <c r="AA40" s="5">
        <f t="shared" si="72"/>
        <v>2.3390856503823634E-2</v>
      </c>
      <c r="AB40" s="5">
        <f t="shared" si="73"/>
        <v>7.6104490720840853E-3</v>
      </c>
      <c r="AC40" s="5">
        <f t="shared" si="74"/>
        <v>7.1235634929968754E-5</v>
      </c>
      <c r="AD40" s="5">
        <f t="shared" si="75"/>
        <v>1.348803767305982E-3</v>
      </c>
      <c r="AE40" s="5">
        <f t="shared" si="76"/>
        <v>1.431161725337683E-3</v>
      </c>
      <c r="AF40" s="5">
        <f t="shared" si="77"/>
        <v>7.5927423014339999E-4</v>
      </c>
      <c r="AG40" s="5">
        <f t="shared" si="78"/>
        <v>2.6854517154531823E-4</v>
      </c>
      <c r="AH40" s="5">
        <f t="shared" si="79"/>
        <v>9.5352464200988817E-3</v>
      </c>
      <c r="AI40" s="5">
        <f t="shared" si="80"/>
        <v>6.2047755504867673E-3</v>
      </c>
      <c r="AJ40" s="5">
        <f t="shared" si="81"/>
        <v>2.0187857731063822E-3</v>
      </c>
      <c r="AK40" s="5">
        <f t="shared" si="82"/>
        <v>4.3788809275859664E-4</v>
      </c>
      <c r="AL40" s="5">
        <f t="shared" si="83"/>
        <v>1.9673942089132194E-6</v>
      </c>
      <c r="AM40" s="5">
        <f t="shared" si="84"/>
        <v>1.7553871749227036E-4</v>
      </c>
      <c r="AN40" s="5">
        <f t="shared" si="85"/>
        <v>1.8625711158234813E-4</v>
      </c>
      <c r="AO40" s="5">
        <f t="shared" si="86"/>
        <v>9.881498540778302E-5</v>
      </c>
      <c r="AP40" s="5">
        <f t="shared" si="87"/>
        <v>3.4949542805594032E-5</v>
      </c>
      <c r="AQ40" s="5">
        <f t="shared" si="88"/>
        <v>9.2708904723258872E-6</v>
      </c>
      <c r="AR40" s="5">
        <f t="shared" si="89"/>
        <v>2.023493713302022E-3</v>
      </c>
      <c r="AS40" s="5">
        <f t="shared" si="90"/>
        <v>1.3167278291198966E-3</v>
      </c>
      <c r="AT40" s="5">
        <f t="shared" si="91"/>
        <v>4.2841056648245117E-4</v>
      </c>
      <c r="AU40" s="5">
        <f t="shared" si="92"/>
        <v>9.2925107940487232E-5</v>
      </c>
      <c r="AV40" s="5">
        <f t="shared" si="93"/>
        <v>1.5117056559758514E-5</v>
      </c>
      <c r="AW40" s="5">
        <f t="shared" si="94"/>
        <v>3.7733143370184858E-8</v>
      </c>
      <c r="AX40" s="5">
        <f t="shared" si="95"/>
        <v>1.9037759041095098E-5</v>
      </c>
      <c r="AY40" s="5">
        <f t="shared" si="96"/>
        <v>2.0200204608144334E-5</v>
      </c>
      <c r="AZ40" s="5">
        <f t="shared" si="97"/>
        <v>1.07168145507588E-5</v>
      </c>
      <c r="BA40" s="5">
        <f t="shared" si="98"/>
        <v>3.7903944157427051E-6</v>
      </c>
      <c r="BB40" s="5">
        <f t="shared" si="99"/>
        <v>1.0054589746919874E-6</v>
      </c>
      <c r="BC40" s="5">
        <f t="shared" si="100"/>
        <v>2.133704599373358E-7</v>
      </c>
      <c r="BD40" s="5">
        <f t="shared" si="101"/>
        <v>3.5784137323937329E-4</v>
      </c>
      <c r="BE40" s="5">
        <f t="shared" si="102"/>
        <v>2.3285453839432584E-4</v>
      </c>
      <c r="BF40" s="5">
        <f t="shared" si="103"/>
        <v>7.5761552611978132E-5</v>
      </c>
      <c r="BG40" s="5">
        <f t="shared" si="104"/>
        <v>1.6433185838555533E-5</v>
      </c>
      <c r="BH40" s="5">
        <f t="shared" si="105"/>
        <v>2.6733506722162237E-6</v>
      </c>
      <c r="BI40" s="5">
        <f t="shared" si="106"/>
        <v>3.479205498849095E-7</v>
      </c>
      <c r="BJ40" s="8">
        <f t="shared" si="107"/>
        <v>0.22239006806546763</v>
      </c>
      <c r="BK40" s="8">
        <f t="shared" si="108"/>
        <v>0.32846302253273135</v>
      </c>
      <c r="BL40" s="8">
        <f t="shared" si="109"/>
        <v>0.41309581087601316</v>
      </c>
      <c r="BM40" s="8">
        <f t="shared" si="110"/>
        <v>0.24576448964411335</v>
      </c>
      <c r="BN40" s="8">
        <f t="shared" si="111"/>
        <v>0.75411036520542463</v>
      </c>
    </row>
    <row r="41" spans="1:66" x14ac:dyDescent="0.25">
      <c r="A41" t="s">
        <v>99</v>
      </c>
      <c r="B41" t="s">
        <v>100</v>
      </c>
      <c r="C41" t="s">
        <v>101</v>
      </c>
      <c r="D41" s="4" t="s">
        <v>440</v>
      </c>
      <c r="E41">
        <f>VLOOKUP(A41,home!$A$2:$E$405,3,FALSE)</f>
        <v>1.3440000000000001</v>
      </c>
      <c r="F41">
        <f>VLOOKUP(B41,home!$B$2:$E$405,3,FALSE)</f>
        <v>1.04</v>
      </c>
      <c r="G41">
        <f>VLOOKUP(C41,away!$B$2:$E$405,4,FALSE)</f>
        <v>0.3</v>
      </c>
      <c r="H41">
        <f>VLOOKUP(A41,away!$A$2:$E$405,3,FALSE)</f>
        <v>1.3120000000000001</v>
      </c>
      <c r="I41">
        <f>VLOOKUP(C41,away!$B$2:$E$405,3,FALSE)</f>
        <v>1.26</v>
      </c>
      <c r="J41">
        <f>VLOOKUP(B41,home!$B$2:$E$405,4,FALSE)</f>
        <v>1.6</v>
      </c>
      <c r="K41" s="3">
        <f t="shared" si="56"/>
        <v>0.41932800000000003</v>
      </c>
      <c r="L41" s="3">
        <f t="shared" si="57"/>
        <v>2.6449920000000002</v>
      </c>
      <c r="M41" s="5">
        <f t="shared" si="58"/>
        <v>4.6685577265753016E-2</v>
      </c>
      <c r="N41" s="5">
        <f t="shared" si="59"/>
        <v>1.9576569743693682E-2</v>
      </c>
      <c r="O41" s="5">
        <f t="shared" si="60"/>
        <v>0.12348297838329862</v>
      </c>
      <c r="P41" s="5">
        <f t="shared" si="61"/>
        <v>5.1779870359511843E-2</v>
      </c>
      <c r="Q41" s="5">
        <f t="shared" si="62"/>
        <v>4.104501918741791E-3</v>
      </c>
      <c r="R41" s="5">
        <f t="shared" si="63"/>
        <v>0.16330574497999892</v>
      </c>
      <c r="S41" s="5">
        <f t="shared" si="64"/>
        <v>1.435751216690352E-2</v>
      </c>
      <c r="T41" s="5">
        <f t="shared" si="65"/>
        <v>1.0856374739056689E-2</v>
      </c>
      <c r="U41" s="5">
        <f t="shared" si="66"/>
        <v>6.8478671430972984E-2</v>
      </c>
      <c r="V41" s="5">
        <f t="shared" si="67"/>
        <v>1.7693547206369211E-3</v>
      </c>
      <c r="W41" s="5">
        <f t="shared" si="68"/>
        <v>5.7371086019405277E-4</v>
      </c>
      <c r="X41" s="5">
        <f t="shared" si="69"/>
        <v>1.5174606355263884E-3</v>
      </c>
      <c r="Y41" s="5">
        <f t="shared" si="70"/>
        <v>2.0068356206411069E-3</v>
      </c>
      <c r="Z41" s="5">
        <f t="shared" si="71"/>
        <v>0.14398079634204577</v>
      </c>
      <c r="AA41" s="5">
        <f t="shared" si="72"/>
        <v>6.0375179368517377E-2</v>
      </c>
      <c r="AB41" s="5">
        <f t="shared" si="73"/>
        <v>1.2658501607120827E-2</v>
      </c>
      <c r="AC41" s="5">
        <f t="shared" si="74"/>
        <v>1.2265158136131853E-4</v>
      </c>
      <c r="AD41" s="5">
        <f t="shared" si="75"/>
        <v>6.0143256895862923E-5</v>
      </c>
      <c r="AE41" s="5">
        <f t="shared" si="76"/>
        <v>1.590784333435023E-4</v>
      </c>
      <c r="AF41" s="5">
        <f t="shared" si="77"/>
        <v>2.1038059178304846E-4</v>
      </c>
      <c r="AG41" s="5">
        <f t="shared" si="78"/>
        <v>1.8548499407380965E-4</v>
      </c>
      <c r="AH41" s="5">
        <f t="shared" si="79"/>
        <v>9.5207013619585112E-2</v>
      </c>
      <c r="AI41" s="5">
        <f t="shared" si="80"/>
        <v>3.9922966607073389E-2</v>
      </c>
      <c r="AJ41" s="5">
        <f t="shared" si="81"/>
        <v>8.3704088707054342E-3</v>
      </c>
      <c r="AK41" s="5">
        <f t="shared" si="82"/>
        <v>1.1699822703117231E-3</v>
      </c>
      <c r="AL41" s="5">
        <f t="shared" si="83"/>
        <v>5.4414089783030195E-6</v>
      </c>
      <c r="AM41" s="5">
        <f t="shared" si="84"/>
        <v>5.0439503255256826E-6</v>
      </c>
      <c r="AN41" s="5">
        <f t="shared" si="85"/>
        <v>1.3341208259412829E-5</v>
      </c>
      <c r="AO41" s="5">
        <f t="shared" si="86"/>
        <v>1.7643694558240434E-5</v>
      </c>
      <c r="AP41" s="5">
        <f t="shared" si="87"/>
        <v>1.5555810318996496E-5</v>
      </c>
      <c r="AQ41" s="5">
        <f t="shared" si="88"/>
        <v>1.0286248461815796E-5</v>
      </c>
      <c r="AR41" s="5">
        <f t="shared" si="89"/>
        <v>5.0364357873538754E-2</v>
      </c>
      <c r="AS41" s="5">
        <f t="shared" si="90"/>
        <v>2.1119185458395258E-2</v>
      </c>
      <c r="AT41" s="5">
        <f t="shared" si="91"/>
        <v>4.4279328999489833E-3</v>
      </c>
      <c r="AU41" s="5">
        <f t="shared" si="92"/>
        <v>6.1891874902326928E-4</v>
      </c>
      <c r="AV41" s="5">
        <f t="shared" si="93"/>
        <v>6.4882490297607344E-5</v>
      </c>
      <c r="AW41" s="5">
        <f t="shared" si="94"/>
        <v>1.6764364450392449E-7</v>
      </c>
      <c r="AX41" s="5">
        <f t="shared" si="95"/>
        <v>3.5251160035033897E-7</v>
      </c>
      <c r="AY41" s="5">
        <f t="shared" si="96"/>
        <v>9.3239036283384405E-7</v>
      </c>
      <c r="AZ41" s="5">
        <f t="shared" si="97"/>
        <v>1.2330825252863076E-6</v>
      </c>
      <c r="BA41" s="5">
        <f t="shared" si="98"/>
        <v>1.0871644715740272E-6</v>
      </c>
      <c r="BB41" s="5">
        <f t="shared" si="99"/>
        <v>7.1888533249938252E-7</v>
      </c>
      <c r="BC41" s="5">
        <f t="shared" si="100"/>
        <v>3.8028919067564149E-7</v>
      </c>
      <c r="BD41" s="5">
        <f t="shared" si="101"/>
        <v>2.2202220610107848E-2</v>
      </c>
      <c r="BE41" s="5">
        <f t="shared" si="102"/>
        <v>9.310012763995304E-3</v>
      </c>
      <c r="BF41" s="5">
        <f t="shared" si="103"/>
        <v>1.9519745161503111E-3</v>
      </c>
      <c r="BG41" s="5">
        <f t="shared" si="104"/>
        <v>2.7283918996942597E-4</v>
      </c>
      <c r="BH41" s="5">
        <f t="shared" si="105"/>
        <v>2.8602277962874856E-5</v>
      </c>
      <c r="BI41" s="5">
        <f t="shared" si="106"/>
        <v>2.398747202723278E-6</v>
      </c>
      <c r="BJ41" s="8">
        <f t="shared" si="107"/>
        <v>3.9317116029357134E-2</v>
      </c>
      <c r="BK41" s="8">
        <f t="shared" si="108"/>
        <v>0.11472133989350776</v>
      </c>
      <c r="BL41" s="8">
        <f t="shared" si="109"/>
        <v>0.68333477271417686</v>
      </c>
      <c r="BM41" s="8">
        <f t="shared" si="110"/>
        <v>0.57241801758137145</v>
      </c>
      <c r="BN41" s="8">
        <f t="shared" si="111"/>
        <v>0.4089352426509979</v>
      </c>
    </row>
    <row r="42" spans="1:66" x14ac:dyDescent="0.25">
      <c r="A42" t="s">
        <v>99</v>
      </c>
      <c r="B42" t="s">
        <v>102</v>
      </c>
      <c r="C42" t="s">
        <v>103</v>
      </c>
      <c r="D42" s="4" t="s">
        <v>440</v>
      </c>
      <c r="E42">
        <f>VLOOKUP(A42,home!$A$2:$E$405,3,FALSE)</f>
        <v>1.3440000000000001</v>
      </c>
      <c r="F42">
        <f>VLOOKUP(B42,home!$B$2:$E$405,3,FALSE)</f>
        <v>0.74</v>
      </c>
      <c r="G42">
        <f>VLOOKUP(C42,away!$B$2:$E$405,4,FALSE)</f>
        <v>0.88</v>
      </c>
      <c r="H42">
        <f>VLOOKUP(A42,away!$A$2:$E$405,3,FALSE)</f>
        <v>1.3120000000000001</v>
      </c>
      <c r="I42">
        <f>VLOOKUP(C42,away!$B$2:$E$405,3,FALSE)</f>
        <v>0.95</v>
      </c>
      <c r="J42">
        <f>VLOOKUP(B42,home!$B$2:$E$405,4,FALSE)</f>
        <v>0.59</v>
      </c>
      <c r="K42" s="3">
        <f t="shared" si="56"/>
        <v>0.87521280000000001</v>
      </c>
      <c r="L42" s="3">
        <f t="shared" si="57"/>
        <v>0.73537599999999992</v>
      </c>
      <c r="M42" s="5">
        <f t="shared" si="58"/>
        <v>0.19976995489024035</v>
      </c>
      <c r="N42" s="5">
        <f t="shared" si="59"/>
        <v>0.17484122157536094</v>
      </c>
      <c r="O42" s="5">
        <f t="shared" si="60"/>
        <v>0.14690603034736535</v>
      </c>
      <c r="P42" s="5">
        <f t="shared" si="61"/>
        <v>0.12857403815720259</v>
      </c>
      <c r="Q42" s="5">
        <f t="shared" si="62"/>
        <v>7.6511637545196021E-2</v>
      </c>
      <c r="R42" s="5">
        <f t="shared" si="63"/>
        <v>5.4015584486362067E-2</v>
      </c>
      <c r="S42" s="5">
        <f t="shared" si="64"/>
        <v>2.0687899861033379E-2</v>
      </c>
      <c r="T42" s="5">
        <f t="shared" si="65"/>
        <v>5.6264821971436056E-2</v>
      </c>
      <c r="U42" s="5">
        <f t="shared" si="66"/>
        <v>4.7275130941945499E-2</v>
      </c>
      <c r="V42" s="5">
        <f t="shared" si="67"/>
        <v>1.4794388139466256E-3</v>
      </c>
      <c r="W42" s="5">
        <f t="shared" si="68"/>
        <v>2.2321321509505384E-2</v>
      </c>
      <c r="X42" s="5">
        <f t="shared" si="69"/>
        <v>1.6414564126374025E-2</v>
      </c>
      <c r="Y42" s="5">
        <f t="shared" si="70"/>
        <v>6.0354382544982122E-3</v>
      </c>
      <c r="Z42" s="5">
        <f t="shared" si="71"/>
        <v>1.3240588152414329E-2</v>
      </c>
      <c r="AA42" s="5">
        <f t="shared" si="72"/>
        <v>1.1588332230521369E-2</v>
      </c>
      <c r="AB42" s="5">
        <f t="shared" si="73"/>
        <v>5.0711283494024265E-3</v>
      </c>
      <c r="AC42" s="5">
        <f t="shared" si="74"/>
        <v>5.9511396064329072E-5</v>
      </c>
      <c r="AD42" s="5">
        <f t="shared" si="75"/>
        <v>4.8839765745086064E-3</v>
      </c>
      <c r="AE42" s="5">
        <f t="shared" si="76"/>
        <v>3.5915591574558403E-3</v>
      </c>
      <c r="AF42" s="5">
        <f t="shared" si="77"/>
        <v>1.3205732034866228E-3</v>
      </c>
      <c r="AG42" s="5">
        <f t="shared" si="78"/>
        <v>3.2370594669572618E-4</v>
      </c>
      <c r="AH42" s="5">
        <f t="shared" si="79"/>
        <v>2.4342026882924589E-3</v>
      </c>
      <c r="AI42" s="5">
        <f t="shared" si="80"/>
        <v>2.13044535058797E-3</v>
      </c>
      <c r="AJ42" s="5">
        <f t="shared" si="81"/>
        <v>9.3229652026753944E-4</v>
      </c>
      <c r="AK42" s="5">
        <f t="shared" si="82"/>
        <v>2.7198594931120336E-4</v>
      </c>
      <c r="AL42" s="5">
        <f t="shared" si="83"/>
        <v>1.5320863465314356E-6</v>
      </c>
      <c r="AM42" s="5">
        <f t="shared" si="84"/>
        <v>8.5490376258201778E-4</v>
      </c>
      <c r="AN42" s="5">
        <f t="shared" si="85"/>
        <v>6.2867570931251376E-4</v>
      </c>
      <c r="AO42" s="5">
        <f t="shared" si="86"/>
        <v>2.3115651420569953E-4</v>
      </c>
      <c r="AP42" s="5">
        <f t="shared" si="87"/>
        <v>5.6662317596843485E-5</v>
      </c>
      <c r="AQ42" s="5">
        <f t="shared" si="88"/>
        <v>1.0417027116274091E-5</v>
      </c>
      <c r="AR42" s="5">
        <f t="shared" si="89"/>
        <v>3.5801084722115117E-4</v>
      </c>
      <c r="AS42" s="5">
        <f t="shared" si="90"/>
        <v>3.1333567602679588E-4</v>
      </c>
      <c r="AT42" s="5">
        <f t="shared" si="91"/>
        <v>1.3711769717765244E-4</v>
      </c>
      <c r="AU42" s="5">
        <f t="shared" si="92"/>
        <v>4.0002387892135107E-5</v>
      </c>
      <c r="AV42" s="5">
        <f t="shared" si="93"/>
        <v>8.7526504784404125E-6</v>
      </c>
      <c r="AW42" s="5">
        <f t="shared" si="94"/>
        <v>2.7390745588023442E-8</v>
      </c>
      <c r="AX42" s="5">
        <f t="shared" si="95"/>
        <v>1.2470378596332379E-4</v>
      </c>
      <c r="AY42" s="5">
        <f t="shared" si="96"/>
        <v>9.1704171306565167E-5</v>
      </c>
      <c r="AZ42" s="5">
        <f t="shared" si="97"/>
        <v>3.3718523339368326E-5</v>
      </c>
      <c r="BA42" s="5">
        <f t="shared" si="98"/>
        <v>8.2652642730704407E-6</v>
      </c>
      <c r="BB42" s="5">
        <f t="shared" si="99"/>
        <v>1.5195192450183616E-6</v>
      </c>
      <c r="BC42" s="5">
        <f t="shared" si="100"/>
        <v>2.2348359686492457E-7</v>
      </c>
      <c r="BD42" s="5">
        <f t="shared" si="101"/>
        <v>4.3878764131016839E-5</v>
      </c>
      <c r="BE42" s="5">
        <f t="shared" si="102"/>
        <v>3.8403256015646811E-5</v>
      </c>
      <c r="BF42" s="5">
        <f t="shared" si="103"/>
        <v>1.6805510613285543E-5</v>
      </c>
      <c r="BG42" s="5">
        <f t="shared" si="104"/>
        <v>4.9027993330944542E-6</v>
      </c>
      <c r="BH42" s="5">
        <f t="shared" si="105"/>
        <v>1.0727481830389321E-6</v>
      </c>
      <c r="BI42" s="5">
        <f t="shared" si="106"/>
        <v>1.8777658819448336E-7</v>
      </c>
      <c r="BJ42" s="8">
        <f t="shared" si="107"/>
        <v>0.36455076994305496</v>
      </c>
      <c r="BK42" s="8">
        <f t="shared" si="108"/>
        <v>0.3506640793761403</v>
      </c>
      <c r="BL42" s="8">
        <f t="shared" si="109"/>
        <v>0.27158760697771644</v>
      </c>
      <c r="BM42" s="8">
        <f t="shared" si="110"/>
        <v>0.21933290066703778</v>
      </c>
      <c r="BN42" s="8">
        <f t="shared" si="111"/>
        <v>0.78061846700172732</v>
      </c>
    </row>
    <row r="43" spans="1:66" x14ac:dyDescent="0.25">
      <c r="A43" t="s">
        <v>99</v>
      </c>
      <c r="B43" t="s">
        <v>104</v>
      </c>
      <c r="C43" t="s">
        <v>105</v>
      </c>
      <c r="D43" s="4" t="s">
        <v>440</v>
      </c>
      <c r="E43">
        <f>VLOOKUP(A43,home!$A$2:$E$405,3,FALSE)</f>
        <v>1.3440000000000001</v>
      </c>
      <c r="F43">
        <f>VLOOKUP(B43,home!$B$2:$E$405,3,FALSE)</f>
        <v>0.74</v>
      </c>
      <c r="G43">
        <f>VLOOKUP(C43,away!$B$2:$E$405,4,FALSE)</f>
        <v>0.74</v>
      </c>
      <c r="H43">
        <f>VLOOKUP(A43,away!$A$2:$E$405,3,FALSE)</f>
        <v>1.3120000000000001</v>
      </c>
      <c r="I43">
        <f>VLOOKUP(C43,away!$B$2:$E$405,3,FALSE)</f>
        <v>0.99</v>
      </c>
      <c r="J43">
        <f>VLOOKUP(B43,home!$B$2:$E$405,4,FALSE)</f>
        <v>1.22</v>
      </c>
      <c r="K43" s="3">
        <f t="shared" si="56"/>
        <v>0.73597440000000003</v>
      </c>
      <c r="L43" s="3">
        <f t="shared" si="57"/>
        <v>1.5846336000000001</v>
      </c>
      <c r="M43" s="5">
        <f t="shared" si="58"/>
        <v>9.821385342473675E-2</v>
      </c>
      <c r="N43" s="5">
        <f t="shared" si="59"/>
        <v>7.2282881845958574E-2</v>
      </c>
      <c r="O43" s="5">
        <f t="shared" si="60"/>
        <v>0.15563297212231292</v>
      </c>
      <c r="P43" s="5">
        <f t="shared" si="61"/>
        <v>0.11454188327793598</v>
      </c>
      <c r="Q43" s="5">
        <f t="shared" si="62"/>
        <v>2.6599175298425128E-2</v>
      </c>
      <c r="R43" s="5">
        <f t="shared" si="63"/>
        <v>0.1233106184464402</v>
      </c>
      <c r="S43" s="5">
        <f t="shared" si="64"/>
        <v>3.3396111056039339E-2</v>
      </c>
      <c r="T43" s="5">
        <f t="shared" si="65"/>
        <v>4.2149946910174485E-2</v>
      </c>
      <c r="U43" s="5">
        <f t="shared" si="66"/>
        <v>9.075345842474776E-2</v>
      </c>
      <c r="V43" s="5">
        <f t="shared" si="67"/>
        <v>4.3275785115060332E-3</v>
      </c>
      <c r="W43" s="5">
        <f t="shared" si="68"/>
        <v>6.5254373602510853E-3</v>
      </c>
      <c r="X43" s="5">
        <f t="shared" si="69"/>
        <v>1.0340427295749174E-2</v>
      </c>
      <c r="Y43" s="5">
        <f t="shared" si="70"/>
        <v>8.1928942656006414E-3</v>
      </c>
      <c r="Z43" s="5">
        <f t="shared" si="71"/>
        <v>6.5134049742336303E-2</v>
      </c>
      <c r="AA43" s="5">
        <f t="shared" si="72"/>
        <v>4.7936993178686119E-2</v>
      </c>
      <c r="AB43" s="5">
        <f t="shared" si="73"/>
        <v>1.7640199896243804E-2</v>
      </c>
      <c r="AC43" s="5">
        <f t="shared" si="74"/>
        <v>3.1543983833253505E-4</v>
      </c>
      <c r="AD43" s="5">
        <f t="shared" si="75"/>
        <v>1.2006387114870938E-3</v>
      </c>
      <c r="AE43" s="5">
        <f t="shared" si="76"/>
        <v>1.902572443683155E-3</v>
      </c>
      <c r="AF43" s="5">
        <f t="shared" si="77"/>
        <v>1.5074401103472178E-3</v>
      </c>
      <c r="AG43" s="5">
        <f t="shared" si="78"/>
        <v>7.9624674961463623E-4</v>
      </c>
      <c r="AH43" s="5">
        <f t="shared" si="79"/>
        <v>2.5803400931444374E-2</v>
      </c>
      <c r="AI43" s="5">
        <f t="shared" si="80"/>
        <v>1.8990642518479213E-2</v>
      </c>
      <c r="AJ43" s="5">
        <f t="shared" si="81"/>
        <v>6.9883133665761144E-3</v>
      </c>
      <c r="AK43" s="5">
        <f t="shared" si="82"/>
        <v>1.7144065789926122E-3</v>
      </c>
      <c r="AL43" s="5">
        <f t="shared" si="83"/>
        <v>1.4715265467588725E-5</v>
      </c>
      <c r="AM43" s="5">
        <f t="shared" si="84"/>
        <v>1.7672787106069748E-4</v>
      </c>
      <c r="AN43" s="5">
        <f t="shared" si="85"/>
        <v>2.800489225392489E-4</v>
      </c>
      <c r="AO43" s="5">
        <f t="shared" si="86"/>
        <v>2.2188746614974558E-4</v>
      </c>
      <c r="AP43" s="5">
        <f t="shared" si="87"/>
        <v>1.1720344475991649E-4</v>
      </c>
      <c r="AQ43" s="5">
        <f t="shared" si="88"/>
        <v>4.6431129150576914E-5</v>
      </c>
      <c r="AR43" s="5">
        <f t="shared" si="89"/>
        <v>8.1777872220476083E-3</v>
      </c>
      <c r="AS43" s="5">
        <f t="shared" si="90"/>
        <v>6.0186420440741552E-3</v>
      </c>
      <c r="AT43" s="5">
        <f t="shared" si="91"/>
        <v>2.2147832336011251E-3</v>
      </c>
      <c r="AU43" s="5">
        <f t="shared" si="92"/>
        <v>5.4334125382654933E-4</v>
      </c>
      <c r="AV43" s="5">
        <f t="shared" si="93"/>
        <v>9.9971313320060579E-5</v>
      </c>
      <c r="AW43" s="5">
        <f t="shared" si="94"/>
        <v>4.7671319066002138E-7</v>
      </c>
      <c r="AX43" s="5">
        <f t="shared" si="95"/>
        <v>2.1677864811195691E-5</v>
      </c>
      <c r="AY43" s="5">
        <f t="shared" si="96"/>
        <v>3.4351472956078351E-5</v>
      </c>
      <c r="AZ43" s="5">
        <f t="shared" si="97"/>
        <v>2.7217249127846543E-5</v>
      </c>
      <c r="BA43" s="5">
        <f t="shared" si="98"/>
        <v>1.4376455822518774E-5</v>
      </c>
      <c r="BB43" s="5">
        <f t="shared" si="99"/>
        <v>5.695353736319724E-6</v>
      </c>
      <c r="BC43" s="5">
        <f t="shared" si="100"/>
        <v>1.8050097788915545E-6</v>
      </c>
      <c r="BD43" s="5">
        <f t="shared" si="101"/>
        <v>2.1597994009512171E-3</v>
      </c>
      <c r="BE43" s="5">
        <f t="shared" si="102"/>
        <v>1.5895570682354313E-3</v>
      </c>
      <c r="BF43" s="5">
        <f t="shared" si="103"/>
        <v>5.849366547801654E-4</v>
      </c>
      <c r="BG43" s="5">
        <f t="shared" si="104"/>
        <v>1.4349946784661312E-4</v>
      </c>
      <c r="BH43" s="5">
        <f t="shared" si="105"/>
        <v>2.6402983687182595E-5</v>
      </c>
      <c r="BI43" s="5">
        <f t="shared" si="106"/>
        <v>3.8863840154768015E-6</v>
      </c>
      <c r="BJ43" s="8">
        <f t="shared" si="107"/>
        <v>0.17244508323118424</v>
      </c>
      <c r="BK43" s="8">
        <f t="shared" si="108"/>
        <v>0.25084393284697432</v>
      </c>
      <c r="BL43" s="8">
        <f t="shared" si="109"/>
        <v>0.51033361249030884</v>
      </c>
      <c r="BM43" s="8">
        <f t="shared" si="110"/>
        <v>0.40814141913522856</v>
      </c>
      <c r="BN43" s="8">
        <f t="shared" si="111"/>
        <v>0.59058138441580954</v>
      </c>
    </row>
    <row r="44" spans="1:66" x14ac:dyDescent="0.25">
      <c r="A44" t="s">
        <v>99</v>
      </c>
      <c r="B44" t="s">
        <v>106</v>
      </c>
      <c r="C44" t="s">
        <v>107</v>
      </c>
      <c r="D44" s="4" t="s">
        <v>440</v>
      </c>
      <c r="E44">
        <f>VLOOKUP(A44,home!$A$2:$E$405,3,FALSE)</f>
        <v>1.3440000000000001</v>
      </c>
      <c r="F44">
        <f>VLOOKUP(B44,home!$B$2:$E$405,3,FALSE)</f>
        <v>1.05</v>
      </c>
      <c r="G44">
        <f>VLOOKUP(C44,away!$B$2:$E$405,4,FALSE)</f>
        <v>0.83</v>
      </c>
      <c r="H44">
        <f>VLOOKUP(A44,away!$A$2:$E$405,3,FALSE)</f>
        <v>1.3120000000000001</v>
      </c>
      <c r="I44">
        <f>VLOOKUP(C44,away!$B$2:$E$405,3,FALSE)</f>
        <v>0.99</v>
      </c>
      <c r="J44">
        <f>VLOOKUP(B44,home!$B$2:$E$405,4,FALSE)</f>
        <v>1.78</v>
      </c>
      <c r="K44" s="3">
        <f t="shared" si="56"/>
        <v>1.1712960000000001</v>
      </c>
      <c r="L44" s="3">
        <f t="shared" si="57"/>
        <v>2.3120064</v>
      </c>
      <c r="M44" s="5">
        <f t="shared" si="58"/>
        <v>3.0705840444221706E-2</v>
      </c>
      <c r="N44" s="5">
        <f t="shared" si="59"/>
        <v>3.5965628088955114E-2</v>
      </c>
      <c r="O44" s="5">
        <f t="shared" si="60"/>
        <v>7.0992099624419436E-2</v>
      </c>
      <c r="P44" s="5">
        <f t="shared" si="61"/>
        <v>8.315276232168399E-2</v>
      </c>
      <c r="Q44" s="5">
        <f t="shared" si="62"/>
        <v>2.106319815904039E-2</v>
      </c>
      <c r="R44" s="5">
        <f t="shared" si="63"/>
        <v>8.206709434054768E-2</v>
      </c>
      <c r="S44" s="5">
        <f t="shared" si="64"/>
        <v>5.6295331618480701E-2</v>
      </c>
      <c r="T44" s="5">
        <f t="shared" si="65"/>
        <v>4.8698248948169598E-2</v>
      </c>
      <c r="U44" s="5">
        <f t="shared" si="66"/>
        <v>9.6124859332706147E-2</v>
      </c>
      <c r="V44" s="5">
        <f t="shared" si="67"/>
        <v>1.6938914053013319E-2</v>
      </c>
      <c r="W44" s="5">
        <f t="shared" si="68"/>
        <v>8.223746583630457E-3</v>
      </c>
      <c r="X44" s="5">
        <f t="shared" si="69"/>
        <v>1.9013354733331753E-2</v>
      </c>
      <c r="Y44" s="5">
        <f t="shared" si="70"/>
        <v>2.1979498914466659E-2</v>
      </c>
      <c r="Z44" s="5">
        <f t="shared" si="71"/>
        <v>6.3246549114916659E-2</v>
      </c>
      <c r="AA44" s="5">
        <f t="shared" si="72"/>
        <v>7.4080429992105429E-2</v>
      </c>
      <c r="AB44" s="5">
        <f t="shared" si="73"/>
        <v>4.338505566401657E-2</v>
      </c>
      <c r="AC44" s="5">
        <f t="shared" si="74"/>
        <v>2.8669576248781434E-3</v>
      </c>
      <c r="AD44" s="5">
        <f t="shared" si="75"/>
        <v>2.4081103696050057E-3</v>
      </c>
      <c r="AE44" s="5">
        <f t="shared" si="76"/>
        <v>5.5675665864331385E-3</v>
      </c>
      <c r="AF44" s="5">
        <f t="shared" si="77"/>
        <v>6.4361247901297859E-3</v>
      </c>
      <c r="AG44" s="5">
        <f t="shared" si="78"/>
        <v>4.9601205686595727E-3</v>
      </c>
      <c r="AH44" s="5">
        <f t="shared" si="79"/>
        <v>3.6556606582900421E-2</v>
      </c>
      <c r="AI44" s="5">
        <f t="shared" si="80"/>
        <v>4.2818607064124929E-2</v>
      </c>
      <c r="AJ44" s="5">
        <f t="shared" si="81"/>
        <v>2.5076631589890645E-2</v>
      </c>
      <c r="AK44" s="5">
        <f t="shared" si="82"/>
        <v>9.7907194249041846E-3</v>
      </c>
      <c r="AL44" s="5">
        <f t="shared" si="83"/>
        <v>3.105538783748791E-4</v>
      </c>
      <c r="AM44" s="5">
        <f t="shared" si="84"/>
        <v>5.64122008695373E-4</v>
      </c>
      <c r="AN44" s="5">
        <f t="shared" si="85"/>
        <v>1.304253694484558E-3</v>
      </c>
      <c r="AO44" s="5">
        <f t="shared" si="86"/>
        <v>1.5077214444359718E-3</v>
      </c>
      <c r="AP44" s="5">
        <f t="shared" si="87"/>
        <v>1.1619538763177368E-3</v>
      </c>
      <c r="AQ44" s="5">
        <f t="shared" si="88"/>
        <v>6.7161119963785401E-4</v>
      </c>
      <c r="AR44" s="5">
        <f t="shared" si="89"/>
        <v>1.6903821676389572E-2</v>
      </c>
      <c r="AS44" s="5">
        <f t="shared" si="90"/>
        <v>1.9799378714268401E-2</v>
      </c>
      <c r="AT44" s="5">
        <f t="shared" si="91"/>
        <v>1.1595466545253863E-2</v>
      </c>
      <c r="AU44" s="5">
        <f t="shared" si="92"/>
        <v>4.5272411941965568E-3</v>
      </c>
      <c r="AV44" s="5">
        <f t="shared" si="93"/>
        <v>1.3256848754494128E-3</v>
      </c>
      <c r="AW44" s="5">
        <f t="shared" si="94"/>
        <v>2.336093110825161E-5</v>
      </c>
      <c r="AX44" s="5">
        <f t="shared" si="95"/>
        <v>1.1012564204947585E-4</v>
      </c>
      <c r="AY44" s="5">
        <f t="shared" si="96"/>
        <v>2.5461118922249728E-4</v>
      </c>
      <c r="AZ44" s="5">
        <f t="shared" si="97"/>
        <v>2.9433134949701244E-4</v>
      </c>
      <c r="BA44" s="5">
        <f t="shared" si="98"/>
        <v>2.2683198791924311E-4</v>
      </c>
      <c r="BB44" s="5">
        <f t="shared" si="99"/>
        <v>1.3110925194850321E-4</v>
      </c>
      <c r="BC44" s="5">
        <f t="shared" si="100"/>
        <v>6.0625085920830356E-5</v>
      </c>
      <c r="BD44" s="5">
        <f t="shared" si="101"/>
        <v>6.5136239833785692E-3</v>
      </c>
      <c r="BE44" s="5">
        <f t="shared" si="102"/>
        <v>7.629381717235385E-3</v>
      </c>
      <c r="BF44" s="5">
        <f t="shared" si="103"/>
        <v>4.46813214393547E-3</v>
      </c>
      <c r="BG44" s="5">
        <f t="shared" si="104"/>
        <v>1.7445017692210134E-3</v>
      </c>
      <c r="BH44" s="5">
        <f t="shared" si="105"/>
        <v>5.1083198607037412E-4</v>
      </c>
      <c r="BI44" s="5">
        <f t="shared" si="106"/>
        <v>1.19667092391257E-4</v>
      </c>
      <c r="BJ44" s="8">
        <f t="shared" si="107"/>
        <v>0.18060289447255054</v>
      </c>
      <c r="BK44" s="8">
        <f t="shared" si="108"/>
        <v>0.19052497112987526</v>
      </c>
      <c r="BL44" s="8">
        <f t="shared" si="109"/>
        <v>0.55602983531340544</v>
      </c>
      <c r="BM44" s="8">
        <f t="shared" si="110"/>
        <v>0.66622637679376528</v>
      </c>
      <c r="BN44" s="8">
        <f t="shared" si="111"/>
        <v>0.32394662297886834</v>
      </c>
    </row>
    <row r="45" spans="1:66" x14ac:dyDescent="0.25">
      <c r="A45" t="s">
        <v>99</v>
      </c>
      <c r="B45" t="s">
        <v>108</v>
      </c>
      <c r="C45" t="s">
        <v>109</v>
      </c>
      <c r="D45" s="4" t="s">
        <v>440</v>
      </c>
      <c r="E45">
        <f>VLOOKUP(A45,home!$A$2:$E$405,3,FALSE)</f>
        <v>1.3440000000000001</v>
      </c>
      <c r="F45">
        <f>VLOOKUP(B45,home!$B$2:$E$405,3,FALSE)</f>
        <v>1.08</v>
      </c>
      <c r="G45">
        <f>VLOOKUP(C45,away!$B$2:$E$405,4,FALSE)</f>
        <v>0.52</v>
      </c>
      <c r="H45">
        <f>VLOOKUP(A45,away!$A$2:$E$405,3,FALSE)</f>
        <v>1.3120000000000001</v>
      </c>
      <c r="I45">
        <f>VLOOKUP(C45,away!$B$2:$E$405,3,FALSE)</f>
        <v>1.41</v>
      </c>
      <c r="J45">
        <f>VLOOKUP(B45,home!$B$2:$E$405,4,FALSE)</f>
        <v>0.55000000000000004</v>
      </c>
      <c r="K45" s="3">
        <f t="shared" si="56"/>
        <v>0.75479040000000008</v>
      </c>
      <c r="L45" s="3">
        <f t="shared" si="57"/>
        <v>1.0174560000000001</v>
      </c>
      <c r="M45" s="5">
        <f t="shared" si="58"/>
        <v>0.16995078225446031</v>
      </c>
      <c r="N45" s="5">
        <f t="shared" si="59"/>
        <v>0.12827721891815699</v>
      </c>
      <c r="O45" s="5">
        <f t="shared" si="60"/>
        <v>0.1729174431094942</v>
      </c>
      <c r="P45" s="5">
        <f t="shared" si="61"/>
        <v>0.13051642605159236</v>
      </c>
      <c r="Q45" s="5">
        <f t="shared" si="62"/>
        <v>4.8411206689061639E-2</v>
      </c>
      <c r="R45" s="5">
        <f t="shared" si="63"/>
        <v>8.7967944998206773E-2</v>
      </c>
      <c r="S45" s="5">
        <f t="shared" si="64"/>
        <v>2.505804510475225E-2</v>
      </c>
      <c r="T45" s="5">
        <f t="shared" si="65"/>
        <v>4.9256272713025906E-2</v>
      </c>
      <c r="U45" s="5">
        <f t="shared" si="66"/>
        <v>6.6397360392374496E-2</v>
      </c>
      <c r="V45" s="5">
        <f t="shared" si="67"/>
        <v>2.1381919109675594E-3</v>
      </c>
      <c r="W45" s="5">
        <f t="shared" si="68"/>
        <v>1.2180104687106509E-2</v>
      </c>
      <c r="X45" s="5">
        <f t="shared" si="69"/>
        <v>1.2392720594524642E-2</v>
      </c>
      <c r="Y45" s="5">
        <f t="shared" si="70"/>
        <v>6.3045239626113329E-3</v>
      </c>
      <c r="Z45" s="5">
        <f t="shared" si="71"/>
        <v>2.9834504482031829E-2</v>
      </c>
      <c r="AA45" s="5">
        <f t="shared" si="72"/>
        <v>2.2518797571794601E-2</v>
      </c>
      <c r="AB45" s="5">
        <f t="shared" si="73"/>
        <v>8.4984861133669369E-3</v>
      </c>
      <c r="AC45" s="5">
        <f t="shared" si="74"/>
        <v>1.0262867090472977E-4</v>
      </c>
      <c r="AD45" s="5">
        <f t="shared" si="75"/>
        <v>2.2983565222057488E-3</v>
      </c>
      <c r="AE45" s="5">
        <f t="shared" si="76"/>
        <v>2.3384766336573726E-3</v>
      </c>
      <c r="AF45" s="5">
        <f t="shared" si="77"/>
        <v>1.1896485408872479E-3</v>
      </c>
      <c r="AG45" s="5">
        <f t="shared" si="78"/>
        <v>4.0347168193899201E-4</v>
      </c>
      <c r="AH45" s="5">
        <f t="shared" si="79"/>
        <v>7.5888238980675446E-3</v>
      </c>
      <c r="AI45" s="5">
        <f t="shared" si="80"/>
        <v>5.7279714255519618E-3</v>
      </c>
      <c r="AJ45" s="5">
        <f t="shared" si="81"/>
        <v>2.1617089217404674E-3</v>
      </c>
      <c r="AK45" s="5">
        <f t="shared" si="82"/>
        <v>5.4387904724135226E-4</v>
      </c>
      <c r="AL45" s="5">
        <f t="shared" si="83"/>
        <v>3.1526132823219392E-6</v>
      </c>
      <c r="AM45" s="5">
        <f t="shared" si="84"/>
        <v>3.4695548774765734E-4</v>
      </c>
      <c r="AN45" s="5">
        <f t="shared" si="85"/>
        <v>3.530119427417805E-4</v>
      </c>
      <c r="AO45" s="5">
        <f t="shared" si="86"/>
        <v>1.7958705960714055E-4</v>
      </c>
      <c r="AP45" s="5">
        <f t="shared" si="87"/>
        <v>6.090731043988094E-5</v>
      </c>
      <c r="AQ45" s="5">
        <f t="shared" si="88"/>
        <v>1.5492627112729875E-5</v>
      </c>
      <c r="AR45" s="5">
        <f t="shared" si="89"/>
        <v>1.544258881606443E-3</v>
      </c>
      <c r="AS45" s="5">
        <f t="shared" si="90"/>
        <v>1.1655917789512799E-3</v>
      </c>
      <c r="AT45" s="5">
        <f t="shared" si="91"/>
        <v>4.3988874253567399E-4</v>
      </c>
      <c r="AU45" s="5">
        <f t="shared" si="92"/>
        <v>1.1067459997799951E-4</v>
      </c>
      <c r="AV45" s="5">
        <f t="shared" si="93"/>
        <v>2.0884031396808556E-5</v>
      </c>
      <c r="AW45" s="5">
        <f t="shared" si="94"/>
        <v>6.725277441326858E-8</v>
      </c>
      <c r="AX45" s="5">
        <f t="shared" si="95"/>
        <v>4.3646445229874882E-5</v>
      </c>
      <c r="AY45" s="5">
        <f t="shared" si="96"/>
        <v>4.4408337577807585E-5</v>
      </c>
      <c r="AZ45" s="5">
        <f t="shared" si="97"/>
        <v>2.25917647592829E-5</v>
      </c>
      <c r="BA45" s="5">
        <f t="shared" si="98"/>
        <v>7.6620422016403168E-6</v>
      </c>
      <c r="BB45" s="5">
        <f t="shared" si="99"/>
        <v>1.9489477025780374E-6</v>
      </c>
      <c r="BC45" s="5">
        <f t="shared" si="100"/>
        <v>3.9659370673484807E-7</v>
      </c>
      <c r="BD45" s="5">
        <f t="shared" si="101"/>
        <v>2.6186924410729413E-4</v>
      </c>
      <c r="BE45" s="5">
        <f t="shared" si="102"/>
        <v>1.9765639150744218E-4</v>
      </c>
      <c r="BF45" s="5">
        <f t="shared" si="103"/>
        <v>7.4594573404229437E-5</v>
      </c>
      <c r="BG45" s="5">
        <f t="shared" si="104"/>
        <v>1.8767755965869241E-5</v>
      </c>
      <c r="BH45" s="5">
        <f t="shared" si="105"/>
        <v>3.5414305081452067E-6</v>
      </c>
      <c r="BI45" s="5">
        <f t="shared" si="106"/>
        <v>5.34607549963025E-7</v>
      </c>
      <c r="BJ45" s="8">
        <f t="shared" si="107"/>
        <v>0.26412860950200345</v>
      </c>
      <c r="BK45" s="8">
        <f t="shared" si="108"/>
        <v>0.32781363494353727</v>
      </c>
      <c r="BL45" s="8">
        <f t="shared" si="109"/>
        <v>0.37816067751534943</v>
      </c>
      <c r="BM45" s="8">
        <f t="shared" si="110"/>
        <v>0.26185206333714639</v>
      </c>
      <c r="BN45" s="8">
        <f t="shared" si="111"/>
        <v>0.73804102202097221</v>
      </c>
    </row>
    <row r="46" spans="1:66" x14ac:dyDescent="0.25">
      <c r="A46" t="s">
        <v>99</v>
      </c>
      <c r="B46" t="s">
        <v>110</v>
      </c>
      <c r="C46" t="s">
        <v>111</v>
      </c>
      <c r="D46" s="4" t="s">
        <v>440</v>
      </c>
      <c r="E46">
        <f>VLOOKUP(A46,home!$A$2:$E$405,3,FALSE)</f>
        <v>1.3440000000000001</v>
      </c>
      <c r="F46">
        <f>VLOOKUP(B46,home!$B$2:$E$405,3,FALSE)</f>
        <v>0.82</v>
      </c>
      <c r="G46">
        <f>VLOOKUP(C46,away!$B$2:$E$405,4,FALSE)</f>
        <v>0.87</v>
      </c>
      <c r="H46">
        <f>VLOOKUP(A46,away!$A$2:$E$405,3,FALSE)</f>
        <v>1.3120000000000001</v>
      </c>
      <c r="I46">
        <f>VLOOKUP(C46,away!$B$2:$E$405,3,FALSE)</f>
        <v>0.62</v>
      </c>
      <c r="J46">
        <f>VLOOKUP(B46,home!$B$2:$E$405,4,FALSE)</f>
        <v>0.53</v>
      </c>
      <c r="K46" s="3">
        <f t="shared" si="56"/>
        <v>0.95880959999999993</v>
      </c>
      <c r="L46" s="3">
        <f t="shared" si="57"/>
        <v>0.43112320000000004</v>
      </c>
      <c r="M46" s="5">
        <f t="shared" si="58"/>
        <v>0.24909204305454413</v>
      </c>
      <c r="N46" s="5">
        <f t="shared" si="59"/>
        <v>0.23883184216431022</v>
      </c>
      <c r="O46" s="5">
        <f t="shared" si="60"/>
        <v>0.10738935869621284</v>
      </c>
      <c r="P46" s="5">
        <f t="shared" si="61"/>
        <v>0.10296594805577235</v>
      </c>
      <c r="Q46" s="5">
        <f t="shared" si="62"/>
        <v>0.11449713152641268</v>
      </c>
      <c r="R46" s="5">
        <f t="shared" si="63"/>
        <v>2.3149021983529559E-2</v>
      </c>
      <c r="S46" s="5">
        <f t="shared" si="64"/>
        <v>1.0640631399757794E-2</v>
      </c>
      <c r="T46" s="5">
        <f t="shared" si="65"/>
        <v>4.9362369734487925E-2</v>
      </c>
      <c r="U46" s="5">
        <f t="shared" si="66"/>
        <v>2.219550450841918E-2</v>
      </c>
      <c r="V46" s="5">
        <f t="shared" si="67"/>
        <v>4.8871836314568493E-4</v>
      </c>
      <c r="W46" s="5">
        <f t="shared" si="68"/>
        <v>3.6593649626662381E-2</v>
      </c>
      <c r="X46" s="5">
        <f t="shared" si="69"/>
        <v>1.5776371326725491E-2</v>
      </c>
      <c r="Y46" s="5">
        <f t="shared" si="70"/>
        <v>3.40077984538307E-3</v>
      </c>
      <c r="Z46" s="5">
        <f t="shared" si="71"/>
        <v>3.3266934781365377E-3</v>
      </c>
      <c r="AA46" s="5">
        <f t="shared" si="72"/>
        <v>3.1896656430947016E-3</v>
      </c>
      <c r="AB46" s="5">
        <f t="shared" si="73"/>
        <v>1.5291410196946866E-3</v>
      </c>
      <c r="AC46" s="5">
        <f t="shared" si="74"/>
        <v>1.2626193558936192E-5</v>
      </c>
      <c r="AD46" s="5">
        <f t="shared" si="75"/>
        <v>8.771585640270075E-3</v>
      </c>
      <c r="AE46" s="5">
        <f t="shared" si="76"/>
        <v>3.7816340703072837E-3</v>
      </c>
      <c r="AF46" s="5">
        <f t="shared" si="77"/>
        <v>8.1517509080995061E-4</v>
      </c>
      <c r="AG46" s="5">
        <f t="shared" si="78"/>
        <v>1.1714696457009219E-4</v>
      </c>
      <c r="AH46" s="5">
        <f t="shared" si="79"/>
        <v>3.585536844283385E-4</v>
      </c>
      <c r="AI46" s="5">
        <f t="shared" si="80"/>
        <v>3.4378471474526143E-4</v>
      </c>
      <c r="AJ46" s="5">
        <f t="shared" si="81"/>
        <v>1.6481204241550906E-4</v>
      </c>
      <c r="AK46" s="5">
        <f t="shared" si="82"/>
        <v>5.2674456154532432E-5</v>
      </c>
      <c r="AL46" s="5">
        <f t="shared" si="83"/>
        <v>2.0876909180866513E-7</v>
      </c>
      <c r="AM46" s="5">
        <f t="shared" si="84"/>
        <v>1.6820561038226193E-3</v>
      </c>
      <c r="AN46" s="5">
        <f t="shared" si="85"/>
        <v>7.2517341005953989E-4</v>
      </c>
      <c r="AO46" s="5">
        <f t="shared" si="86"/>
        <v>1.5631954054989053E-4</v>
      </c>
      <c r="AP46" s="5">
        <f t="shared" si="87"/>
        <v>2.2464326848132859E-5</v>
      </c>
      <c r="AQ46" s="5">
        <f t="shared" si="88"/>
        <v>2.4212231191532379E-6</v>
      </c>
      <c r="AR46" s="5">
        <f t="shared" si="89"/>
        <v>3.0916162360507105E-5</v>
      </c>
      <c r="AS46" s="5">
        <f t="shared" si="90"/>
        <v>2.9642713266412871E-5</v>
      </c>
      <c r="AT46" s="5">
        <f t="shared" si="91"/>
        <v>1.4210859024942006E-5</v>
      </c>
      <c r="AU46" s="5">
        <f t="shared" si="92"/>
        <v>4.5418360191203454E-6</v>
      </c>
      <c r="AV46" s="5">
        <f t="shared" si="93"/>
        <v>1.0886889941895924E-6</v>
      </c>
      <c r="AW46" s="5">
        <f t="shared" si="94"/>
        <v>2.397162465999535E-9</v>
      </c>
      <c r="AX46" s="5">
        <f t="shared" si="95"/>
        <v>2.687952566806205E-4</v>
      </c>
      <c r="AY46" s="5">
        <f t="shared" si="96"/>
        <v>1.158838712049705E-4</v>
      </c>
      <c r="AZ46" s="5">
        <f t="shared" si="97"/>
        <v>2.4980112691137371E-5</v>
      </c>
      <c r="BA46" s="5">
        <f t="shared" si="98"/>
        <v>3.5898353732545857E-6</v>
      </c>
      <c r="BB46" s="5">
        <f t="shared" si="99"/>
        <v>3.8691532839767786E-7</v>
      </c>
      <c r="BC46" s="5">
        <f t="shared" si="100"/>
        <v>3.3361634901571566E-8</v>
      </c>
      <c r="BD46" s="5">
        <f t="shared" si="101"/>
        <v>2.2214458080968948E-6</v>
      </c>
      <c r="BE46" s="5">
        <f t="shared" si="102"/>
        <v>2.1299435666830601E-6</v>
      </c>
      <c r="BF46" s="5">
        <f t="shared" si="103"/>
        <v>1.0211051695969789E-6</v>
      </c>
      <c r="BG46" s="5">
        <f t="shared" si="104"/>
        <v>3.2634847973973721E-7</v>
      </c>
      <c r="BH46" s="5">
        <f t="shared" si="105"/>
        <v>7.8226513829966368E-8</v>
      </c>
      <c r="BI46" s="5">
        <f t="shared" si="106"/>
        <v>1.5000866486940908E-8</v>
      </c>
      <c r="BJ46" s="8">
        <f t="shared" si="107"/>
        <v>0.4749497899472519</v>
      </c>
      <c r="BK46" s="8">
        <f t="shared" si="108"/>
        <v>0.3633160597070757</v>
      </c>
      <c r="BL46" s="8">
        <f t="shared" si="109"/>
        <v>0.15845870907876417</v>
      </c>
      <c r="BM46" s="8">
        <f t="shared" si="110"/>
        <v>0.16401002525640393</v>
      </c>
      <c r="BN46" s="8">
        <f t="shared" si="111"/>
        <v>0.83592534548078168</v>
      </c>
    </row>
    <row r="47" spans="1:66" x14ac:dyDescent="0.25">
      <c r="A47" t="s">
        <v>99</v>
      </c>
      <c r="B47" t="s">
        <v>112</v>
      </c>
      <c r="C47" t="s">
        <v>113</v>
      </c>
      <c r="D47" s="4" t="s">
        <v>440</v>
      </c>
      <c r="E47">
        <f>VLOOKUP(A47,home!$A$2:$E$405,3,FALSE)</f>
        <v>1.3440000000000001</v>
      </c>
      <c r="F47">
        <f>VLOOKUP(B47,home!$B$2:$E$405,3,FALSE)</f>
        <v>0.5</v>
      </c>
      <c r="G47">
        <f>VLOOKUP(C47,away!$B$2:$E$405,4,FALSE)</f>
        <v>1.1499999999999999</v>
      </c>
      <c r="H47">
        <f>VLOOKUP(A47,away!$A$2:$E$405,3,FALSE)</f>
        <v>1.3120000000000001</v>
      </c>
      <c r="I47">
        <f>VLOOKUP(C47,away!$B$2:$E$405,3,FALSE)</f>
        <v>1.08</v>
      </c>
      <c r="J47">
        <f>VLOOKUP(B47,home!$B$2:$E$405,4,FALSE)</f>
        <v>1.08</v>
      </c>
      <c r="K47" s="3">
        <f t="shared" si="56"/>
        <v>0.77280000000000004</v>
      </c>
      <c r="L47" s="3">
        <f t="shared" si="57"/>
        <v>1.5303168000000003</v>
      </c>
      <c r="M47" s="5">
        <f t="shared" si="58"/>
        <v>9.9946843432516544E-2</v>
      </c>
      <c r="N47" s="5">
        <f t="shared" si="59"/>
        <v>7.7238920604648792E-2</v>
      </c>
      <c r="O47" s="5">
        <f t="shared" si="60"/>
        <v>0.15295033361174976</v>
      </c>
      <c r="P47" s="5">
        <f t="shared" si="61"/>
        <v>0.11820001781516024</v>
      </c>
      <c r="Q47" s="5">
        <f t="shared" si="62"/>
        <v>2.9845118921636285E-2</v>
      </c>
      <c r="R47" s="5">
        <f t="shared" si="63"/>
        <v>0.11703123254583271</v>
      </c>
      <c r="S47" s="5">
        <f t="shared" si="64"/>
        <v>3.4946686988012496E-2</v>
      </c>
      <c r="T47" s="5">
        <f t="shared" si="65"/>
        <v>4.5672486883777903E-2</v>
      </c>
      <c r="U47" s="5">
        <f t="shared" si="66"/>
        <v>9.0441736511419527E-2</v>
      </c>
      <c r="V47" s="5">
        <f t="shared" si="67"/>
        <v>4.5921065890867233E-3</v>
      </c>
      <c r="W47" s="5">
        <f t="shared" si="68"/>
        <v>7.6881026342135094E-3</v>
      </c>
      <c r="X47" s="5">
        <f t="shared" si="69"/>
        <v>1.1765232621261191E-2</v>
      </c>
      <c r="Y47" s="5">
        <f t="shared" si="70"/>
        <v>9.0022665681120211E-3</v>
      </c>
      <c r="Z47" s="5">
        <f t="shared" si="71"/>
        <v>5.9698287096531522E-2</v>
      </c>
      <c r="AA47" s="5">
        <f t="shared" si="72"/>
        <v>4.6134836268199565E-2</v>
      </c>
      <c r="AB47" s="5">
        <f t="shared" si="73"/>
        <v>1.7826500734032306E-2</v>
      </c>
      <c r="AC47" s="5">
        <f t="shared" si="74"/>
        <v>3.3942235067036637E-4</v>
      </c>
      <c r="AD47" s="5">
        <f t="shared" si="75"/>
        <v>1.4853414289300497E-3</v>
      </c>
      <c r="AE47" s="5">
        <f t="shared" si="76"/>
        <v>2.2730429424276618E-3</v>
      </c>
      <c r="AF47" s="5">
        <f t="shared" si="77"/>
        <v>1.7392379009592421E-3</v>
      </c>
      <c r="AG47" s="5">
        <f t="shared" si="78"/>
        <v>8.8719499301155482E-4</v>
      </c>
      <c r="AH47" s="5">
        <f t="shared" si="79"/>
        <v>2.2839322918761361E-2</v>
      </c>
      <c r="AI47" s="5">
        <f t="shared" si="80"/>
        <v>1.7650228751618782E-2</v>
      </c>
      <c r="AJ47" s="5">
        <f t="shared" si="81"/>
        <v>6.8200483896254955E-3</v>
      </c>
      <c r="AK47" s="5">
        <f t="shared" si="82"/>
        <v>1.7568444651675282E-3</v>
      </c>
      <c r="AL47" s="5">
        <f t="shared" si="83"/>
        <v>1.6056426203470628E-5</v>
      </c>
      <c r="AM47" s="5">
        <f t="shared" si="84"/>
        <v>2.2957437125542855E-4</v>
      </c>
      <c r="AN47" s="5">
        <f t="shared" si="85"/>
        <v>3.5132151718161945E-4</v>
      </c>
      <c r="AO47" s="5">
        <f t="shared" si="86"/>
        <v>2.6881660997226054E-4</v>
      </c>
      <c r="AP47" s="5">
        <f t="shared" si="87"/>
        <v>1.3712485811986596E-4</v>
      </c>
      <c r="AQ47" s="5">
        <f t="shared" si="88"/>
        <v>5.2461118519611841E-5</v>
      </c>
      <c r="AR47" s="5">
        <f t="shared" si="89"/>
        <v>6.9902799126411105E-3</v>
      </c>
      <c r="AS47" s="5">
        <f t="shared" si="90"/>
        <v>5.4020883164890504E-3</v>
      </c>
      <c r="AT47" s="5">
        <f t="shared" si="91"/>
        <v>2.0873669254913687E-3</v>
      </c>
      <c r="AU47" s="5">
        <f t="shared" si="92"/>
        <v>5.3770572000657669E-4</v>
      </c>
      <c r="AV47" s="5">
        <f t="shared" si="93"/>
        <v>1.038847451052706E-4</v>
      </c>
      <c r="AW47" s="5">
        <f t="shared" si="94"/>
        <v>5.2746645620108584E-7</v>
      </c>
      <c r="AX47" s="5">
        <f t="shared" si="95"/>
        <v>2.9569179017699188E-5</v>
      </c>
      <c r="AY47" s="5">
        <f t="shared" si="96"/>
        <v>4.5250211412992576E-5</v>
      </c>
      <c r="AZ47" s="5">
        <f t="shared" si="97"/>
        <v>3.4623579364427151E-5</v>
      </c>
      <c r="BA47" s="5">
        <f t="shared" si="98"/>
        <v>1.766168172583873E-5</v>
      </c>
      <c r="BB47" s="5">
        <f t="shared" si="99"/>
        <v>6.7569920653260028E-6</v>
      </c>
      <c r="BC47" s="5">
        <f t="shared" si="100"/>
        <v>2.0680676950070164E-6</v>
      </c>
      <c r="BD47" s="5">
        <f t="shared" si="101"/>
        <v>1.7828904645028718E-3</v>
      </c>
      <c r="BE47" s="5">
        <f t="shared" si="102"/>
        <v>1.3778177509678193E-3</v>
      </c>
      <c r="BF47" s="5">
        <f t="shared" si="103"/>
        <v>5.3238877897396526E-4</v>
      </c>
      <c r="BG47" s="5">
        <f t="shared" si="104"/>
        <v>1.371433494636935E-4</v>
      </c>
      <c r="BH47" s="5">
        <f t="shared" si="105"/>
        <v>2.6496095116385578E-5</v>
      </c>
      <c r="BI47" s="5">
        <f t="shared" si="106"/>
        <v>4.0952364611885557E-6</v>
      </c>
      <c r="BJ47" s="8">
        <f t="shared" si="107"/>
        <v>0.1887721736853083</v>
      </c>
      <c r="BK47" s="8">
        <f t="shared" si="108"/>
        <v>0.25808638381306281</v>
      </c>
      <c r="BL47" s="8">
        <f t="shared" si="109"/>
        <v>0.49243324149162632</v>
      </c>
      <c r="BM47" s="8">
        <f t="shared" si="110"/>
        <v>0.40373289641002769</v>
      </c>
      <c r="BN47" s="8">
        <f t="shared" si="111"/>
        <v>0.59521246693154439</v>
      </c>
    </row>
    <row r="48" spans="1:66" x14ac:dyDescent="0.25">
      <c r="A48" t="s">
        <v>99</v>
      </c>
      <c r="B48" t="s">
        <v>114</v>
      </c>
      <c r="C48" t="s">
        <v>115</v>
      </c>
      <c r="D48" s="4" t="s">
        <v>440</v>
      </c>
      <c r="E48">
        <f>VLOOKUP(A48,home!$A$2:$E$405,3,FALSE)</f>
        <v>1.3440000000000001</v>
      </c>
      <c r="F48">
        <f>VLOOKUP(B48,home!$B$2:$E$405,3,FALSE)</f>
        <v>1.9</v>
      </c>
      <c r="G48">
        <f>VLOOKUP(C48,away!$B$2:$E$405,4,FALSE)</f>
        <v>1.05</v>
      </c>
      <c r="H48">
        <f>VLOOKUP(A48,away!$A$2:$E$405,3,FALSE)</f>
        <v>1.3120000000000001</v>
      </c>
      <c r="I48">
        <f>VLOOKUP(C48,away!$B$2:$E$405,3,FALSE)</f>
        <v>0.74</v>
      </c>
      <c r="J48">
        <f>VLOOKUP(B48,home!$B$2:$E$405,4,FALSE)</f>
        <v>0.68</v>
      </c>
      <c r="K48" s="3">
        <f t="shared" si="56"/>
        <v>2.6812800000000001</v>
      </c>
      <c r="L48" s="3">
        <f t="shared" si="57"/>
        <v>0.66019840000000007</v>
      </c>
      <c r="M48" s="5">
        <f t="shared" si="58"/>
        <v>3.5384606430912298E-2</v>
      </c>
      <c r="N48" s="5">
        <f t="shared" si="59"/>
        <v>9.487603753107654E-2</v>
      </c>
      <c r="O48" s="5">
        <f t="shared" si="60"/>
        <v>2.3360860550318011E-2</v>
      </c>
      <c r="P48" s="5">
        <f t="shared" si="61"/>
        <v>6.2637008176356687E-2</v>
      </c>
      <c r="Q48" s="5">
        <f t="shared" si="62"/>
        <v>0.12719461095566245</v>
      </c>
      <c r="R48" s="5">
        <f t="shared" si="63"/>
        <v>7.7114013789715352E-3</v>
      </c>
      <c r="S48" s="5">
        <f t="shared" si="64"/>
        <v>2.7719644140633017E-2</v>
      </c>
      <c r="T48" s="5">
        <f t="shared" si="65"/>
        <v>8.3973678641550822E-2</v>
      </c>
      <c r="U48" s="5">
        <f t="shared" si="66"/>
        <v>2.06764262894088E-2</v>
      </c>
      <c r="V48" s="5">
        <f t="shared" si="67"/>
        <v>5.4520744464673409E-3</v>
      </c>
      <c r="W48" s="5">
        <f t="shared" si="68"/>
        <v>0.11368145548773288</v>
      </c>
      <c r="X48" s="5">
        <f t="shared" si="69"/>
        <v>7.5052315022672469E-2</v>
      </c>
      <c r="Y48" s="5">
        <f t="shared" si="70"/>
        <v>2.4774709147132166E-2</v>
      </c>
      <c r="Z48" s="5">
        <f t="shared" si="71"/>
        <v>1.6970182840516006E-3</v>
      </c>
      <c r="AA48" s="5">
        <f t="shared" si="72"/>
        <v>4.5501811846618764E-3</v>
      </c>
      <c r="AB48" s="5">
        <f t="shared" si="73"/>
        <v>6.1001549034050981E-3</v>
      </c>
      <c r="AC48" s="5">
        <f t="shared" si="74"/>
        <v>6.0319596946106877E-4</v>
      </c>
      <c r="AD48" s="5">
        <f t="shared" si="75"/>
        <v>7.6202953242537119E-2</v>
      </c>
      <c r="AE48" s="5">
        <f t="shared" si="76"/>
        <v>5.0309067805997816E-2</v>
      </c>
      <c r="AF48" s="5">
        <f t="shared" si="77"/>
        <v>1.6606983035505635E-2</v>
      </c>
      <c r="AG48" s="5">
        <f t="shared" si="78"/>
        <v>3.6546345429559887E-3</v>
      </c>
      <c r="AH48" s="5">
        <f t="shared" si="79"/>
        <v>2.8009218897540305E-4</v>
      </c>
      <c r="AI48" s="5">
        <f t="shared" si="80"/>
        <v>7.5100558445596887E-4</v>
      </c>
      <c r="AJ48" s="5">
        <f t="shared" si="81"/>
        <v>1.00682812674505E-3</v>
      </c>
      <c r="AK48" s="5">
        <f t="shared" si="82"/>
        <v>8.9986270655965613E-4</v>
      </c>
      <c r="AL48" s="5">
        <f t="shared" si="83"/>
        <v>4.2710539618235054E-5</v>
      </c>
      <c r="AM48" s="5">
        <f t="shared" si="84"/>
        <v>4.0864290894029973E-2</v>
      </c>
      <c r="AN48" s="5">
        <f t="shared" si="85"/>
        <v>2.6978539465373159E-2</v>
      </c>
      <c r="AO48" s="5">
        <f t="shared" si="86"/>
        <v>8.9055942946881083E-3</v>
      </c>
      <c r="AP48" s="5">
        <f t="shared" si="87"/>
        <v>1.9598197014674061E-3</v>
      </c>
      <c r="AQ48" s="5">
        <f t="shared" si="88"/>
        <v>3.2346745779931481E-4</v>
      </c>
      <c r="AR48" s="5">
        <f t="shared" si="89"/>
        <v>3.6983283002811765E-5</v>
      </c>
      <c r="AS48" s="5">
        <f t="shared" si="90"/>
        <v>9.9162537049779157E-5</v>
      </c>
      <c r="AT48" s="5">
        <f t="shared" si="91"/>
        <v>1.3294126367041593E-4</v>
      </c>
      <c r="AU48" s="5">
        <f t="shared" si="92"/>
        <v>1.1881758381807095E-4</v>
      </c>
      <c r="AV48" s="5">
        <f t="shared" si="93"/>
        <v>7.9645802784929326E-5</v>
      </c>
      <c r="AW48" s="5">
        <f t="shared" si="94"/>
        <v>2.100144580374225E-6</v>
      </c>
      <c r="AX48" s="5">
        <f t="shared" si="95"/>
        <v>1.8261434314724125E-2</v>
      </c>
      <c r="AY48" s="5">
        <f t="shared" si="96"/>
        <v>1.2056169716285965E-2</v>
      </c>
      <c r="AZ48" s="5">
        <f t="shared" si="97"/>
        <v>3.9797319784102246E-3</v>
      </c>
      <c r="BA48" s="5">
        <f t="shared" si="98"/>
        <v>8.7580422819175498E-4</v>
      </c>
      <c r="BB48" s="5">
        <f t="shared" si="99"/>
        <v>1.4455113754135789E-4</v>
      </c>
      <c r="BC48" s="5">
        <f t="shared" si="100"/>
        <v>1.9086485944596892E-5</v>
      </c>
      <c r="BD48" s="5">
        <f t="shared" si="101"/>
        <v>4.0693840442005847E-6</v>
      </c>
      <c r="BE48" s="5">
        <f t="shared" si="102"/>
        <v>1.0911158050034146E-5</v>
      </c>
      <c r="BF48" s="5">
        <f t="shared" si="103"/>
        <v>1.4627934928197778E-5</v>
      </c>
      <c r="BG48" s="5">
        <f t="shared" si="104"/>
        <v>1.3073863121426048E-5</v>
      </c>
      <c r="BH48" s="5">
        <f t="shared" si="105"/>
        <v>8.7636719275543093E-6</v>
      </c>
      <c r="BI48" s="5">
        <f t="shared" si="106"/>
        <v>4.6995716531825621E-6</v>
      </c>
      <c r="BJ48" s="8">
        <f t="shared" si="107"/>
        <v>0.78069493508728005</v>
      </c>
      <c r="BK48" s="8">
        <f t="shared" si="108"/>
        <v>0.14389540941973461</v>
      </c>
      <c r="BL48" s="8">
        <f t="shared" si="109"/>
        <v>6.5860508967551967E-2</v>
      </c>
      <c r="BM48" s="8">
        <f t="shared" si="110"/>
        <v>0.62892927716361502</v>
      </c>
      <c r="BN48" s="8">
        <f t="shared" si="111"/>
        <v>0.35116452502329754</v>
      </c>
    </row>
    <row r="49" spans="1:66" x14ac:dyDescent="0.25">
      <c r="A49" t="s">
        <v>99</v>
      </c>
      <c r="B49" t="s">
        <v>116</v>
      </c>
      <c r="C49" t="s">
        <v>117</v>
      </c>
      <c r="D49" s="4" t="s">
        <v>440</v>
      </c>
      <c r="E49">
        <f>VLOOKUP(A49,home!$A$2:$E$405,3,FALSE)</f>
        <v>1.3440000000000001</v>
      </c>
      <c r="F49">
        <f>VLOOKUP(B49,home!$B$2:$E$405,3,FALSE)</f>
        <v>1.1399999999999999</v>
      </c>
      <c r="G49">
        <f>VLOOKUP(C49,away!$B$2:$E$405,4,FALSE)</f>
        <v>1.01</v>
      </c>
      <c r="H49">
        <f>VLOOKUP(A49,away!$A$2:$E$405,3,FALSE)</f>
        <v>1.3120000000000001</v>
      </c>
      <c r="I49">
        <f>VLOOKUP(C49,away!$B$2:$E$405,3,FALSE)</f>
        <v>0.81</v>
      </c>
      <c r="J49">
        <f>VLOOKUP(B49,home!$B$2:$E$405,4,FALSE)</f>
        <v>1</v>
      </c>
      <c r="K49" s="3">
        <f t="shared" si="56"/>
        <v>1.5474816</v>
      </c>
      <c r="L49" s="3">
        <f t="shared" si="57"/>
        <v>1.0627200000000001</v>
      </c>
      <c r="M49" s="5">
        <f t="shared" si="58"/>
        <v>7.3519720693250079E-2</v>
      </c>
      <c r="N49" s="5">
        <f t="shared" si="59"/>
        <v>0.11377041500994374</v>
      </c>
      <c r="O49" s="5">
        <f t="shared" si="60"/>
        <v>7.813087757513075E-2</v>
      </c>
      <c r="P49" s="5">
        <f t="shared" si="61"/>
        <v>0.12090609543936744</v>
      </c>
      <c r="Q49" s="5">
        <f t="shared" si="62"/>
        <v>8.8028811926125911E-2</v>
      </c>
      <c r="R49" s="5">
        <f t="shared" si="63"/>
        <v>4.1515623108321464E-2</v>
      </c>
      <c r="S49" s="5">
        <f t="shared" si="64"/>
        <v>4.9708716846824021E-2</v>
      </c>
      <c r="T49" s="5">
        <f t="shared" si="65"/>
        <v>9.3549979010132539E-2</v>
      </c>
      <c r="U49" s="5">
        <f t="shared" si="66"/>
        <v>6.424466287266227E-2</v>
      </c>
      <c r="V49" s="5">
        <f t="shared" si="67"/>
        <v>9.0831061782226923E-3</v>
      </c>
      <c r="W49" s="5">
        <f t="shared" si="68"/>
        <v>4.5407655575180138E-2</v>
      </c>
      <c r="X49" s="5">
        <f t="shared" si="69"/>
        <v>4.8255623732855447E-2</v>
      </c>
      <c r="Y49" s="5">
        <f t="shared" si="70"/>
        <v>2.5641108226690065E-2</v>
      </c>
      <c r="Z49" s="5">
        <f t="shared" si="71"/>
        <v>1.4706494329891802E-2</v>
      </c>
      <c r="AA49" s="5">
        <f t="shared" si="72"/>
        <v>2.2758029376011891E-2</v>
      </c>
      <c r="AB49" s="5">
        <f t="shared" si="73"/>
        <v>1.7608815855818947E-2</v>
      </c>
      <c r="AC49" s="5">
        <f t="shared" si="74"/>
        <v>9.3359551365492237E-4</v>
      </c>
      <c r="AD49" s="5">
        <f t="shared" si="75"/>
        <v>1.7566877875432159E-2</v>
      </c>
      <c r="AE49" s="5">
        <f t="shared" si="76"/>
        <v>1.8668672455779269E-2</v>
      </c>
      <c r="AF49" s="5">
        <f t="shared" si="77"/>
        <v>9.9197857961028698E-3</v>
      </c>
      <c r="AG49" s="5">
        <f t="shared" si="78"/>
        <v>3.5139849204114818E-3</v>
      </c>
      <c r="AH49" s="5">
        <f t="shared" si="79"/>
        <v>3.9072214135656529E-3</v>
      </c>
      <c r="AI49" s="5">
        <f t="shared" si="80"/>
        <v>6.0463532446188382E-3</v>
      </c>
      <c r="AJ49" s="5">
        <f t="shared" si="81"/>
        <v>4.6783101965739765E-3</v>
      </c>
      <c r="AK49" s="5">
        <f t="shared" si="82"/>
        <v>2.4131996494302045E-3</v>
      </c>
      <c r="AL49" s="5">
        <f t="shared" si="83"/>
        <v>6.1413393419537673E-5</v>
      </c>
      <c r="AM49" s="5">
        <f t="shared" si="84"/>
        <v>5.43688405633567E-3</v>
      </c>
      <c r="AN49" s="5">
        <f t="shared" si="85"/>
        <v>5.7778854243490446E-3</v>
      </c>
      <c r="AO49" s="5">
        <f t="shared" si="86"/>
        <v>3.0701371990821077E-3</v>
      </c>
      <c r="AP49" s="5">
        <f t="shared" si="87"/>
        <v>1.0875654014028463E-3</v>
      </c>
      <c r="AQ49" s="5">
        <f t="shared" si="88"/>
        <v>2.8894437584470813E-4</v>
      </c>
      <c r="AR49" s="5">
        <f t="shared" si="89"/>
        <v>8.3045646812489869E-4</v>
      </c>
      <c r="AS49" s="5">
        <f t="shared" si="90"/>
        <v>1.2851161040242671E-3</v>
      </c>
      <c r="AT49" s="5">
        <f t="shared" si="91"/>
        <v>9.9434676242062003E-4</v>
      </c>
      <c r="AU49" s="5">
        <f t="shared" si="92"/>
        <v>5.1291110628849364E-4</v>
      </c>
      <c r="AV49" s="5">
        <f t="shared" si="93"/>
        <v>1.9843012485427192E-4</v>
      </c>
      <c r="AW49" s="5">
        <f t="shared" si="94"/>
        <v>2.8054655630799237E-6</v>
      </c>
      <c r="AX49" s="5">
        <f t="shared" si="95"/>
        <v>1.4022463397521342E-3</v>
      </c>
      <c r="AY49" s="5">
        <f t="shared" si="96"/>
        <v>1.4901952301813884E-3</v>
      </c>
      <c r="AZ49" s="5">
        <f t="shared" si="97"/>
        <v>7.9183013750918241E-4</v>
      </c>
      <c r="BA49" s="5">
        <f t="shared" si="98"/>
        <v>2.804979079112529E-4</v>
      </c>
      <c r="BB49" s="5">
        <f t="shared" si="99"/>
        <v>7.4522684173861651E-5</v>
      </c>
      <c r="BC49" s="5">
        <f t="shared" si="100"/>
        <v>1.5839349385049262E-5</v>
      </c>
      <c r="BD49" s="5">
        <f t="shared" si="101"/>
        <v>1.4709044963428199E-4</v>
      </c>
      <c r="BE49" s="5">
        <f t="shared" si="102"/>
        <v>2.2761976434477807E-4</v>
      </c>
      <c r="BF49" s="5">
        <f t="shared" si="103"/>
        <v>1.7611869855994013E-4</v>
      </c>
      <c r="BG49" s="5">
        <f t="shared" si="104"/>
        <v>9.0846815145817955E-5</v>
      </c>
      <c r="BH49" s="5">
        <f t="shared" si="105"/>
        <v>3.5145943714188626E-5</v>
      </c>
      <c r="BI49" s="5">
        <f t="shared" si="106"/>
        <v>1.0877540242468509E-5</v>
      </c>
      <c r="BJ49" s="8">
        <f t="shared" si="107"/>
        <v>0.48403946263458081</v>
      </c>
      <c r="BK49" s="8">
        <f t="shared" si="108"/>
        <v>0.25570284329492005</v>
      </c>
      <c r="BL49" s="8">
        <f t="shared" si="109"/>
        <v>0.245812053069488</v>
      </c>
      <c r="BM49" s="8">
        <f t="shared" si="110"/>
        <v>0.48290191981212305</v>
      </c>
      <c r="BN49" s="8">
        <f t="shared" si="111"/>
        <v>0.51587154375213939</v>
      </c>
    </row>
    <row r="50" spans="1:66" x14ac:dyDescent="0.25">
      <c r="A50" t="s">
        <v>99</v>
      </c>
      <c r="B50" t="s">
        <v>118</v>
      </c>
      <c r="C50" t="s">
        <v>119</v>
      </c>
      <c r="D50" s="4" t="s">
        <v>440</v>
      </c>
      <c r="E50">
        <f>VLOOKUP(A50,home!$A$2:$E$405,3,FALSE)</f>
        <v>1.3440000000000001</v>
      </c>
      <c r="F50">
        <f>VLOOKUP(B50,home!$B$2:$E$405,3,FALSE)</f>
        <v>0.88</v>
      </c>
      <c r="G50">
        <f>VLOOKUP(C50,away!$B$2:$E$405,4,FALSE)</f>
        <v>1.29</v>
      </c>
      <c r="H50">
        <f>VLOOKUP(A50,away!$A$2:$E$405,3,FALSE)</f>
        <v>1.3120000000000001</v>
      </c>
      <c r="I50">
        <f>VLOOKUP(C50,away!$B$2:$E$405,3,FALSE)</f>
        <v>0.81</v>
      </c>
      <c r="J50">
        <f>VLOOKUP(B50,home!$B$2:$E$405,4,FALSE)</f>
        <v>1.46</v>
      </c>
      <c r="K50" s="3">
        <f t="shared" si="56"/>
        <v>1.5257088000000001</v>
      </c>
      <c r="L50" s="3">
        <f t="shared" si="57"/>
        <v>1.5515712000000002</v>
      </c>
      <c r="M50" s="5">
        <f t="shared" si="58"/>
        <v>4.608443599386132E-2</v>
      </c>
      <c r="N50" s="5">
        <f t="shared" si="59"/>
        <v>7.031142953887097E-2</v>
      </c>
      <c r="O50" s="5">
        <f t="shared" si="60"/>
        <v>7.1503283656318598E-2</v>
      </c>
      <c r="P50" s="5">
        <f t="shared" si="61"/>
        <v>0.1090931891033415</v>
      </c>
      <c r="Q50" s="5">
        <f t="shared" si="62"/>
        <v>5.3637383394017697E-2</v>
      </c>
      <c r="R50" s="5">
        <f t="shared" si="63"/>
        <v>5.5471217813287337E-2</v>
      </c>
      <c r="S50" s="5">
        <f t="shared" si="64"/>
        <v>6.4562599346570854E-2</v>
      </c>
      <c r="T50" s="5">
        <f t="shared" si="65"/>
        <v>8.3222219317516125E-2</v>
      </c>
      <c r="U50" s="5">
        <f t="shared" si="66"/>
        <v>8.4632925164449271E-2</v>
      </c>
      <c r="V50" s="5">
        <f t="shared" si="67"/>
        <v>1.6981727145983699E-2</v>
      </c>
      <c r="W50" s="5">
        <f t="shared" si="68"/>
        <v>2.7278342617742229E-2</v>
      </c>
      <c r="X50" s="5">
        <f t="shared" si="69"/>
        <v>4.2324290789421459E-2</v>
      </c>
      <c r="Y50" s="5">
        <f t="shared" si="70"/>
        <v>3.2834575324645808E-2</v>
      </c>
      <c r="Z50" s="5">
        <f t="shared" si="71"/>
        <v>2.8689181329341208E-2</v>
      </c>
      <c r="AA50" s="5">
        <f t="shared" si="72"/>
        <v>4.3771336418971594E-2</v>
      </c>
      <c r="AB50" s="5">
        <f t="shared" si="73"/>
        <v>3.3391156581092728E-2</v>
      </c>
      <c r="AC50" s="5">
        <f t="shared" si="74"/>
        <v>2.5124951771745138E-3</v>
      </c>
      <c r="AD50" s="5">
        <f t="shared" si="75"/>
        <v>1.0404701845326082E-2</v>
      </c>
      <c r="AE50" s="5">
        <f t="shared" si="76"/>
        <v>1.6143635727794804E-2</v>
      </c>
      <c r="AF50" s="5">
        <f t="shared" si="77"/>
        <v>1.2524000129268733E-2</v>
      </c>
      <c r="AG50" s="5">
        <f t="shared" si="78"/>
        <v>6.4772926364565489E-3</v>
      </c>
      <c r="AH50" s="5">
        <f t="shared" si="79"/>
        <v>1.1128326875545888E-2</v>
      </c>
      <c r="AI50" s="5">
        <f t="shared" si="80"/>
        <v>1.6978586243296869E-2</v>
      </c>
      <c r="AJ50" s="5">
        <f t="shared" si="81"/>
        <v>1.2952189221478489E-2</v>
      </c>
      <c r="AK50" s="5">
        <f t="shared" si="82"/>
        <v>6.5870896914916278E-3</v>
      </c>
      <c r="AL50" s="5">
        <f t="shared" si="83"/>
        <v>2.3790774961094746E-4</v>
      </c>
      <c r="AM50" s="5">
        <f t="shared" si="84"/>
        <v>3.1749090333580464E-3</v>
      </c>
      <c r="AN50" s="5">
        <f t="shared" si="85"/>
        <v>4.9260974187781848E-3</v>
      </c>
      <c r="AO50" s="5">
        <f t="shared" si="86"/>
        <v>3.8215954416852861E-3</v>
      </c>
      <c r="AP50" s="5">
        <f t="shared" si="87"/>
        <v>1.9764924751233901E-3</v>
      </c>
      <c r="AQ50" s="5">
        <f t="shared" si="88"/>
        <v>7.6666720035454248E-4</v>
      </c>
      <c r="AR50" s="5">
        <f t="shared" si="89"/>
        <v>3.453278296856595E-3</v>
      </c>
      <c r="AS50" s="5">
        <f t="shared" si="90"/>
        <v>5.2686970863631208E-3</v>
      </c>
      <c r="AT50" s="5">
        <f t="shared" si="91"/>
        <v>4.0192487545992871E-3</v>
      </c>
      <c r="AU50" s="5">
        <f t="shared" si="92"/>
        <v>2.0440677314270579E-3</v>
      </c>
      <c r="AV50" s="5">
        <f t="shared" si="93"/>
        <v>7.796630314085743E-4</v>
      </c>
      <c r="AW50" s="5">
        <f t="shared" si="94"/>
        <v>1.564405914065289E-5</v>
      </c>
      <c r="AX50" s="5">
        <f t="shared" si="95"/>
        <v>8.0733110856564562E-4</v>
      </c>
      <c r="AY50" s="5">
        <f t="shared" si="96"/>
        <v>1.2526316969145291E-3</v>
      </c>
      <c r="AZ50" s="5">
        <f t="shared" si="97"/>
        <v>9.7177363256985641E-4</v>
      </c>
      <c r="BA50" s="5">
        <f t="shared" si="98"/>
        <v>5.025919937382572E-4</v>
      </c>
      <c r="BB50" s="5">
        <f t="shared" si="99"/>
        <v>1.949518157087151E-4</v>
      </c>
      <c r="BC50" s="5">
        <f t="shared" si="100"/>
        <v>6.0496324528269964E-5</v>
      </c>
      <c r="BD50" s="5">
        <f t="shared" si="101"/>
        <v>8.9300119183129145E-4</v>
      </c>
      <c r="BE50" s="5">
        <f t="shared" si="102"/>
        <v>1.3624597767874897E-3</v>
      </c>
      <c r="BF50" s="5">
        <f t="shared" si="103"/>
        <v>1.0393584355453545E-3</v>
      </c>
      <c r="BG50" s="5">
        <f t="shared" si="104"/>
        <v>5.285861038219268E-4</v>
      </c>
      <c r="BH50" s="5">
        <f t="shared" si="105"/>
        <v>2.0161711753970672E-4</v>
      </c>
      <c r="BI50" s="5">
        <f t="shared" si="106"/>
        <v>6.1521802092192939E-5</v>
      </c>
      <c r="BJ50" s="8">
        <f t="shared" si="107"/>
        <v>0.37361340946238514</v>
      </c>
      <c r="BK50" s="8">
        <f t="shared" si="108"/>
        <v>0.24072498621345734</v>
      </c>
      <c r="BL50" s="8">
        <f t="shared" si="109"/>
        <v>0.35606761099420497</v>
      </c>
      <c r="BM50" s="8">
        <f t="shared" si="110"/>
        <v>0.59175726086191738</v>
      </c>
      <c r="BN50" s="8">
        <f t="shared" si="111"/>
        <v>0.40610093949969739</v>
      </c>
    </row>
    <row r="51" spans="1:66" x14ac:dyDescent="0.25">
      <c r="A51" t="s">
        <v>99</v>
      </c>
      <c r="B51" t="s">
        <v>120</v>
      </c>
      <c r="C51" t="s">
        <v>121</v>
      </c>
      <c r="D51" s="4" t="s">
        <v>440</v>
      </c>
      <c r="E51">
        <f>VLOOKUP(A51,home!$A$2:$E$405,3,FALSE)</f>
        <v>1.3440000000000001</v>
      </c>
      <c r="F51">
        <f>VLOOKUP(B51,home!$B$2:$E$405,3,FALSE)</f>
        <v>0.87</v>
      </c>
      <c r="G51">
        <f>VLOOKUP(C51,away!$B$2:$E$405,4,FALSE)</f>
        <v>0.83</v>
      </c>
      <c r="H51">
        <f>VLOOKUP(A51,away!$A$2:$E$405,3,FALSE)</f>
        <v>1.3120000000000001</v>
      </c>
      <c r="I51">
        <f>VLOOKUP(C51,away!$B$2:$E$405,3,FALSE)</f>
        <v>1.24</v>
      </c>
      <c r="J51">
        <f>VLOOKUP(B51,home!$B$2:$E$405,4,FALSE)</f>
        <v>1.27</v>
      </c>
      <c r="K51" s="3">
        <f t="shared" si="56"/>
        <v>0.97050239999999999</v>
      </c>
      <c r="L51" s="3">
        <f t="shared" si="57"/>
        <v>2.0661376000000002</v>
      </c>
      <c r="M51" s="5">
        <f t="shared" si="58"/>
        <v>4.7995885043957874E-2</v>
      </c>
      <c r="N51" s="5">
        <f t="shared" si="59"/>
        <v>4.6580121625285222E-2</v>
      </c>
      <c r="O51" s="5">
        <f t="shared" si="60"/>
        <v>9.9166102734599026E-2</v>
      </c>
      <c r="P51" s="5">
        <f t="shared" si="61"/>
        <v>9.6240940702574926E-2</v>
      </c>
      <c r="Q51" s="5">
        <f t="shared" si="62"/>
        <v>2.2603059914815607E-2</v>
      </c>
      <c r="R51" s="5">
        <f t="shared" si="63"/>
        <v>0.10244540675270895</v>
      </c>
      <c r="S51" s="5">
        <f t="shared" si="64"/>
        <v>4.824537905089929E-2</v>
      </c>
      <c r="T51" s="5">
        <f t="shared" si="65"/>
        <v>4.6701031965053326E-2</v>
      </c>
      <c r="U51" s="5">
        <f t="shared" si="66"/>
        <v>9.9423513122480253E-2</v>
      </c>
      <c r="V51" s="5">
        <f t="shared" si="67"/>
        <v>1.0749024884941954E-2</v>
      </c>
      <c r="W51" s="5">
        <f t="shared" si="68"/>
        <v>7.3121079648907801E-3</v>
      </c>
      <c r="X51" s="5">
        <f t="shared" si="69"/>
        <v>1.5107821201520322E-2</v>
      </c>
      <c r="Y51" s="5">
        <f t="shared" si="70"/>
        <v>1.5607418719269161E-2</v>
      </c>
      <c r="Z51" s="5">
        <f t="shared" si="71"/>
        <v>7.0555435613021966E-2</v>
      </c>
      <c r="AA51" s="5">
        <f t="shared" si="72"/>
        <v>6.8474219595483291E-2</v>
      </c>
      <c r="AB51" s="5">
        <f t="shared" si="73"/>
        <v>3.3227197227771788E-2</v>
      </c>
      <c r="AC51" s="5">
        <f t="shared" si="74"/>
        <v>1.347115832970289E-3</v>
      </c>
      <c r="AD51" s="5">
        <f t="shared" si="75"/>
        <v>1.774104582246404E-3</v>
      </c>
      <c r="AE51" s="5">
        <f t="shared" si="76"/>
        <v>3.6655441837115882E-3</v>
      </c>
      <c r="AF51" s="5">
        <f t="shared" si="77"/>
        <v>3.7867593312139107E-3</v>
      </c>
      <c r="AG51" s="5">
        <f t="shared" si="78"/>
        <v>2.6079886121239721E-3</v>
      </c>
      <c r="AH51" s="5">
        <f t="shared" si="79"/>
        <v>3.6444309601110947E-2</v>
      </c>
      <c r="AI51" s="5">
        <f t="shared" si="80"/>
        <v>3.5369289934221219E-2</v>
      </c>
      <c r="AJ51" s="5">
        <f t="shared" si="81"/>
        <v>1.7162990383728767E-2</v>
      </c>
      <c r="AK51" s="5">
        <f t="shared" si="82"/>
        <v>5.5522411195285627E-3</v>
      </c>
      <c r="AL51" s="5">
        <f t="shared" si="83"/>
        <v>1.080490086861849E-4</v>
      </c>
      <c r="AM51" s="5">
        <f t="shared" si="84"/>
        <v>3.4435455098422656E-4</v>
      </c>
      <c r="AN51" s="5">
        <f t="shared" si="85"/>
        <v>7.1148388551962763E-4</v>
      </c>
      <c r="AO51" s="5">
        <f t="shared" si="86"/>
        <v>7.3501180383309919E-4</v>
      </c>
      <c r="AP51" s="5">
        <f t="shared" si="87"/>
        <v>5.0621184144779687E-4</v>
      </c>
      <c r="AQ51" s="5">
        <f t="shared" si="88"/>
        <v>2.6147582979513294E-4</v>
      </c>
      <c r="AR51" s="5">
        <f t="shared" si="89"/>
        <v>1.5059791674579265E-2</v>
      </c>
      <c r="AS51" s="5">
        <f t="shared" si="90"/>
        <v>1.4615563963679197E-2</v>
      </c>
      <c r="AT51" s="5">
        <f t="shared" si="91"/>
        <v>7.0922199520520868E-3</v>
      </c>
      <c r="AU51" s="5">
        <f t="shared" si="92"/>
        <v>2.2943388282648117E-3</v>
      </c>
      <c r="AV51" s="5">
        <f t="shared" si="93"/>
        <v>5.5666533481104675E-4</v>
      </c>
      <c r="AW51" s="5">
        <f t="shared" si="94"/>
        <v>6.0183042708390836E-6</v>
      </c>
      <c r="AX51" s="5">
        <f t="shared" si="95"/>
        <v>5.5699486363519029E-5</v>
      </c>
      <c r="AY51" s="5">
        <f t="shared" si="96"/>
        <v>1.1508280307635395E-4</v>
      </c>
      <c r="AZ51" s="5">
        <f t="shared" si="97"/>
        <v>1.1888845327472531E-4</v>
      </c>
      <c r="BA51" s="5">
        <f t="shared" si="98"/>
        <v>8.1879967838917699E-5</v>
      </c>
      <c r="BB51" s="5">
        <f t="shared" si="99"/>
        <v>4.2293820059694667E-5</v>
      </c>
      <c r="BC51" s="5">
        <f t="shared" si="100"/>
        <v>1.7476970374593877E-5</v>
      </c>
      <c r="BD51" s="5">
        <f t="shared" si="101"/>
        <v>5.1859336378358642E-3</v>
      </c>
      <c r="BE51" s="5">
        <f t="shared" si="102"/>
        <v>5.0329610417604378E-3</v>
      </c>
      <c r="BF51" s="5">
        <f t="shared" si="103"/>
        <v>2.4422503850675026E-3</v>
      </c>
      <c r="BG51" s="5">
        <f t="shared" si="104"/>
        <v>7.9006995336964507E-4</v>
      </c>
      <c r="BH51" s="5">
        <f t="shared" si="105"/>
        <v>1.9169119647828212E-4</v>
      </c>
      <c r="BI51" s="5">
        <f t="shared" si="106"/>
        <v>3.7207353248208874E-5</v>
      </c>
      <c r="BJ51" s="8">
        <f t="shared" si="107"/>
        <v>0.16873581751269801</v>
      </c>
      <c r="BK51" s="8">
        <f t="shared" si="108"/>
        <v>0.20480147732710685</v>
      </c>
      <c r="BL51" s="8">
        <f t="shared" si="109"/>
        <v>0.55056396379277917</v>
      </c>
      <c r="BM51" s="8">
        <f t="shared" si="110"/>
        <v>0.57951611297285899</v>
      </c>
      <c r="BN51" s="8">
        <f t="shared" si="111"/>
        <v>0.41503151677394162</v>
      </c>
    </row>
    <row r="52" spans="1:66" x14ac:dyDescent="0.25">
      <c r="A52" t="s">
        <v>122</v>
      </c>
      <c r="B52" t="s">
        <v>123</v>
      </c>
      <c r="C52" t="s">
        <v>124</v>
      </c>
      <c r="D52" s="4" t="s">
        <v>440</v>
      </c>
      <c r="E52">
        <f>VLOOKUP(A52,home!$A$2:$E$405,3,FALSE)</f>
        <v>1.3496240601503799</v>
      </c>
      <c r="F52">
        <f>VLOOKUP(B52,home!$B$2:$E$405,3,FALSE)</f>
        <v>1.17</v>
      </c>
      <c r="G52">
        <f>VLOOKUP(C52,away!$B$2:$E$405,4,FALSE)</f>
        <v>0.99</v>
      </c>
      <c r="H52">
        <f>VLOOKUP(A52,away!$A$2:$E$405,3,FALSE)</f>
        <v>1.1766917293233099</v>
      </c>
      <c r="I52">
        <f>VLOOKUP(C52,away!$B$2:$E$405,3,FALSE)</f>
        <v>0.74</v>
      </c>
      <c r="J52">
        <f>VLOOKUP(B52,home!$B$2:$E$405,4,FALSE)</f>
        <v>1.1299999999999999</v>
      </c>
      <c r="K52" s="3">
        <f t="shared" si="56"/>
        <v>1.5632695488721851</v>
      </c>
      <c r="L52" s="3">
        <f t="shared" si="57"/>
        <v>0.98394962406015163</v>
      </c>
      <c r="M52" s="5">
        <f t="shared" si="58"/>
        <v>7.8299099794228083E-2</v>
      </c>
      <c r="N52" s="5">
        <f t="shared" si="59"/>
        <v>0.12240259841242113</v>
      </c>
      <c r="O52" s="5">
        <f t="shared" si="60"/>
        <v>7.7042369806779018E-2</v>
      </c>
      <c r="P52" s="5">
        <f t="shared" si="61"/>
        <v>0.12043799069188747</v>
      </c>
      <c r="Q52" s="5">
        <f t="shared" si="62"/>
        <v>9.5674127400484407E-2</v>
      </c>
      <c r="R52" s="5">
        <f t="shared" si="63"/>
        <v>3.790290540404169E-2</v>
      </c>
      <c r="S52" s="5">
        <f t="shared" si="64"/>
        <v>4.6313781512237938E-2</v>
      </c>
      <c r="T52" s="5">
        <f t="shared" si="65"/>
        <v>9.4138521687989682E-2</v>
      </c>
      <c r="U52" s="5">
        <f t="shared" si="66"/>
        <v>5.9252457831921353E-2</v>
      </c>
      <c r="V52" s="5">
        <f t="shared" si="67"/>
        <v>7.9154291419214328E-3</v>
      </c>
      <c r="W52" s="5">
        <f t="shared" si="68"/>
        <v>4.9854816660031762E-2</v>
      </c>
      <c r="X52" s="5">
        <f t="shared" si="69"/>
        <v>4.9054628110226033E-2</v>
      </c>
      <c r="Y52" s="5">
        <f t="shared" si="70"/>
        <v>2.4133641443733724E-2</v>
      </c>
      <c r="Z52" s="5">
        <f t="shared" si="71"/>
        <v>1.2431516507698106E-2</v>
      </c>
      <c r="AA52" s="5">
        <f t="shared" si="72"/>
        <v>1.9433811202786339E-2</v>
      </c>
      <c r="AB52" s="5">
        <f t="shared" si="73"/>
        <v>1.5190142635923509E-2</v>
      </c>
      <c r="AC52" s="5">
        <f t="shared" si="74"/>
        <v>7.6095892531201825E-4</v>
      </c>
      <c r="AD52" s="5">
        <f t="shared" si="75"/>
        <v>1.9484129187308338E-2</v>
      </c>
      <c r="AE52" s="5">
        <f t="shared" si="76"/>
        <v>1.9171401588991468E-2</v>
      </c>
      <c r="AF52" s="5">
        <f t="shared" si="77"/>
        <v>9.4318466930971723E-3</v>
      </c>
      <c r="AG52" s="5">
        <f t="shared" si="78"/>
        <v>3.0934873359553163E-3</v>
      </c>
      <c r="AH52" s="5">
        <f t="shared" si="79"/>
        <v>3.0579964985617799E-3</v>
      </c>
      <c r="AI52" s="5">
        <f t="shared" si="80"/>
        <v>4.7804728067593946E-3</v>
      </c>
      <c r="AJ52" s="5">
        <f t="shared" si="81"/>
        <v>3.7365837840092537E-3</v>
      </c>
      <c r="AK52" s="5">
        <f t="shared" si="82"/>
        <v>1.9470958821170901E-3</v>
      </c>
      <c r="AL52" s="5">
        <f t="shared" si="83"/>
        <v>4.6819625872834631E-5</v>
      </c>
      <c r="AM52" s="5">
        <f t="shared" si="84"/>
        <v>6.0917891689621735E-3</v>
      </c>
      <c r="AN52" s="5">
        <f t="shared" si="85"/>
        <v>5.9940136626540344E-3</v>
      </c>
      <c r="AO52" s="5">
        <f t="shared" si="86"/>
        <v>2.9489037449899245E-3</v>
      </c>
      <c r="AP52" s="5">
        <f t="shared" si="87"/>
        <v>9.6719091042413673E-4</v>
      </c>
      <c r="AQ52" s="5">
        <f t="shared" si="88"/>
        <v>2.3791678317655623E-4</v>
      </c>
      <c r="AR52" s="5">
        <f t="shared" si="89"/>
        <v>6.017829010274248E-4</v>
      </c>
      <c r="AS52" s="5">
        <f t="shared" si="90"/>
        <v>9.4074888420813709E-4</v>
      </c>
      <c r="AT52" s="5">
        <f t="shared" si="91"/>
        <v>7.3532204190903294E-4</v>
      </c>
      <c r="AU52" s="5">
        <f t="shared" si="92"/>
        <v>3.8316885224363615E-4</v>
      </c>
      <c r="AV52" s="5">
        <f t="shared" si="93"/>
        <v>1.4974904969719552E-4</v>
      </c>
      <c r="AW52" s="5">
        <f t="shared" si="94"/>
        <v>2.0004705885966523E-6</v>
      </c>
      <c r="AX52" s="5">
        <f t="shared" si="95"/>
        <v>1.5871847509979931E-3</v>
      </c>
      <c r="AY52" s="5">
        <f t="shared" si="96"/>
        <v>1.5617098390584806E-3</v>
      </c>
      <c r="AZ52" s="5">
        <f t="shared" si="97"/>
        <v>7.6832190451631588E-4</v>
      </c>
      <c r="BA52" s="5">
        <f t="shared" si="98"/>
        <v>2.5199668303533629E-4</v>
      </c>
      <c r="BB52" s="5">
        <f t="shared" si="99"/>
        <v>6.1988010384256067E-5</v>
      </c>
      <c r="BC52" s="5">
        <f t="shared" si="100"/>
        <v>1.2198615902765111E-5</v>
      </c>
      <c r="BD52" s="5">
        <f t="shared" si="101"/>
        <v>9.8687343205293638E-5</v>
      </c>
      <c r="BE52" s="5">
        <f t="shared" si="102"/>
        <v>1.5427491849193388E-4</v>
      </c>
      <c r="BF52" s="5">
        <f t="shared" si="103"/>
        <v>1.205866411165893E-4</v>
      </c>
      <c r="BG52" s="5">
        <f t="shared" si="104"/>
        <v>6.2836474686114234E-5</v>
      </c>
      <c r="BH52" s="5">
        <f t="shared" si="105"/>
        <v>2.4557586858820073E-5</v>
      </c>
      <c r="BI52" s="5">
        <f t="shared" si="106"/>
        <v>7.678025546035429E-6</v>
      </c>
      <c r="BJ52" s="8">
        <f t="shared" si="107"/>
        <v>0.50692241259434101</v>
      </c>
      <c r="BK52" s="8">
        <f t="shared" si="108"/>
        <v>0.25533578953051822</v>
      </c>
      <c r="BL52" s="8">
        <f t="shared" si="109"/>
        <v>0.2256232285718896</v>
      </c>
      <c r="BM52" s="8">
        <f t="shared" si="110"/>
        <v>0.46699414632613523</v>
      </c>
      <c r="BN52" s="8">
        <f t="shared" si="111"/>
        <v>0.5317590915098418</v>
      </c>
    </row>
    <row r="53" spans="1:66" x14ac:dyDescent="0.25">
      <c r="A53" t="s">
        <v>122</v>
      </c>
      <c r="B53" t="s">
        <v>125</v>
      </c>
      <c r="C53" t="s">
        <v>126</v>
      </c>
      <c r="D53" s="4" t="s">
        <v>440</v>
      </c>
      <c r="E53">
        <f>VLOOKUP(A53,home!$A$2:$E$405,3,FALSE)</f>
        <v>1.3496240601503799</v>
      </c>
      <c r="F53">
        <f>VLOOKUP(B53,home!$B$2:$E$405,3,FALSE)</f>
        <v>0.74</v>
      </c>
      <c r="G53">
        <f>VLOOKUP(C53,away!$B$2:$E$405,4,FALSE)</f>
        <v>0.67</v>
      </c>
      <c r="H53">
        <f>VLOOKUP(A53,away!$A$2:$E$405,3,FALSE)</f>
        <v>1.1766917293233099</v>
      </c>
      <c r="I53">
        <f>VLOOKUP(C53,away!$B$2:$E$405,3,FALSE)</f>
        <v>0.94</v>
      </c>
      <c r="J53">
        <f>VLOOKUP(B53,home!$B$2:$E$405,4,FALSE)</f>
        <v>1.2</v>
      </c>
      <c r="K53" s="3">
        <f t="shared" si="56"/>
        <v>0.66914360902255843</v>
      </c>
      <c r="L53" s="3">
        <f t="shared" si="57"/>
        <v>1.3273082706766937</v>
      </c>
      <c r="M53" s="5">
        <f t="shared" si="58"/>
        <v>0.13581632198949833</v>
      </c>
      <c r="N53" s="5">
        <f t="shared" si="59"/>
        <v>9.0880623860222762E-2</v>
      </c>
      <c r="O53" s="5">
        <f t="shared" si="60"/>
        <v>0.18027012746955004</v>
      </c>
      <c r="P53" s="5">
        <f t="shared" si="61"/>
        <v>0.12062660369393134</v>
      </c>
      <c r="Q53" s="5">
        <f t="shared" si="62"/>
        <v>3.0406094320025546E-2</v>
      </c>
      <c r="R53" s="5">
        <f t="shared" si="63"/>
        <v>0.1196370155731378</v>
      </c>
      <c r="S53" s="5">
        <f t="shared" si="64"/>
        <v>2.6783926455941496E-2</v>
      </c>
      <c r="T53" s="5">
        <f t="shared" si="65"/>
        <v>4.0358260469945548E-2</v>
      </c>
      <c r="U53" s="5">
        <f t="shared" si="66"/>
        <v>8.0054344373297448E-2</v>
      </c>
      <c r="V53" s="5">
        <f t="shared" si="67"/>
        <v>2.6431564456083538E-3</v>
      </c>
      <c r="W53" s="5">
        <f t="shared" si="68"/>
        <v>6.7820145631940706E-3</v>
      </c>
      <c r="X53" s="5">
        <f t="shared" si="69"/>
        <v>9.001824021577275E-3</v>
      </c>
      <c r="Y53" s="5">
        <f t="shared" si="70"/>
        <v>5.9740977375078268E-3</v>
      </c>
      <c r="Z53" s="5">
        <f t="shared" si="71"/>
        <v>5.2931733416434076E-2</v>
      </c>
      <c r="AA53" s="5">
        <f t="shared" si="72"/>
        <v>3.5418931130092646E-2</v>
      </c>
      <c r="AB53" s="5">
        <f t="shared" si="73"/>
        <v>1.1850175702055819E-2</v>
      </c>
      <c r="AC53" s="5">
        <f t="shared" si="74"/>
        <v>1.4672158894224813E-4</v>
      </c>
      <c r="AD53" s="5">
        <f t="shared" si="75"/>
        <v>1.1345354253148071E-3</v>
      </c>
      <c r="AE53" s="5">
        <f t="shared" si="76"/>
        <v>1.5058782533960439E-3</v>
      </c>
      <c r="AF53" s="5">
        <f t="shared" si="77"/>
        <v>9.9938233018237151E-4</v>
      </c>
      <c r="AG53" s="5">
        <f t="shared" si="78"/>
        <v>4.4216281080640272E-4</v>
      </c>
      <c r="AH53" s="5">
        <f t="shared" si="79"/>
        <v>1.7564181886221716E-2</v>
      </c>
      <c r="AI53" s="5">
        <f t="shared" si="80"/>
        <v>1.1752960056875044E-2</v>
      </c>
      <c r="AJ53" s="5">
        <f t="shared" si="81"/>
        <v>3.9322090545776704E-3</v>
      </c>
      <c r="AK53" s="5">
        <f t="shared" si="82"/>
        <v>8.7707085273709511E-4</v>
      </c>
      <c r="AL53" s="5">
        <f t="shared" si="83"/>
        <v>5.212488956680462E-6</v>
      </c>
      <c r="AM53" s="5">
        <f t="shared" si="84"/>
        <v>1.5183342581181873E-4</v>
      </c>
      <c r="AN53" s="5">
        <f t="shared" si="85"/>
        <v>2.015297618452032E-4</v>
      </c>
      <c r="AO53" s="5">
        <f t="shared" si="86"/>
        <v>1.337460598423213E-4</v>
      </c>
      <c r="AP53" s="5">
        <f t="shared" si="87"/>
        <v>5.9174083799711026E-5</v>
      </c>
      <c r="AQ53" s="5">
        <f t="shared" si="88"/>
        <v>1.9635562709268048E-5</v>
      </c>
      <c r="AR53" s="5">
        <f t="shared" si="89"/>
        <v>4.6626167770503638E-3</v>
      </c>
      <c r="AS53" s="5">
        <f t="shared" si="90"/>
        <v>3.1199602176846097E-3</v>
      </c>
      <c r="AT53" s="5">
        <f t="shared" si="91"/>
        <v>1.0438507200341434E-3</v>
      </c>
      <c r="AU53" s="5">
        <f t="shared" si="92"/>
        <v>2.3282867936148103E-4</v>
      </c>
      <c r="AV53" s="5">
        <f t="shared" si="93"/>
        <v>3.8948955697974352E-5</v>
      </c>
      <c r="AW53" s="5">
        <f t="shared" si="94"/>
        <v>1.2859787199400773E-7</v>
      </c>
      <c r="AX53" s="5">
        <f t="shared" si="95"/>
        <v>1.6933061086329875E-5</v>
      </c>
      <c r="AY53" s="5">
        <f t="shared" si="96"/>
        <v>2.2475392027759319E-5</v>
      </c>
      <c r="AZ53" s="5">
        <f t="shared" si="97"/>
        <v>1.4915886862572987E-5</v>
      </c>
      <c r="BA53" s="5">
        <f t="shared" si="98"/>
        <v>6.599326665723656E-6</v>
      </c>
      <c r="BB53" s="5">
        <f t="shared" si="99"/>
        <v>2.1898352160780639E-6</v>
      </c>
      <c r="BC53" s="5">
        <f t="shared" si="100"/>
        <v>5.813172787438989E-7</v>
      </c>
      <c r="BD53" s="5">
        <f t="shared" si="101"/>
        <v>1.0314549685291434E-3</v>
      </c>
      <c r="BE53" s="5">
        <f t="shared" si="102"/>
        <v>6.9019150018584038E-4</v>
      </c>
      <c r="BF53" s="5">
        <f t="shared" si="103"/>
        <v>2.3091861567552352E-4</v>
      </c>
      <c r="BG53" s="5">
        <f t="shared" si="104"/>
        <v>5.1505905294537653E-5</v>
      </c>
      <c r="BH53" s="5">
        <f t="shared" si="105"/>
        <v>8.6162118386902528E-6</v>
      </c>
      <c r="BI53" s="5">
        <f t="shared" si="106"/>
        <v>1.1530966171688185E-6</v>
      </c>
      <c r="BJ53" s="8">
        <f t="shared" si="107"/>
        <v>0.18811448750531812</v>
      </c>
      <c r="BK53" s="8">
        <f t="shared" si="108"/>
        <v>0.28604441805490627</v>
      </c>
      <c r="BL53" s="8">
        <f t="shared" si="109"/>
        <v>0.47246906174651476</v>
      </c>
      <c r="BM53" s="8">
        <f t="shared" si="110"/>
        <v>0.3219005670226518</v>
      </c>
      <c r="BN53" s="8">
        <f t="shared" si="111"/>
        <v>0.67763678690636575</v>
      </c>
    </row>
    <row r="54" spans="1:66" x14ac:dyDescent="0.25">
      <c r="A54" t="s">
        <v>122</v>
      </c>
      <c r="B54" t="s">
        <v>127</v>
      </c>
      <c r="C54" t="s">
        <v>128</v>
      </c>
      <c r="D54" s="4" t="s">
        <v>440</v>
      </c>
      <c r="E54">
        <f>VLOOKUP(A54,home!$A$2:$E$405,3,FALSE)</f>
        <v>1.3496240601503799</v>
      </c>
      <c r="F54">
        <f>VLOOKUP(B54,home!$B$2:$E$405,3,FALSE)</f>
        <v>0.67</v>
      </c>
      <c r="G54">
        <f>VLOOKUP(C54,away!$B$2:$E$405,4,FALSE)</f>
        <v>1.05</v>
      </c>
      <c r="H54">
        <f>VLOOKUP(A54,away!$A$2:$E$405,3,FALSE)</f>
        <v>1.1766917293233099</v>
      </c>
      <c r="I54">
        <f>VLOOKUP(C54,away!$B$2:$E$405,3,FALSE)</f>
        <v>0.93</v>
      </c>
      <c r="J54">
        <f>VLOOKUP(B54,home!$B$2:$E$405,4,FALSE)</f>
        <v>0.85</v>
      </c>
      <c r="K54" s="3">
        <f t="shared" si="56"/>
        <v>0.94946052631579236</v>
      </c>
      <c r="L54" s="3">
        <f t="shared" si="57"/>
        <v>0.93017481203007646</v>
      </c>
      <c r="M54" s="5">
        <f t="shared" si="58"/>
        <v>0.15264575966405944</v>
      </c>
      <c r="N54" s="5">
        <f t="shared" si="59"/>
        <v>0.14493112331051178</v>
      </c>
      <c r="O54" s="5">
        <f t="shared" si="60"/>
        <v>0.1419872408027047</v>
      </c>
      <c r="P54" s="5">
        <f t="shared" si="61"/>
        <v>0.13481128038266313</v>
      </c>
      <c r="Q54" s="5">
        <f t="shared" si="62"/>
        <v>6.8803190308968754E-2</v>
      </c>
      <c r="R54" s="5">
        <f t="shared" si="63"/>
        <v>6.6036477512162517E-2</v>
      </c>
      <c r="S54" s="5">
        <f t="shared" si="64"/>
        <v>2.9765126391997829E-2</v>
      </c>
      <c r="T54" s="5">
        <f t="shared" si="65"/>
        <v>6.3998994612714591E-2</v>
      </c>
      <c r="U54" s="5">
        <f t="shared" si="66"/>
        <v>6.2699028694738798E-2</v>
      </c>
      <c r="V54" s="5">
        <f t="shared" si="67"/>
        <v>2.9208328911243509E-3</v>
      </c>
      <c r="W54" s="5">
        <f t="shared" si="68"/>
        <v>2.1775304427653037E-2</v>
      </c>
      <c r="X54" s="5">
        <f t="shared" si="69"/>
        <v>2.0254839702889858E-2</v>
      </c>
      <c r="Y54" s="5">
        <f t="shared" si="70"/>
        <v>9.4202708566674485E-3</v>
      </c>
      <c r="Z54" s="5">
        <f t="shared" si="71"/>
        <v>2.0475156019001382E-2</v>
      </c>
      <c r="AA54" s="5">
        <f t="shared" si="72"/>
        <v>1.9440352410199015E-2</v>
      </c>
      <c r="AB54" s="5">
        <f t="shared" si="73"/>
        <v>9.228923615576019E-3</v>
      </c>
      <c r="AC54" s="5">
        <f t="shared" si="74"/>
        <v>1.612234523836649E-4</v>
      </c>
      <c r="AD54" s="5">
        <f t="shared" si="75"/>
        <v>5.168698000641514E-3</v>
      </c>
      <c r="AE54" s="5">
        <f t="shared" si="76"/>
        <v>4.8077926911869523E-3</v>
      </c>
      <c r="AF54" s="5">
        <f t="shared" si="77"/>
        <v>2.2360438314021989E-3</v>
      </c>
      <c r="AG54" s="5">
        <f t="shared" si="78"/>
        <v>6.9330388352185088E-4</v>
      </c>
      <c r="AH54" s="5">
        <f t="shared" si="79"/>
        <v>4.7613686003152743E-3</v>
      </c>
      <c r="AI54" s="5">
        <f t="shared" si="80"/>
        <v>4.5207315372388273E-3</v>
      </c>
      <c r="AJ54" s="5">
        <f t="shared" si="81"/>
        <v>2.1461280723395889E-3</v>
      </c>
      <c r="AK54" s="5">
        <f t="shared" si="82"/>
        <v>6.792212963682144E-4</v>
      </c>
      <c r="AL54" s="5">
        <f t="shared" si="83"/>
        <v>5.6954716832982986E-6</v>
      </c>
      <c r="AM54" s="5">
        <f t="shared" si="84"/>
        <v>9.8149494481129525E-4</v>
      </c>
      <c r="AN54" s="5">
        <f t="shared" si="85"/>
        <v>9.129618757983169E-4</v>
      </c>
      <c r="AO54" s="5">
        <f t="shared" si="86"/>
        <v>4.2460707060566262E-4</v>
      </c>
      <c r="AP54" s="5">
        <f t="shared" si="87"/>
        <v>1.3165293402908791E-4</v>
      </c>
      <c r="AQ54" s="5">
        <f t="shared" si="88"/>
        <v>3.0615060790928719E-5</v>
      </c>
      <c r="AR54" s="5">
        <f t="shared" si="89"/>
        <v>8.8578102856083391E-4</v>
      </c>
      <c r="AS54" s="5">
        <f t="shared" si="90"/>
        <v>8.4101412157791316E-4</v>
      </c>
      <c r="AT54" s="5">
        <f t="shared" si="91"/>
        <v>3.9925485525618958E-4</v>
      </c>
      <c r="AU54" s="5">
        <f t="shared" si="92"/>
        <v>1.2635890833522577E-4</v>
      </c>
      <c r="AV54" s="5">
        <f t="shared" si="93"/>
        <v>2.9993198903163104E-5</v>
      </c>
      <c r="AW54" s="5">
        <f t="shared" si="94"/>
        <v>1.3972325200269754E-7</v>
      </c>
      <c r="AX54" s="5">
        <f t="shared" si="95"/>
        <v>1.5531511781280362E-4</v>
      </c>
      <c r="AY54" s="5">
        <f t="shared" si="96"/>
        <v>1.4447021051695381E-4</v>
      </c>
      <c r="AZ54" s="5">
        <f t="shared" si="97"/>
        <v>6.7191275455776516E-5</v>
      </c>
      <c r="BA54" s="5">
        <f t="shared" si="98"/>
        <v>2.0833210672379344E-5</v>
      </c>
      <c r="BB54" s="5">
        <f t="shared" si="99"/>
        <v>4.8446319552908586E-6</v>
      </c>
      <c r="BC54" s="5">
        <f t="shared" si="100"/>
        <v>9.0127092367351553E-7</v>
      </c>
      <c r="BD54" s="5">
        <f t="shared" si="101"/>
        <v>1.3732186695689685E-4</v>
      </c>
      <c r="BE54" s="5">
        <f t="shared" si="102"/>
        <v>1.3038169207556246E-4</v>
      </c>
      <c r="BF54" s="5">
        <f t="shared" si="103"/>
        <v>6.1896134990003555E-5</v>
      </c>
      <c r="BG54" s="5">
        <f t="shared" si="104"/>
        <v>1.9589312301507373E-5</v>
      </c>
      <c r="BH54" s="5">
        <f t="shared" si="105"/>
        <v>4.6498196919884039E-6</v>
      </c>
      <c r="BI54" s="5">
        <f t="shared" si="106"/>
        <v>8.8296405040576921E-7</v>
      </c>
      <c r="BJ54" s="8">
        <f t="shared" si="107"/>
        <v>0.34496444922953018</v>
      </c>
      <c r="BK54" s="8">
        <f t="shared" si="108"/>
        <v>0.32045438846442864</v>
      </c>
      <c r="BL54" s="8">
        <f t="shared" si="109"/>
        <v>0.31413659644434283</v>
      </c>
      <c r="BM54" s="8">
        <f t="shared" si="110"/>
        <v>0.29067118768896777</v>
      </c>
      <c r="BN54" s="8">
        <f t="shared" si="111"/>
        <v>0.70921507198107037</v>
      </c>
    </row>
    <row r="55" spans="1:66" x14ac:dyDescent="0.25">
      <c r="A55" t="s">
        <v>122</v>
      </c>
      <c r="B55" t="s">
        <v>129</v>
      </c>
      <c r="C55" t="s">
        <v>130</v>
      </c>
      <c r="D55" s="4" t="s">
        <v>440</v>
      </c>
      <c r="E55">
        <f>VLOOKUP(A55,home!$A$2:$E$405,3,FALSE)</f>
        <v>1.3496240601503799</v>
      </c>
      <c r="F55">
        <f>VLOOKUP(B55,home!$B$2:$E$405,3,FALSE)</f>
        <v>1.21</v>
      </c>
      <c r="G55">
        <f>VLOOKUP(C55,away!$B$2:$E$405,4,FALSE)</f>
        <v>0.74</v>
      </c>
      <c r="H55">
        <f>VLOOKUP(A55,away!$A$2:$E$405,3,FALSE)</f>
        <v>1.1766917293233099</v>
      </c>
      <c r="I55">
        <f>VLOOKUP(C55,away!$B$2:$E$405,3,FALSE)</f>
        <v>1.1499999999999999</v>
      </c>
      <c r="J55">
        <f>VLOOKUP(B55,home!$B$2:$E$405,4,FALSE)</f>
        <v>0.85</v>
      </c>
      <c r="K55" s="3">
        <f t="shared" si="56"/>
        <v>1.2084533834586502</v>
      </c>
      <c r="L55" s="3">
        <f t="shared" si="57"/>
        <v>1.1502161654135352</v>
      </c>
      <c r="M55" s="5">
        <f t="shared" si="58"/>
        <v>9.4545928292443293E-2</v>
      </c>
      <c r="N55" s="5">
        <f t="shared" si="59"/>
        <v>0.114254346937242</v>
      </c>
      <c r="O55" s="5">
        <f t="shared" si="60"/>
        <v>0.10874825509599718</v>
      </c>
      <c r="P55" s="5">
        <f t="shared" si="61"/>
        <v>0.13141719681598218</v>
      </c>
      <c r="Q55" s="5">
        <f t="shared" si="62"/>
        <v>6.9035526065584274E-2</v>
      </c>
      <c r="R55" s="5">
        <f t="shared" si="63"/>
        <v>6.2542000485965421E-2</v>
      </c>
      <c r="S55" s="5">
        <f t="shared" si="64"/>
        <v>4.5666904780792578E-2</v>
      </c>
      <c r="T55" s="5">
        <f t="shared" si="65"/>
        <v>7.9405778068462496E-2</v>
      </c>
      <c r="U55" s="5">
        <f t="shared" si="66"/>
        <v>7.5579092095537453E-2</v>
      </c>
      <c r="V55" s="5">
        <f t="shared" si="67"/>
        <v>7.0529115342768149E-3</v>
      </c>
      <c r="W55" s="5">
        <f t="shared" si="68"/>
        <v>2.7808738350934385E-2</v>
      </c>
      <c r="X55" s="5">
        <f t="shared" si="69"/>
        <v>3.1986060391000069E-2</v>
      </c>
      <c r="Y55" s="5">
        <f t="shared" si="70"/>
        <v>1.8395441864810933E-2</v>
      </c>
      <c r="Z55" s="5">
        <f t="shared" si="71"/>
        <v>2.3978939992086203E-2</v>
      </c>
      <c r="AA55" s="5">
        <f t="shared" si="72"/>
        <v>2.8977431165188507E-2</v>
      </c>
      <c r="AB55" s="5">
        <f t="shared" si="73"/>
        <v>1.7508937367756092E-2</v>
      </c>
      <c r="AC55" s="5">
        <f t="shared" si="74"/>
        <v>6.1271402690580537E-4</v>
      </c>
      <c r="AD55" s="5">
        <f t="shared" si="75"/>
        <v>8.4013909874757452E-3</v>
      </c>
      <c r="AE55" s="5">
        <f t="shared" si="76"/>
        <v>9.6634157257541858E-3</v>
      </c>
      <c r="AF55" s="5">
        <f t="shared" si="77"/>
        <v>5.5575084904369186E-3</v>
      </c>
      <c r="AG55" s="5">
        <f t="shared" si="78"/>
        <v>2.1307787017078388E-3</v>
      </c>
      <c r="AH55" s="5">
        <f t="shared" si="79"/>
        <v>6.8952411020946651E-3</v>
      </c>
      <c r="AI55" s="5">
        <f t="shared" si="80"/>
        <v>8.3325774395894489E-3</v>
      </c>
      <c r="AJ55" s="5">
        <f t="shared" si="81"/>
        <v>5.0347656999015422E-3</v>
      </c>
      <c r="AK55" s="5">
        <f t="shared" si="82"/>
        <v>2.028093214989193E-3</v>
      </c>
      <c r="AL55" s="5">
        <f t="shared" si="83"/>
        <v>3.4066473858813017E-5</v>
      </c>
      <c r="AM55" s="5">
        <f t="shared" si="84"/>
        <v>2.0305378729148144E-3</v>
      </c>
      <c r="AN55" s="5">
        <f t="shared" si="85"/>
        <v>2.3355574859110339E-3</v>
      </c>
      <c r="AO55" s="5">
        <f t="shared" si="86"/>
        <v>1.3431979877737337E-3</v>
      </c>
      <c r="AP55" s="5">
        <f t="shared" si="87"/>
        <v>5.1498934629609346E-4</v>
      </c>
      <c r="AQ55" s="5">
        <f t="shared" si="88"/>
        <v>1.4808726778137895E-4</v>
      </c>
      <c r="AR55" s="5">
        <f t="shared" si="89"/>
        <v>1.5862035560106251E-3</v>
      </c>
      <c r="AS55" s="5">
        <f t="shared" si="90"/>
        <v>1.9168530541151824E-3</v>
      </c>
      <c r="AT55" s="5">
        <f t="shared" si="91"/>
        <v>1.1582137794192695E-3</v>
      </c>
      <c r="AU55" s="5">
        <f t="shared" si="92"/>
        <v>4.6654912016921569E-4</v>
      </c>
      <c r="AV55" s="5">
        <f t="shared" si="93"/>
        <v>1.4095071570453626E-4</v>
      </c>
      <c r="AW55" s="5">
        <f t="shared" si="94"/>
        <v>1.3153279577643816E-6</v>
      </c>
      <c r="AX55" s="5">
        <f t="shared" si="95"/>
        <v>4.0896839379413966E-4</v>
      </c>
      <c r="AY55" s="5">
        <f t="shared" si="96"/>
        <v>4.7040205768522793E-4</v>
      </c>
      <c r="AZ55" s="5">
        <f t="shared" si="97"/>
        <v>2.705320254966698E-4</v>
      </c>
      <c r="BA55" s="5">
        <f t="shared" si="98"/>
        <v>1.0372343632944542E-4</v>
      </c>
      <c r="BB55" s="5">
        <f t="shared" si="99"/>
        <v>2.9826093299592423E-5</v>
      </c>
      <c r="BC55" s="5">
        <f t="shared" si="100"/>
        <v>6.8612909328647084E-6</v>
      </c>
      <c r="BD55" s="5">
        <f t="shared" si="101"/>
        <v>3.0407949529330866E-4</v>
      </c>
      <c r="BE55" s="5">
        <f t="shared" si="102"/>
        <v>3.674658949275975E-4</v>
      </c>
      <c r="BF55" s="5">
        <f t="shared" si="103"/>
        <v>2.2203270201545802E-4</v>
      </c>
      <c r="BG55" s="5">
        <f t="shared" si="104"/>
        <v>8.9438723329682168E-5</v>
      </c>
      <c r="BH55" s="5">
        <f t="shared" si="105"/>
        <v>2.7020631954994132E-5</v>
      </c>
      <c r="BI55" s="5">
        <f t="shared" si="106"/>
        <v>6.5306348218407139E-6</v>
      </c>
      <c r="BJ55" s="8">
        <f t="shared" si="107"/>
        <v>0.37430166884162375</v>
      </c>
      <c r="BK55" s="8">
        <f t="shared" si="108"/>
        <v>0.27980012398194476</v>
      </c>
      <c r="BL55" s="8">
        <f t="shared" si="109"/>
        <v>0.3219317319747812</v>
      </c>
      <c r="BM55" s="8">
        <f t="shared" si="110"/>
        <v>0.41900012436749418</v>
      </c>
      <c r="BN55" s="8">
        <f t="shared" si="111"/>
        <v>0.58054325369321425</v>
      </c>
    </row>
    <row r="56" spans="1:66" x14ac:dyDescent="0.25">
      <c r="A56" t="s">
        <v>122</v>
      </c>
      <c r="B56" t="s">
        <v>131</v>
      </c>
      <c r="C56" t="s">
        <v>132</v>
      </c>
      <c r="D56" s="4" t="s">
        <v>440</v>
      </c>
      <c r="E56">
        <f>VLOOKUP(A56,home!$A$2:$E$405,3,FALSE)</f>
        <v>1.3496240601503799</v>
      </c>
      <c r="F56">
        <f>VLOOKUP(B56,home!$B$2:$E$405,3,FALSE)</f>
        <v>0.94</v>
      </c>
      <c r="G56">
        <f>VLOOKUP(C56,away!$B$2:$E$405,4,FALSE)</f>
        <v>1.23</v>
      </c>
      <c r="H56">
        <f>VLOOKUP(A56,away!$A$2:$E$405,3,FALSE)</f>
        <v>1.1766917293233099</v>
      </c>
      <c r="I56">
        <f>VLOOKUP(C56,away!$B$2:$E$405,3,FALSE)</f>
        <v>1.1100000000000001</v>
      </c>
      <c r="J56">
        <f>VLOOKUP(B56,home!$B$2:$E$405,4,FALSE)</f>
        <v>0.77</v>
      </c>
      <c r="K56" s="3">
        <f t="shared" si="56"/>
        <v>1.5604353383458691</v>
      </c>
      <c r="L56" s="3">
        <f t="shared" si="57"/>
        <v>1.0057184210526331</v>
      </c>
      <c r="M56" s="5">
        <f t="shared" si="58"/>
        <v>7.6830486389534922E-2</v>
      </c>
      <c r="N56" s="5">
        <f t="shared" si="59"/>
        <v>0.11988900602453159</v>
      </c>
      <c r="O56" s="5">
        <f t="shared" si="60"/>
        <v>7.7269835460388889E-2</v>
      </c>
      <c r="P56" s="5">
        <f t="shared" si="61"/>
        <v>0.12057458184056154</v>
      </c>
      <c r="Q56" s="5">
        <f t="shared" si="62"/>
        <v>9.3539520839919968E-2</v>
      </c>
      <c r="R56" s="5">
        <f t="shared" si="63"/>
        <v>3.8855848457109529E-2</v>
      </c>
      <c r="S56" s="5">
        <f t="shared" si="64"/>
        <v>4.7306188172220556E-2</v>
      </c>
      <c r="T56" s="5">
        <f t="shared" si="65"/>
        <v>9.4074419205144186E-2</v>
      </c>
      <c r="U56" s="5">
        <f t="shared" si="66"/>
        <v>6.0632039033885518E-2</v>
      </c>
      <c r="V56" s="5">
        <f t="shared" si="67"/>
        <v>8.2489301742615217E-3</v>
      </c>
      <c r="W56" s="5">
        <f t="shared" si="68"/>
        <v>4.8654124616850342E-2</v>
      </c>
      <c r="X56" s="5">
        <f t="shared" si="69"/>
        <v>4.8932349387356772E-2</v>
      </c>
      <c r="Y56" s="5">
        <f t="shared" si="70"/>
        <v>2.4606082582124114E-2</v>
      </c>
      <c r="Z56" s="5">
        <f t="shared" si="71"/>
        <v>1.3026014186314864E-2</v>
      </c>
      <c r="AA56" s="5">
        <f t="shared" si="72"/>
        <v>2.0326252854120323E-2</v>
      </c>
      <c r="AB56" s="5">
        <f t="shared" si="73"/>
        <v>1.585890162486147E-2</v>
      </c>
      <c r="AC56" s="5">
        <f t="shared" si="74"/>
        <v>8.0909557612882132E-4</v>
      </c>
      <c r="AD56" s="5">
        <f t="shared" si="75"/>
        <v>1.8980403852104231E-2</v>
      </c>
      <c r="AE56" s="5">
        <f t="shared" si="76"/>
        <v>1.9088941793079583E-2</v>
      </c>
      <c r="AF56" s="5">
        <f t="shared" si="77"/>
        <v>9.5990501998508074E-3</v>
      </c>
      <c r="AG56" s="5">
        <f t="shared" si="78"/>
        <v>3.2179805368663058E-3</v>
      </c>
      <c r="AH56" s="5">
        <f t="shared" si="79"/>
        <v>3.2751256050174457E-3</v>
      </c>
      <c r="AI56" s="5">
        <f t="shared" si="80"/>
        <v>5.1106217315906163E-3</v>
      </c>
      <c r="AJ56" s="5">
        <f t="shared" si="81"/>
        <v>3.9873973754461778E-3</v>
      </c>
      <c r="AK56" s="5">
        <f t="shared" si="82"/>
        <v>2.0740252575579296E-3</v>
      </c>
      <c r="AL56" s="5">
        <f t="shared" si="83"/>
        <v>5.0790442880272603E-5</v>
      </c>
      <c r="AM56" s="5">
        <f t="shared" si="84"/>
        <v>5.923538581379899E-3</v>
      </c>
      <c r="AN56" s="5">
        <f t="shared" si="85"/>
        <v>5.9574118691097461E-3</v>
      </c>
      <c r="AO56" s="5">
        <f t="shared" si="86"/>
        <v>2.9957394292806343E-3</v>
      </c>
      <c r="AP56" s="5">
        <f t="shared" si="87"/>
        <v>1.0042901095670788E-3</v>
      </c>
      <c r="AQ56" s="5">
        <f t="shared" si="88"/>
        <v>2.5250826581814454E-4</v>
      </c>
      <c r="AR56" s="5">
        <f t="shared" si="89"/>
        <v>6.5877083044543923E-4</v>
      </c>
      <c r="AS56" s="5">
        <f t="shared" si="90"/>
        <v>1.0279692836985179E-3</v>
      </c>
      <c r="AT56" s="5">
        <f t="shared" si="91"/>
        <v>8.0203979850862895E-4</v>
      </c>
      <c r="AU56" s="5">
        <f t="shared" si="92"/>
        <v>4.1717708145088843E-4</v>
      </c>
      <c r="AV56" s="5">
        <f t="shared" si="93"/>
        <v>1.6274446506098979E-4</v>
      </c>
      <c r="AW56" s="5">
        <f t="shared" si="94"/>
        <v>2.2141226815502272E-6</v>
      </c>
      <c r="AX56" s="5">
        <f t="shared" si="95"/>
        <v>1.5405498217400579E-3</v>
      </c>
      <c r="AY56" s="5">
        <f t="shared" si="96"/>
        <v>1.5493593342733266E-3</v>
      </c>
      <c r="AZ56" s="5">
        <f t="shared" si="97"/>
        <v>7.7910961165426429E-4</v>
      </c>
      <c r="BA56" s="5">
        <f t="shared" si="98"/>
        <v>2.6118829615328563E-4</v>
      </c>
      <c r="BB56" s="5">
        <f t="shared" si="99"/>
        <v>6.5670470201177486E-5</v>
      </c>
      <c r="BC56" s="5">
        <f t="shared" si="100"/>
        <v>1.3209200320102447E-5</v>
      </c>
      <c r="BD56" s="5">
        <f t="shared" si="101"/>
        <v>1.104229932385198E-4</v>
      </c>
      <c r="BE56" s="5">
        <f t="shared" si="102"/>
        <v>1.7230794081531323E-4</v>
      </c>
      <c r="BF56" s="5">
        <f t="shared" si="103"/>
        <v>1.3443769996291166E-4</v>
      </c>
      <c r="BG56" s="5">
        <f t="shared" si="104"/>
        <v>6.9927112609355512E-5</v>
      </c>
      <c r="BH56" s="5">
        <f t="shared" si="105"/>
        <v>2.7279184406032332E-5</v>
      </c>
      <c r="BI56" s="5">
        <f t="shared" si="106"/>
        <v>8.513480669685281E-6</v>
      </c>
      <c r="BJ56" s="8">
        <f t="shared" si="107"/>
        <v>0.50092445402732566</v>
      </c>
      <c r="BK56" s="8">
        <f t="shared" si="108"/>
        <v>0.25536943192986095</v>
      </c>
      <c r="BL56" s="8">
        <f t="shared" si="109"/>
        <v>0.23098163727084417</v>
      </c>
      <c r="BM56" s="8">
        <f t="shared" si="110"/>
        <v>0.47179511319070738</v>
      </c>
      <c r="BN56" s="8">
        <f t="shared" si="111"/>
        <v>0.52695927901204642</v>
      </c>
    </row>
    <row r="57" spans="1:66" x14ac:dyDescent="0.25">
      <c r="A57" t="s">
        <v>122</v>
      </c>
      <c r="B57" t="s">
        <v>133</v>
      </c>
      <c r="C57" t="s">
        <v>134</v>
      </c>
      <c r="D57" s="4" t="s">
        <v>440</v>
      </c>
      <c r="E57">
        <f>VLOOKUP(A57,home!$A$2:$E$405,3,FALSE)</f>
        <v>1.3496240601503799</v>
      </c>
      <c r="F57">
        <f>VLOOKUP(B57,home!$B$2:$E$405,3,FALSE)</f>
        <v>0.49</v>
      </c>
      <c r="G57">
        <f>VLOOKUP(C57,away!$B$2:$E$405,4,FALSE)</f>
        <v>1.1499999999999999</v>
      </c>
      <c r="H57">
        <f>VLOOKUP(A57,away!$A$2:$E$405,3,FALSE)</f>
        <v>1.1766917293233099</v>
      </c>
      <c r="I57">
        <f>VLOOKUP(C57,away!$B$2:$E$405,3,FALSE)</f>
        <v>0.2</v>
      </c>
      <c r="J57">
        <f>VLOOKUP(B57,home!$B$2:$E$405,4,FALSE)</f>
        <v>1.27</v>
      </c>
      <c r="K57" s="3">
        <f t="shared" si="56"/>
        <v>0.76051315789473906</v>
      </c>
      <c r="L57" s="3">
        <f t="shared" si="57"/>
        <v>0.29887969924812074</v>
      </c>
      <c r="M57" s="5">
        <f t="shared" si="58"/>
        <v>0.34666622236923383</v>
      </c>
      <c r="N57" s="5">
        <f t="shared" si="59"/>
        <v>0.26364422350946581</v>
      </c>
      <c r="O57" s="5">
        <f t="shared" si="60"/>
        <v>0.10361149628119874</v>
      </c>
      <c r="P57" s="5">
        <f t="shared" si="61"/>
        <v>7.8797906231013459E-2</v>
      </c>
      <c r="Q57" s="5">
        <f t="shared" si="62"/>
        <v>0.10025245049094512</v>
      </c>
      <c r="R57" s="5">
        <f t="shared" si="63"/>
        <v>1.5483686423586229E-2</v>
      </c>
      <c r="S57" s="5">
        <f t="shared" si="64"/>
        <v>4.4777293155044348E-3</v>
      </c>
      <c r="T57" s="5">
        <f t="shared" si="65"/>
        <v>2.996342225162079E-2</v>
      </c>
      <c r="U57" s="5">
        <f t="shared" si="66"/>
        <v>1.1775547257853458E-2</v>
      </c>
      <c r="V57" s="5">
        <f t="shared" si="67"/>
        <v>1.130885086331363E-4</v>
      </c>
      <c r="W57" s="5">
        <f t="shared" si="68"/>
        <v>2.5414435903184891E-2</v>
      </c>
      <c r="X57" s="5">
        <f t="shared" si="69"/>
        <v>7.5958589593045408E-3</v>
      </c>
      <c r="Y57" s="5">
        <f t="shared" si="70"/>
        <v>1.135124020644042E-3</v>
      </c>
      <c r="Z57" s="5">
        <f t="shared" si="71"/>
        <v>1.542586513844554E-3</v>
      </c>
      <c r="AA57" s="5">
        <f t="shared" si="72"/>
        <v>1.1731573409697583E-3</v>
      </c>
      <c r="AB57" s="5">
        <f t="shared" si="73"/>
        <v>4.4610079704415301E-4</v>
      </c>
      <c r="AC57" s="5">
        <f t="shared" si="74"/>
        <v>1.6065773653576115E-6</v>
      </c>
      <c r="AD57" s="5">
        <f t="shared" si="75"/>
        <v>4.8320032262111432E-3</v>
      </c>
      <c r="AE57" s="5">
        <f t="shared" si="76"/>
        <v>1.4441876710159353E-3</v>
      </c>
      <c r="AF57" s="5">
        <f t="shared" si="77"/>
        <v>2.1581918838554332E-4</v>
      </c>
      <c r="AG57" s="5">
        <f t="shared" si="78"/>
        <v>2.1501324705548232E-5</v>
      </c>
      <c r="AH57" s="5">
        <f t="shared" si="79"/>
        <v>1.1526194833051686E-4</v>
      </c>
      <c r="AI57" s="5">
        <f t="shared" si="80"/>
        <v>8.7658228309941611E-5</v>
      </c>
      <c r="AJ57" s="5">
        <f t="shared" si="81"/>
        <v>3.333261801372586E-5</v>
      </c>
      <c r="AK57" s="5">
        <f t="shared" si="82"/>
        <v>8.4499648621725722E-6</v>
      </c>
      <c r="AL57" s="5">
        <f t="shared" si="83"/>
        <v>1.4607126327234929E-8</v>
      </c>
      <c r="AM57" s="5">
        <f t="shared" si="84"/>
        <v>7.3496040650468083E-4</v>
      </c>
      <c r="AN57" s="5">
        <f t="shared" si="85"/>
        <v>2.1966474525539557E-4</v>
      </c>
      <c r="AO57" s="5">
        <f t="shared" si="86"/>
        <v>3.2826666498673838E-5</v>
      </c>
      <c r="AP57" s="5">
        <f t="shared" si="87"/>
        <v>3.2704080701473324E-6</v>
      </c>
      <c r="AQ57" s="5">
        <f t="shared" si="88"/>
        <v>2.4436464510606548E-7</v>
      </c>
      <c r="AR57" s="5">
        <f t="shared" si="89"/>
        <v>6.8898912903554661E-6</v>
      </c>
      <c r="AS57" s="5">
        <f t="shared" si="90"/>
        <v>5.2398529827796933E-6</v>
      </c>
      <c r="AT57" s="5">
        <f t="shared" si="91"/>
        <v>1.9924885694189763E-6</v>
      </c>
      <c r="AU57" s="5">
        <f t="shared" si="92"/>
        <v>5.0510459133266559E-7</v>
      </c>
      <c r="AV57" s="5">
        <f t="shared" si="93"/>
        <v>9.6034671955384274E-8</v>
      </c>
      <c r="AW57" s="5">
        <f t="shared" si="94"/>
        <v>9.2228561362731912E-11</v>
      </c>
      <c r="AX57" s="5">
        <f t="shared" si="95"/>
        <v>9.3157843279745948E-5</v>
      </c>
      <c r="AY57" s="5">
        <f t="shared" si="96"/>
        <v>2.7842988182054033E-5</v>
      </c>
      <c r="AZ57" s="5">
        <f t="shared" si="97"/>
        <v>4.160851967010644E-6</v>
      </c>
      <c r="BA57" s="5">
        <f t="shared" si="98"/>
        <v>4.1453139483869763E-7</v>
      </c>
      <c r="BB57" s="5">
        <f t="shared" si="99"/>
        <v>3.0973754654573494E-8</v>
      </c>
      <c r="BC57" s="5">
        <f t="shared" si="100"/>
        <v>1.8514852951488019E-9</v>
      </c>
      <c r="BD57" s="5">
        <f t="shared" si="101"/>
        <v>3.432081061189477E-7</v>
      </c>
      <c r="BE57" s="5">
        <f t="shared" si="102"/>
        <v>2.610142805995936E-7</v>
      </c>
      <c r="BF57" s="5">
        <f t="shared" si="103"/>
        <v>9.9252397397210229E-8</v>
      </c>
      <c r="BG57" s="5">
        <f t="shared" si="104"/>
        <v>2.5160918057725312E-8</v>
      </c>
      <c r="BH57" s="5">
        <f t="shared" si="105"/>
        <v>4.7838023119028592E-9</v>
      </c>
      <c r="BI57" s="5">
        <f t="shared" si="106"/>
        <v>7.2762892059387964E-10</v>
      </c>
      <c r="BJ57" s="8">
        <f t="shared" si="107"/>
        <v>0.43563560217652098</v>
      </c>
      <c r="BK57" s="8">
        <f t="shared" si="108"/>
        <v>0.4300844105970586</v>
      </c>
      <c r="BL57" s="8">
        <f t="shared" si="109"/>
        <v>0.13275014837940799</v>
      </c>
      <c r="BM57" s="8">
        <f t="shared" si="110"/>
        <v>9.1528919465435371E-2</v>
      </c>
      <c r="BN57" s="8">
        <f t="shared" si="111"/>
        <v>0.90845598530544314</v>
      </c>
    </row>
    <row r="58" spans="1:66" x14ac:dyDescent="0.25">
      <c r="A58" t="s">
        <v>122</v>
      </c>
      <c r="B58" t="s">
        <v>135</v>
      </c>
      <c r="C58" t="s">
        <v>136</v>
      </c>
      <c r="D58" s="4" t="s">
        <v>440</v>
      </c>
      <c r="E58">
        <f>VLOOKUP(A58,home!$A$2:$E$405,3,FALSE)</f>
        <v>1.3496240601503799</v>
      </c>
      <c r="F58">
        <f>VLOOKUP(B58,home!$B$2:$E$405,3,FALSE)</f>
        <v>0.57999999999999996</v>
      </c>
      <c r="G58">
        <f>VLOOKUP(C58,away!$B$2:$E$405,4,FALSE)</f>
        <v>1.32</v>
      </c>
      <c r="H58">
        <f>VLOOKUP(A58,away!$A$2:$E$405,3,FALSE)</f>
        <v>1.1766917293233099</v>
      </c>
      <c r="I58">
        <f>VLOOKUP(C58,away!$B$2:$E$405,3,FALSE)</f>
        <v>1.48</v>
      </c>
      <c r="J58">
        <f>VLOOKUP(B58,home!$B$2:$E$405,4,FALSE)</f>
        <v>1.23</v>
      </c>
      <c r="K58" s="3">
        <f t="shared" si="56"/>
        <v>1.0332721804511309</v>
      </c>
      <c r="L58" s="3">
        <f t="shared" si="57"/>
        <v>2.142049624060153</v>
      </c>
      <c r="M58" s="5">
        <f t="shared" si="58"/>
        <v>4.1780656717508115E-2</v>
      </c>
      <c r="N58" s="5">
        <f t="shared" si="59"/>
        <v>4.3170790267179793E-2</v>
      </c>
      <c r="O58" s="5">
        <f t="shared" si="60"/>
        <v>8.9496240014724546E-2</v>
      </c>
      <c r="P58" s="5">
        <f t="shared" si="61"/>
        <v>9.2473975062192182E-2</v>
      </c>
      <c r="Q58" s="5">
        <f t="shared" si="62"/>
        <v>2.2303588295583661E-2</v>
      </c>
      <c r="R58" s="5">
        <f t="shared" si="63"/>
        <v>9.5852693639168984E-2</v>
      </c>
      <c r="S58" s="5">
        <f t="shared" si="64"/>
        <v>5.1168631225819612E-2</v>
      </c>
      <c r="T58" s="5">
        <f t="shared" si="65"/>
        <v>4.7775392923747405E-2</v>
      </c>
      <c r="U58" s="5">
        <f t="shared" si="66"/>
        <v>9.9041921758658377E-2</v>
      </c>
      <c r="V58" s="5">
        <f t="shared" si="67"/>
        <v>1.2583618831439112E-2</v>
      </c>
      <c r="W58" s="5">
        <f t="shared" si="68"/>
        <v>7.6818924366873521E-3</v>
      </c>
      <c r="X58" s="5">
        <f t="shared" si="69"/>
        <v>1.6454994806076671E-2</v>
      </c>
      <c r="Y58" s="5">
        <f t="shared" si="70"/>
        <v>1.7623707719134157E-2</v>
      </c>
      <c r="Z58" s="5">
        <f t="shared" si="71"/>
        <v>6.844040879164498E-2</v>
      </c>
      <c r="AA58" s="5">
        <f t="shared" si="72"/>
        <v>7.0717570423109749E-2</v>
      </c>
      <c r="AB58" s="5">
        <f t="shared" si="73"/>
        <v>3.6535249093646506E-2</v>
      </c>
      <c r="AC58" s="5">
        <f t="shared" si="74"/>
        <v>1.7407236766861958E-3</v>
      </c>
      <c r="AD58" s="5">
        <f t="shared" si="75"/>
        <v>1.9843714370117475E-3</v>
      </c>
      <c r="AE58" s="5">
        <f t="shared" si="76"/>
        <v>4.2506220906467183E-3</v>
      </c>
      <c r="AF58" s="5">
        <f t="shared" si="77"/>
        <v>4.5525217256457929E-3</v>
      </c>
      <c r="AG58" s="5">
        <f t="shared" si="78"/>
        <v>3.25057581698175E-3</v>
      </c>
      <c r="AH58" s="5">
        <f t="shared" si="79"/>
        <v>3.6650687980666584E-2</v>
      </c>
      <c r="AI58" s="5">
        <f t="shared" si="80"/>
        <v>3.7870136284817411E-2</v>
      </c>
      <c r="AJ58" s="5">
        <f t="shared" si="81"/>
        <v>1.9565079146497386E-2</v>
      </c>
      <c r="AK58" s="5">
        <f t="shared" si="82"/>
        <v>6.738683996800103E-3</v>
      </c>
      <c r="AL58" s="5">
        <f t="shared" si="83"/>
        <v>1.5411116101541968E-4</v>
      </c>
      <c r="AM58" s="5">
        <f t="shared" si="84"/>
        <v>4.1007916030921457E-4</v>
      </c>
      <c r="AN58" s="5">
        <f t="shared" si="85"/>
        <v>8.7840991117525615E-4</v>
      </c>
      <c r="AO58" s="5">
        <f t="shared" si="86"/>
        <v>9.4079881000183499E-4</v>
      </c>
      <c r="AP58" s="5">
        <f t="shared" si="87"/>
        <v>6.7174591242688997E-4</v>
      </c>
      <c r="AQ58" s="5">
        <f t="shared" si="88"/>
        <v>3.5972826979449108E-4</v>
      </c>
      <c r="AR58" s="5">
        <f t="shared" si="89"/>
        <v>1.5701518482106554E-2</v>
      </c>
      <c r="AS58" s="5">
        <f t="shared" si="90"/>
        <v>1.6223942238399968E-2</v>
      </c>
      <c r="AT58" s="5">
        <f t="shared" si="91"/>
        <v>8.3818740860923686E-3</v>
      </c>
      <c r="AU58" s="5">
        <f t="shared" si="92"/>
        <v>2.8869191044011643E-3</v>
      </c>
      <c r="AV58" s="5">
        <f t="shared" si="93"/>
        <v>7.4574329944765416E-4</v>
      </c>
      <c r="AW58" s="5">
        <f t="shared" si="94"/>
        <v>9.4749266368396809E-6</v>
      </c>
      <c r="AX58" s="5">
        <f t="shared" si="95"/>
        <v>7.0620564688378466E-5</v>
      </c>
      <c r="AY58" s="5">
        <f t="shared" si="96"/>
        <v>1.5127275404165679E-4</v>
      </c>
      <c r="AZ58" s="5">
        <f t="shared" si="97"/>
        <v>1.6201687296273749E-4</v>
      </c>
      <c r="BA58" s="5">
        <f t="shared" si="98"/>
        <v>1.1568272727374446E-4</v>
      </c>
      <c r="BB58" s="5">
        <f t="shared" si="99"/>
        <v>6.1949535616744384E-5</v>
      </c>
      <c r="BC58" s="5">
        <f t="shared" si="100"/>
        <v>2.653979589570966E-5</v>
      </c>
      <c r="BD58" s="5">
        <f t="shared" si="101"/>
        <v>5.6055719602949826E-3</v>
      </c>
      <c r="BE58" s="5">
        <f t="shared" si="102"/>
        <v>5.7920815620897161E-3</v>
      </c>
      <c r="BF58" s="5">
        <f t="shared" si="103"/>
        <v>2.9923983725056165E-3</v>
      </c>
      <c r="BG58" s="5">
        <f t="shared" si="104"/>
        <v>1.0306539970457648E-3</v>
      </c>
      <c r="BH58" s="5">
        <f t="shared" si="105"/>
        <v>2.6623652570453767E-4</v>
      </c>
      <c r="BI58" s="5">
        <f t="shared" si="106"/>
        <v>5.501895908609225E-5</v>
      </c>
      <c r="BJ58" s="8">
        <f t="shared" si="107"/>
        <v>0.17289730183288171</v>
      </c>
      <c r="BK58" s="8">
        <f t="shared" si="108"/>
        <v>0.20005298942870228</v>
      </c>
      <c r="BL58" s="8">
        <f t="shared" si="109"/>
        <v>0.55215022092526422</v>
      </c>
      <c r="BM58" s="8">
        <f t="shared" si="110"/>
        <v>0.60832117915473105</v>
      </c>
      <c r="BN58" s="8">
        <f t="shared" si="111"/>
        <v>0.38507794399635725</v>
      </c>
    </row>
    <row r="59" spans="1:66" x14ac:dyDescent="0.25">
      <c r="A59" t="s">
        <v>122</v>
      </c>
      <c r="B59" t="s">
        <v>137</v>
      </c>
      <c r="C59" t="s">
        <v>138</v>
      </c>
      <c r="D59" s="4" t="s">
        <v>440</v>
      </c>
      <c r="E59">
        <f>VLOOKUP(A59,home!$A$2:$E$405,3,FALSE)</f>
        <v>1.3496240601503799</v>
      </c>
      <c r="F59">
        <f>VLOOKUP(B59,home!$B$2:$E$405,3,FALSE)</f>
        <v>1.3</v>
      </c>
      <c r="G59">
        <f>VLOOKUP(C59,away!$B$2:$E$405,4,FALSE)</f>
        <v>1.28</v>
      </c>
      <c r="H59">
        <f>VLOOKUP(A59,away!$A$2:$E$405,3,FALSE)</f>
        <v>1.1766917293233099</v>
      </c>
      <c r="I59">
        <f>VLOOKUP(C59,away!$B$2:$E$405,3,FALSE)</f>
        <v>0.94</v>
      </c>
      <c r="J59">
        <f>VLOOKUP(B59,home!$B$2:$E$405,4,FALSE)</f>
        <v>0.78</v>
      </c>
      <c r="K59" s="3">
        <f t="shared" si="56"/>
        <v>2.2457744360902323</v>
      </c>
      <c r="L59" s="3">
        <f t="shared" si="57"/>
        <v>0.86275037593985093</v>
      </c>
      <c r="M59" s="5">
        <f t="shared" si="58"/>
        <v>4.4666798686755035E-2</v>
      </c>
      <c r="N59" s="5">
        <f t="shared" si="59"/>
        <v>0.10031155463270321</v>
      </c>
      <c r="O59" s="5">
        <f t="shared" si="60"/>
        <v>3.8536297359027541E-2</v>
      </c>
      <c r="P59" s="5">
        <f t="shared" si="61"/>
        <v>8.6543831470475577E-2</v>
      </c>
      <c r="Q59" s="5">
        <f t="shared" si="62"/>
        <v>0.11263856251929683</v>
      </c>
      <c r="R59" s="5">
        <f t="shared" si="63"/>
        <v>1.6623602516915449E-2</v>
      </c>
      <c r="S59" s="5">
        <f t="shared" si="64"/>
        <v>4.1920593067995213E-2</v>
      </c>
      <c r="T59" s="5">
        <f t="shared" si="65"/>
        <v>9.717896215884772E-2</v>
      </c>
      <c r="U59" s="5">
        <f t="shared" si="66"/>
        <v>3.7332861568213957E-2</v>
      </c>
      <c r="V59" s="5">
        <f t="shared" si="67"/>
        <v>9.0247711904456584E-3</v>
      </c>
      <c r="W59" s="5">
        <f t="shared" si="68"/>
        <v>8.4320268074596069E-2</v>
      </c>
      <c r="X59" s="5">
        <f t="shared" si="69"/>
        <v>7.2747342980706758E-2</v>
      </c>
      <c r="Y59" s="5">
        <f t="shared" si="70"/>
        <v>3.1381398752615017E-2</v>
      </c>
      <c r="Z59" s="5">
        <f t="shared" si="71"/>
        <v>4.7806731069811523E-3</v>
      </c>
      <c r="AA59" s="5">
        <f t="shared" si="72"/>
        <v>1.0736313450962336E-2</v>
      </c>
      <c r="AB59" s="5">
        <f t="shared" si="73"/>
        <v>1.205566914301146E-2</v>
      </c>
      <c r="AC59" s="5">
        <f t="shared" si="74"/>
        <v>1.0928674932063301E-3</v>
      </c>
      <c r="AD59" s="5">
        <f t="shared" si="75"/>
        <v>4.7341075621550807E-2</v>
      </c>
      <c r="AE59" s="5">
        <f t="shared" si="76"/>
        <v>4.0843530789889865E-2</v>
      </c>
      <c r="AF59" s="5">
        <f t="shared" si="77"/>
        <v>1.761888577184418E-2</v>
      </c>
      <c r="AG59" s="5">
        <f t="shared" si="78"/>
        <v>5.0669001077666195E-3</v>
      </c>
      <c r="AH59" s="5">
        <f t="shared" si="79"/>
        <v>1.0311318800733807E-3</v>
      </c>
      <c r="AI59" s="5">
        <f t="shared" si="80"/>
        <v>2.3156896165064575E-3</v>
      </c>
      <c r="AJ59" s="5">
        <f t="shared" si="81"/>
        <v>2.6002582713348988E-3</v>
      </c>
      <c r="AK59" s="5">
        <f t="shared" si="82"/>
        <v>1.9465311843320315E-3</v>
      </c>
      <c r="AL59" s="5">
        <f t="shared" si="83"/>
        <v>8.4699099046608585E-5</v>
      </c>
      <c r="AM59" s="5">
        <f t="shared" si="84"/>
        <v>2.1263475481578656E-2</v>
      </c>
      <c r="AN59" s="5">
        <f t="shared" si="85"/>
        <v>1.8345071465519783E-2</v>
      </c>
      <c r="AO59" s="5">
        <f t="shared" si="86"/>
        <v>7.9136086517603132E-3</v>
      </c>
      <c r="AP59" s="5">
        <f t="shared" si="87"/>
        <v>2.2758229464490227E-3</v>
      </c>
      <c r="AQ59" s="5">
        <f t="shared" si="88"/>
        <v>4.9086677565535826E-4</v>
      </c>
      <c r="AR59" s="5">
        <f t="shared" si="89"/>
        <v>1.7792188343537498E-4</v>
      </c>
      <c r="AS59" s="5">
        <f t="shared" si="90"/>
        <v>3.9957241744019125E-4</v>
      </c>
      <c r="AT59" s="5">
        <f t="shared" si="91"/>
        <v>4.4867476022697835E-4</v>
      </c>
      <c r="AU59" s="5">
        <f t="shared" si="92"/>
        <v>3.3587410221222079E-4</v>
      </c>
      <c r="AV59" s="5">
        <f t="shared" si="93"/>
        <v>1.8857436812324082E-4</v>
      </c>
      <c r="AW59" s="5">
        <f t="shared" si="94"/>
        <v>4.5585590099637631E-6</v>
      </c>
      <c r="AX59" s="5">
        <f t="shared" si="95"/>
        <v>7.9588282764934629E-3</v>
      </c>
      <c r="AY59" s="5">
        <f t="shared" si="96"/>
        <v>6.8664820875854495E-3</v>
      </c>
      <c r="AZ59" s="5">
        <f t="shared" si="97"/>
        <v>2.9620300012242994E-3</v>
      </c>
      <c r="BA59" s="5">
        <f t="shared" si="98"/>
        <v>8.518308323671273E-4</v>
      </c>
      <c r="BB59" s="5">
        <f t="shared" si="99"/>
        <v>1.8372934271547375E-4</v>
      </c>
      <c r="BC59" s="5">
        <f t="shared" si="100"/>
        <v>3.170251189979135E-5</v>
      </c>
      <c r="BD59" s="5">
        <f t="shared" si="101"/>
        <v>2.5583695303632679E-5</v>
      </c>
      <c r="BE59" s="5">
        <f t="shared" si="102"/>
        <v>5.7455208893619997E-5</v>
      </c>
      <c r="BF59" s="5">
        <f t="shared" si="103"/>
        <v>6.4515719676757995E-5</v>
      </c>
      <c r="BG59" s="5">
        <f t="shared" si="104"/>
        <v>4.829591799200889E-5</v>
      </c>
      <c r="BH59" s="5">
        <f t="shared" si="105"/>
        <v>2.7115434498490973E-5</v>
      </c>
      <c r="BI59" s="5">
        <f t="shared" si="106"/>
        <v>1.2179029924038035E-5</v>
      </c>
      <c r="BJ59" s="8">
        <f t="shared" si="107"/>
        <v>0.67859192978306593</v>
      </c>
      <c r="BK59" s="8">
        <f t="shared" si="108"/>
        <v>0.19020004309550986</v>
      </c>
      <c r="BL59" s="8">
        <f t="shared" si="109"/>
        <v>0.12496411752810405</v>
      </c>
      <c r="BM59" s="8">
        <f t="shared" si="110"/>
        <v>0.59235419279991197</v>
      </c>
      <c r="BN59" s="8">
        <f t="shared" si="111"/>
        <v>0.39932064718517363</v>
      </c>
    </row>
    <row r="60" spans="1:66" x14ac:dyDescent="0.25">
      <c r="A60" t="s">
        <v>122</v>
      </c>
      <c r="B60" t="s">
        <v>139</v>
      </c>
      <c r="C60" t="s">
        <v>140</v>
      </c>
      <c r="D60" s="4" t="s">
        <v>440</v>
      </c>
      <c r="E60">
        <f>VLOOKUP(A60,home!$A$2:$E$405,3,FALSE)</f>
        <v>1.3496240601503799</v>
      </c>
      <c r="F60">
        <f>VLOOKUP(B60,home!$B$2:$E$405,3,FALSE)</f>
        <v>1.1100000000000001</v>
      </c>
      <c r="G60">
        <f>VLOOKUP(C60,away!$B$2:$E$405,4,FALSE)</f>
        <v>0.62</v>
      </c>
      <c r="H60">
        <f>VLOOKUP(A60,away!$A$2:$E$405,3,FALSE)</f>
        <v>1.1766917293233099</v>
      </c>
      <c r="I60">
        <f>VLOOKUP(C60,away!$B$2:$E$405,3,FALSE)</f>
        <v>0.68</v>
      </c>
      <c r="J60">
        <f>VLOOKUP(B60,home!$B$2:$E$405,4,FALSE)</f>
        <v>0.85</v>
      </c>
      <c r="K60" s="3">
        <f t="shared" si="56"/>
        <v>0.92881127819549147</v>
      </c>
      <c r="L60" s="3">
        <f t="shared" si="57"/>
        <v>0.68012781954887314</v>
      </c>
      <c r="M60" s="5">
        <f t="shared" si="58"/>
        <v>0.20009978782369423</v>
      </c>
      <c r="N60" s="5">
        <f t="shared" si="59"/>
        <v>0.18585493969517208</v>
      </c>
      <c r="O60" s="5">
        <f t="shared" si="60"/>
        <v>0.1360934323847213</v>
      </c>
      <c r="P60" s="5">
        <f t="shared" si="61"/>
        <v>0.12640511488726469</v>
      </c>
      <c r="Q60" s="5">
        <f t="shared" si="62"/>
        <v>8.6312082048609379E-2</v>
      </c>
      <c r="R60" s="5">
        <f t="shared" si="63"/>
        <v>4.6280464711371254E-2</v>
      </c>
      <c r="S60" s="5">
        <f t="shared" si="64"/>
        <v>1.9962856087259888E-2</v>
      </c>
      <c r="T60" s="5">
        <f t="shared" si="65"/>
        <v>5.8703248164444131E-2</v>
      </c>
      <c r="U60" s="5">
        <f t="shared" si="66"/>
        <v>4.2985817584050068E-2</v>
      </c>
      <c r="V60" s="5">
        <f t="shared" si="67"/>
        <v>1.4011937325165229E-3</v>
      </c>
      <c r="W60" s="5">
        <f t="shared" si="68"/>
        <v>2.6722545083761009E-2</v>
      </c>
      <c r="X60" s="5">
        <f t="shared" si="69"/>
        <v>1.8174746320614832E-2</v>
      </c>
      <c r="Y60" s="5">
        <f t="shared" si="70"/>
        <v>6.180575292946835E-3</v>
      </c>
      <c r="Z60" s="5">
        <f t="shared" si="71"/>
        <v>1.04922105172845E-2</v>
      </c>
      <c r="AA60" s="5">
        <f t="shared" si="72"/>
        <v>9.7452834616551937E-3</v>
      </c>
      <c r="AB60" s="5">
        <f t="shared" si="73"/>
        <v>4.5257645941986727E-3</v>
      </c>
      <c r="AC60" s="5">
        <f t="shared" si="74"/>
        <v>5.5321789900560482E-5</v>
      </c>
      <c r="AD60" s="5">
        <f t="shared" si="75"/>
        <v>6.2050503139711756E-3</v>
      </c>
      <c r="AE60" s="5">
        <f t="shared" si="76"/>
        <v>4.220227340232266E-3</v>
      </c>
      <c r="AF60" s="5">
        <f t="shared" si="77"/>
        <v>1.4351470094563557E-3</v>
      </c>
      <c r="AG60" s="5">
        <f t="shared" si="78"/>
        <v>3.2536113542454574E-4</v>
      </c>
      <c r="AH60" s="5">
        <f t="shared" si="79"/>
        <v>1.7840110653421152E-3</v>
      </c>
      <c r="AI60" s="5">
        <f t="shared" si="80"/>
        <v>1.6570095979153104E-3</v>
      </c>
      <c r="AJ60" s="5">
        <f t="shared" si="81"/>
        <v>7.6952460131095844E-4</v>
      </c>
      <c r="AK60" s="5">
        <f t="shared" si="82"/>
        <v>2.3824770951550245E-4</v>
      </c>
      <c r="AL60" s="5">
        <f t="shared" si="83"/>
        <v>1.397893977640974E-6</v>
      </c>
      <c r="AM60" s="5">
        <f t="shared" si="84"/>
        <v>1.1526641426773811E-3</v>
      </c>
      <c r="AN60" s="5">
        <f t="shared" si="85"/>
        <v>7.8395895003133828E-4</v>
      </c>
      <c r="AO60" s="5">
        <f t="shared" si="86"/>
        <v>2.6659614565031908E-4</v>
      </c>
      <c r="AP60" s="5">
        <f t="shared" si="87"/>
        <v>6.0439818413761771E-5</v>
      </c>
      <c r="AQ60" s="5">
        <f t="shared" si="88"/>
        <v>1.0276700477920406E-5</v>
      </c>
      <c r="AR60" s="5">
        <f t="shared" si="89"/>
        <v>2.4267111118443909E-4</v>
      </c>
      <c r="AS60" s="5">
        <f t="shared" si="90"/>
        <v>2.2539566496033908E-4</v>
      </c>
      <c r="AT60" s="5">
        <f t="shared" si="91"/>
        <v>1.0467501783576765E-4</v>
      </c>
      <c r="AU60" s="5">
        <f t="shared" si="92"/>
        <v>3.2407779037058411E-5</v>
      </c>
      <c r="AV60" s="5">
        <f t="shared" si="93"/>
        <v>7.5251776677218169E-6</v>
      </c>
      <c r="AW60" s="5">
        <f t="shared" si="94"/>
        <v>2.4529559693654759E-8</v>
      </c>
      <c r="AX60" s="5">
        <f t="shared" si="95"/>
        <v>1.7843457594838137E-4</v>
      </c>
      <c r="AY60" s="5">
        <f t="shared" si="96"/>
        <v>1.2135831907190041E-4</v>
      </c>
      <c r="AZ60" s="5">
        <f t="shared" si="97"/>
        <v>4.1269584467244033E-5</v>
      </c>
      <c r="BA60" s="5">
        <f t="shared" si="98"/>
        <v>9.3561974991315745E-6</v>
      </c>
      <c r="BB60" s="5">
        <f t="shared" si="99"/>
        <v>1.5908525510882446E-6</v>
      </c>
      <c r="BC60" s="5">
        <f t="shared" si="100"/>
        <v>2.1639661535908208E-7</v>
      </c>
      <c r="BD60" s="5">
        <f t="shared" si="101"/>
        <v>2.750789561956243E-5</v>
      </c>
      <c r="BE60" s="5">
        <f t="shared" si="102"/>
        <v>2.5549643690873941E-5</v>
      </c>
      <c r="BF60" s="5">
        <f t="shared" si="103"/>
        <v>1.186539860698E-5</v>
      </c>
      <c r="BG60" s="5">
        <f t="shared" si="104"/>
        <v>3.6735720154826992E-6</v>
      </c>
      <c r="BH60" s="5">
        <f t="shared" si="105"/>
        <v>8.5301377981091825E-7</v>
      </c>
      <c r="BI60" s="5">
        <f t="shared" si="106"/>
        <v>1.5845776382890937E-7</v>
      </c>
      <c r="BJ60" s="8">
        <f t="shared" si="107"/>
        <v>0.39676008408803648</v>
      </c>
      <c r="BK60" s="8">
        <f t="shared" si="108"/>
        <v>0.34804703053368541</v>
      </c>
      <c r="BL60" s="8">
        <f t="shared" si="109"/>
        <v>0.24476183844224222</v>
      </c>
      <c r="BM60" s="8">
        <f t="shared" si="110"/>
        <v>0.21889400824090338</v>
      </c>
      <c r="BN60" s="8">
        <f t="shared" si="111"/>
        <v>0.78104582155083291</v>
      </c>
    </row>
    <row r="61" spans="1:66" x14ac:dyDescent="0.25">
      <c r="A61" t="s">
        <v>122</v>
      </c>
      <c r="B61" t="s">
        <v>141</v>
      </c>
      <c r="C61" t="s">
        <v>142</v>
      </c>
      <c r="D61" s="4" t="s">
        <v>440</v>
      </c>
      <c r="E61">
        <f>VLOOKUP(A61,home!$A$2:$E$405,3,FALSE)</f>
        <v>1.3496240601503799</v>
      </c>
      <c r="F61">
        <f>VLOOKUP(B61,home!$B$2:$E$405,3,FALSE)</f>
        <v>0.67</v>
      </c>
      <c r="G61">
        <f>VLOOKUP(C61,away!$B$2:$E$405,4,FALSE)</f>
        <v>0.99</v>
      </c>
      <c r="H61">
        <f>VLOOKUP(A61,away!$A$2:$E$405,3,FALSE)</f>
        <v>1.1766917293233099</v>
      </c>
      <c r="I61">
        <f>VLOOKUP(C61,away!$B$2:$E$405,3,FALSE)</f>
        <v>0.74</v>
      </c>
      <c r="J61">
        <f>VLOOKUP(B61,home!$B$2:$E$405,4,FALSE)</f>
        <v>0.62</v>
      </c>
      <c r="K61" s="3">
        <f t="shared" si="56"/>
        <v>0.89520563909774709</v>
      </c>
      <c r="L61" s="3">
        <f t="shared" si="57"/>
        <v>0.53986616541353449</v>
      </c>
      <c r="M61" s="5">
        <f t="shared" si="58"/>
        <v>0.23809826687117866</v>
      </c>
      <c r="N61" s="5">
        <f t="shared" si="59"/>
        <v>0.21314691116247944</v>
      </c>
      <c r="O61" s="5">
        <f t="shared" si="60"/>
        <v>0.12854119832735164</v>
      </c>
      <c r="P61" s="5">
        <f t="shared" si="61"/>
        <v>0.11507080559902708</v>
      </c>
      <c r="Q61" s="5">
        <f t="shared" si="62"/>
        <v>9.5405158414459068E-2</v>
      </c>
      <c r="R61" s="5">
        <f t="shared" si="63"/>
        <v>3.4697521919323973E-2</v>
      </c>
      <c r="S61" s="5">
        <f t="shared" si="64"/>
        <v>1.3903177955903791E-2</v>
      </c>
      <c r="T61" s="5">
        <f t="shared" si="65"/>
        <v>5.1506017033884827E-2</v>
      </c>
      <c r="U61" s="5">
        <f t="shared" si="66"/>
        <v>3.1061417284896503E-2</v>
      </c>
      <c r="V61" s="5">
        <f t="shared" si="67"/>
        <v>7.4658711706441583E-4</v>
      </c>
      <c r="W61" s="5">
        <f t="shared" si="68"/>
        <v>2.8469078603879212E-2</v>
      </c>
      <c r="X61" s="5">
        <f t="shared" si="69"/>
        <v>1.5369492298732773E-2</v>
      </c>
      <c r="Y61" s="5">
        <f t="shared" si="70"/>
        <v>4.1487344358348546E-3</v>
      </c>
      <c r="Z61" s="5">
        <f t="shared" si="71"/>
        <v>6.2440060359791674E-3</v>
      </c>
      <c r="AA61" s="5">
        <f t="shared" si="72"/>
        <v>5.589669413968921E-3</v>
      </c>
      <c r="AB61" s="5">
        <f t="shared" si="73"/>
        <v>2.5019517900385885E-3</v>
      </c>
      <c r="AC61" s="5">
        <f t="shared" si="74"/>
        <v>2.2551188144761514E-5</v>
      </c>
      <c r="AD61" s="5">
        <f t="shared" si="75"/>
        <v>6.3714199265274205E-3</v>
      </c>
      <c r="AE61" s="5">
        <f t="shared" si="76"/>
        <v>3.4397140439737426E-3</v>
      </c>
      <c r="AF61" s="5">
        <f t="shared" si="77"/>
        <v>9.2849261551959281E-4</v>
      </c>
      <c r="AG61" s="5">
        <f t="shared" si="78"/>
        <v>1.6708724931844865E-4</v>
      </c>
      <c r="AH61" s="5">
        <f t="shared" si="79"/>
        <v>8.4273189886575894E-4</v>
      </c>
      <c r="AI61" s="5">
        <f t="shared" si="80"/>
        <v>7.5441834811217979E-4</v>
      </c>
      <c r="AJ61" s="5">
        <f t="shared" si="81"/>
        <v>3.3767977973441524E-4</v>
      </c>
      <c r="AK61" s="5">
        <f t="shared" si="82"/>
        <v>1.0076428100917791E-4</v>
      </c>
      <c r="AL61" s="5">
        <f t="shared" si="83"/>
        <v>4.3595166334191494E-7</v>
      </c>
      <c r="AM61" s="5">
        <f t="shared" si="84"/>
        <v>1.1407462094574204E-3</v>
      </c>
      <c r="AN61" s="5">
        <f t="shared" si="85"/>
        <v>6.1585028180980231E-4</v>
      </c>
      <c r="AO61" s="5">
        <f t="shared" si="86"/>
        <v>1.6623836505475122E-4</v>
      </c>
      <c r="AP61" s="5">
        <f t="shared" si="87"/>
        <v>2.9915489562241299E-5</v>
      </c>
      <c r="AQ61" s="5">
        <f t="shared" si="88"/>
        <v>4.0375901591089552E-6</v>
      </c>
      <c r="AR61" s="5">
        <f t="shared" si="89"/>
        <v>9.0992487742464796E-5</v>
      </c>
      <c r="AS61" s="5">
        <f t="shared" si="90"/>
        <v>8.1456988142587111E-5</v>
      </c>
      <c r="AT61" s="5">
        <f t="shared" si="91"/>
        <v>3.6460377564581149E-5</v>
      </c>
      <c r="AU61" s="5">
        <f t="shared" si="92"/>
        <v>1.0879845199815345E-5</v>
      </c>
      <c r="AV61" s="5">
        <f t="shared" si="93"/>
        <v>2.434924693846312E-6</v>
      </c>
      <c r="AW61" s="5">
        <f t="shared" si="94"/>
        <v>5.8525449459500708E-9</v>
      </c>
      <c r="AX61" s="5">
        <f t="shared" si="95"/>
        <v>1.7020040658094368E-4</v>
      </c>
      <c r="AY61" s="5">
        <f t="shared" si="96"/>
        <v>9.1885440852678573E-5</v>
      </c>
      <c r="AZ61" s="5">
        <f t="shared" si="97"/>
        <v>2.4802920305233846E-5</v>
      </c>
      <c r="BA61" s="5">
        <f t="shared" si="98"/>
        <v>4.4634191587480315E-6</v>
      </c>
      <c r="BB61" s="5">
        <f t="shared" si="99"/>
        <v>6.0241224646665078E-7</v>
      </c>
      <c r="BC61" s="5">
        <f t="shared" si="100"/>
        <v>6.5044397899620783E-8</v>
      </c>
      <c r="BD61" s="5">
        <f t="shared" si="101"/>
        <v>8.1872942398270848E-6</v>
      </c>
      <c r="BE61" s="5">
        <f t="shared" si="102"/>
        <v>7.329311972445708E-6</v>
      </c>
      <c r="BF61" s="5">
        <f t="shared" si="103"/>
        <v>3.2806207042200148E-6</v>
      </c>
      <c r="BG61" s="5">
        <f t="shared" si="104"/>
        <v>9.7894338471952664E-7</v>
      </c>
      <c r="BH61" s="5">
        <f t="shared" si="105"/>
        <v>2.1908890958958882E-7</v>
      </c>
      <c r="BI61" s="5">
        <f t="shared" si="106"/>
        <v>3.9225925465675291E-8</v>
      </c>
      <c r="BJ61" s="8">
        <f t="shared" si="107"/>
        <v>0.42120091336419468</v>
      </c>
      <c r="BK61" s="8">
        <f t="shared" si="108"/>
        <v>0.36793371012383475</v>
      </c>
      <c r="BL61" s="8">
        <f t="shared" si="109"/>
        <v>0.20466961215178078</v>
      </c>
      <c r="BM61" s="8">
        <f t="shared" si="110"/>
        <v>0.17499649979366172</v>
      </c>
      <c r="BN61" s="8">
        <f t="shared" si="111"/>
        <v>0.82495986229381979</v>
      </c>
    </row>
    <row r="62" spans="1:66" x14ac:dyDescent="0.25">
      <c r="A62" t="s">
        <v>122</v>
      </c>
      <c r="B62" t="s">
        <v>143</v>
      </c>
      <c r="C62" t="s">
        <v>144</v>
      </c>
      <c r="D62" s="4" t="s">
        <v>440</v>
      </c>
      <c r="E62">
        <f>VLOOKUP(A62,home!$A$2:$E$405,3,FALSE)</f>
        <v>1.3496240601503799</v>
      </c>
      <c r="F62">
        <f>VLOOKUP(B62,home!$B$2:$E$405,3,FALSE)</f>
        <v>0.8</v>
      </c>
      <c r="G62">
        <f>VLOOKUP(C62,away!$B$2:$E$405,4,FALSE)</f>
        <v>1.21</v>
      </c>
      <c r="H62">
        <f>VLOOKUP(A62,away!$A$2:$E$405,3,FALSE)</f>
        <v>1.1766917293233099</v>
      </c>
      <c r="I62">
        <f>VLOOKUP(C62,away!$B$2:$E$405,3,FALSE)</f>
        <v>1.35</v>
      </c>
      <c r="J62">
        <f>VLOOKUP(B62,home!$B$2:$E$405,4,FALSE)</f>
        <v>0.98</v>
      </c>
      <c r="K62" s="3">
        <f t="shared" si="56"/>
        <v>1.3064360902255678</v>
      </c>
      <c r="L62" s="3">
        <f t="shared" si="57"/>
        <v>1.5567631578947392</v>
      </c>
      <c r="M62" s="5">
        <f t="shared" si="58"/>
        <v>5.7085836057821422E-2</v>
      </c>
      <c r="N62" s="5">
        <f t="shared" si="59"/>
        <v>7.4578996466637959E-2</v>
      </c>
      <c r="O62" s="5">
        <f t="shared" si="60"/>
        <v>8.886912641243544E-2</v>
      </c>
      <c r="P62" s="5">
        <f t="shared" si="61"/>
        <v>0.1161018340520239</v>
      </c>
      <c r="Q62" s="5">
        <f t="shared" si="62"/>
        <v>4.8716346278410483E-2</v>
      </c>
      <c r="R62" s="5">
        <f t="shared" si="63"/>
        <v>6.91740909365849E-2</v>
      </c>
      <c r="S62" s="5">
        <f t="shared" si="64"/>
        <v>5.9032313447202452E-2</v>
      </c>
      <c r="T62" s="5">
        <f t="shared" si="65"/>
        <v>7.5839813073471929E-2</v>
      </c>
      <c r="U62" s="5">
        <f t="shared" si="66"/>
        <v>9.0371528908099852E-2</v>
      </c>
      <c r="V62" s="5">
        <f t="shared" si="67"/>
        <v>1.3340066921546946E-2</v>
      </c>
      <c r="W62" s="5">
        <f t="shared" si="68"/>
        <v>2.1214930987347162E-2</v>
      </c>
      <c r="X62" s="5">
        <f t="shared" si="69"/>
        <v>3.3026622958381525E-2</v>
      </c>
      <c r="Y62" s="5">
        <f t="shared" si="70"/>
        <v>2.5707314925644462E-2</v>
      </c>
      <c r="Z62" s="5">
        <f t="shared" si="71"/>
        <v>3.5895892083645256E-2</v>
      </c>
      <c r="AA62" s="5">
        <f t="shared" si="72"/>
        <v>4.6895688908916419E-2</v>
      </c>
      <c r="AB62" s="5">
        <f t="shared" si="73"/>
        <v>3.0633110233299655E-2</v>
      </c>
      <c r="AC62" s="5">
        <f t="shared" si="74"/>
        <v>1.6956989059418064E-3</v>
      </c>
      <c r="AD62" s="5">
        <f t="shared" si="75"/>
        <v>6.9289878733787696E-3</v>
      </c>
      <c r="AE62" s="5">
        <f t="shared" si="76"/>
        <v>1.0786793042775486E-2</v>
      </c>
      <c r="AF62" s="5">
        <f t="shared" si="77"/>
        <v>8.3962410004140859E-3</v>
      </c>
      <c r="AG62" s="5">
        <f t="shared" si="78"/>
        <v>4.3569862180833059E-3</v>
      </c>
      <c r="AH62" s="5">
        <f t="shared" si="79"/>
        <v>1.3970350578896094E-2</v>
      </c>
      <c r="AI62" s="5">
        <f t="shared" si="80"/>
        <v>1.8251370189373509E-2</v>
      </c>
      <c r="AJ62" s="5">
        <f t="shared" si="81"/>
        <v>1.1922124355732311E-2</v>
      </c>
      <c r="AK62" s="5">
        <f t="shared" si="82"/>
        <v>5.1918311768286455E-3</v>
      </c>
      <c r="AL62" s="5">
        <f t="shared" si="83"/>
        <v>1.379492823967355E-4</v>
      </c>
      <c r="AM62" s="5">
        <f t="shared" si="84"/>
        <v>1.8104559653034642E-3</v>
      </c>
      <c r="AN62" s="5">
        <f t="shared" si="85"/>
        <v>2.8184511457751893E-3</v>
      </c>
      <c r="AO62" s="5">
        <f t="shared" si="86"/>
        <v>2.1938304530345152E-3</v>
      </c>
      <c r="AP62" s="5">
        <f t="shared" si="87"/>
        <v>1.138424807983886E-3</v>
      </c>
      <c r="AQ62" s="5">
        <f t="shared" si="88"/>
        <v>4.4306444977567678E-4</v>
      </c>
      <c r="AR62" s="5">
        <f t="shared" si="89"/>
        <v>4.3497054168197746E-3</v>
      </c>
      <c r="AS62" s="5">
        <f t="shared" si="90"/>
        <v>5.6826121383830005E-3</v>
      </c>
      <c r="AT62" s="5">
        <f t="shared" si="91"/>
        <v>3.7119847921687214E-3</v>
      </c>
      <c r="AU62" s="5">
        <f t="shared" si="92"/>
        <v>1.6164902996192241E-3</v>
      </c>
      <c r="AV62" s="5">
        <f t="shared" si="93"/>
        <v>5.2796031673052403E-4</v>
      </c>
      <c r="AW62" s="5">
        <f t="shared" si="94"/>
        <v>7.7934124189361126E-6</v>
      </c>
      <c r="AX62" s="5">
        <f t="shared" si="95"/>
        <v>3.9420750213943571E-4</v>
      </c>
      <c r="AY62" s="5">
        <f t="shared" si="96"/>
        <v>6.1368771589638505E-4</v>
      </c>
      <c r="AZ62" s="5">
        <f t="shared" si="97"/>
        <v>4.7768321328003297E-4</v>
      </c>
      <c r="BA62" s="5">
        <f t="shared" si="98"/>
        <v>2.4787987585971017E-4</v>
      </c>
      <c r="BB62" s="5">
        <f t="shared" si="99"/>
        <v>9.647256458047961E-5</v>
      </c>
      <c r="BC62" s="5">
        <f t="shared" si="100"/>
        <v>3.0036986857302309E-5</v>
      </c>
      <c r="BD62" s="5">
        <f t="shared" si="101"/>
        <v>1.1285768567666997E-3</v>
      </c>
      <c r="BE62" s="5">
        <f t="shared" si="102"/>
        <v>1.4744135362733479E-3</v>
      </c>
      <c r="BF62" s="5">
        <f t="shared" si="103"/>
        <v>9.6311352785230346E-4</v>
      </c>
      <c r="BG62" s="5">
        <f t="shared" si="104"/>
        <v>4.1941542392357232E-4</v>
      </c>
      <c r="BH62" s="5">
        <f t="shared" si="105"/>
        <v>1.3698486165275274E-4</v>
      </c>
      <c r="BI62" s="5">
        <f t="shared" si="106"/>
        <v>3.5792393415542479E-5</v>
      </c>
      <c r="BJ62" s="8">
        <f t="shared" si="107"/>
        <v>0.31981722750503111</v>
      </c>
      <c r="BK62" s="8">
        <f t="shared" si="108"/>
        <v>0.24800738638282963</v>
      </c>
      <c r="BL62" s="8">
        <f t="shared" si="109"/>
        <v>0.3953262712637724</v>
      </c>
      <c r="BM62" s="8">
        <f t="shared" si="110"/>
        <v>0.54391465272788686</v>
      </c>
      <c r="BN62" s="8">
        <f t="shared" si="111"/>
        <v>0.45452623020391408</v>
      </c>
    </row>
    <row r="63" spans="1:66" x14ac:dyDescent="0.25">
      <c r="A63" t="s">
        <v>145</v>
      </c>
      <c r="B63" t="s">
        <v>146</v>
      </c>
      <c r="C63" t="s">
        <v>147</v>
      </c>
      <c r="D63" s="4" t="s">
        <v>440</v>
      </c>
      <c r="E63">
        <f>VLOOKUP(A63,home!$A$2:$E$405,3,FALSE)</f>
        <v>1.4795321637426899</v>
      </c>
      <c r="F63">
        <f>VLOOKUP(B63,home!$B$2:$E$405,3,FALSE)</f>
        <v>1.46</v>
      </c>
      <c r="G63">
        <f>VLOOKUP(C63,away!$B$2:$E$405,4,FALSE)</f>
        <v>1.06</v>
      </c>
      <c r="H63">
        <f>VLOOKUP(A63,away!$A$2:$E$405,3,FALSE)</f>
        <v>1.29239766081871</v>
      </c>
      <c r="I63">
        <f>VLOOKUP(C63,away!$B$2:$E$405,3,FALSE)</f>
        <v>0.97</v>
      </c>
      <c r="J63">
        <f>VLOOKUP(B63,home!$B$2:$E$405,4,FALSE)</f>
        <v>1.42</v>
      </c>
      <c r="K63" s="3">
        <f t="shared" si="56"/>
        <v>2.2897239766081872</v>
      </c>
      <c r="L63" s="3">
        <f t="shared" si="57"/>
        <v>1.780148538011691</v>
      </c>
      <c r="M63" s="5">
        <f t="shared" si="58"/>
        <v>1.7079565763631378E-2</v>
      </c>
      <c r="N63" s="5">
        <f t="shared" si="59"/>
        <v>3.9107491239043092E-2</v>
      </c>
      <c r="O63" s="5">
        <f t="shared" si="60"/>
        <v>3.0404164024002929E-2</v>
      </c>
      <c r="P63" s="5">
        <f t="shared" si="61"/>
        <v>6.9617143354487571E-2</v>
      </c>
      <c r="Q63" s="5">
        <f t="shared" si="62"/>
        <v>4.4772680177515803E-2</v>
      </c>
      <c r="R63" s="5">
        <f t="shared" si="63"/>
        <v>2.7061964068398239E-2</v>
      </c>
      <c r="S63" s="5">
        <f t="shared" si="64"/>
        <v>7.0940718223049606E-2</v>
      </c>
      <c r="T63" s="5">
        <f t="shared" si="65"/>
        <v>7.970202116086976E-2</v>
      </c>
      <c r="U63" s="5">
        <f t="shared" si="66"/>
        <v>6.1964427981520694E-2</v>
      </c>
      <c r="V63" s="5">
        <f t="shared" si="67"/>
        <v>3.2128647625877027E-2</v>
      </c>
      <c r="W63" s="5">
        <f t="shared" si="68"/>
        <v>3.4172359766489337E-2</v>
      </c>
      <c r="X63" s="5">
        <f t="shared" si="69"/>
        <v>6.0831876278725522E-2</v>
      </c>
      <c r="Y63" s="5">
        <f t="shared" si="70"/>
        <v>5.4144887811040668E-2</v>
      </c>
      <c r="Z63" s="5">
        <f t="shared" si="71"/>
        <v>1.6058105257361347E-2</v>
      </c>
      <c r="AA63" s="5">
        <f t="shared" si="72"/>
        <v>3.6768628626678262E-2</v>
      </c>
      <c r="AB63" s="5">
        <f t="shared" si="73"/>
        <v>4.2095005276753694E-2</v>
      </c>
      <c r="AC63" s="5">
        <f t="shared" si="74"/>
        <v>8.184870953801042E-3</v>
      </c>
      <c r="AD63" s="5">
        <f t="shared" si="75"/>
        <v>1.9561317873652909E-2</v>
      </c>
      <c r="AE63" s="5">
        <f t="shared" si="76"/>
        <v>3.4822051414365188E-2</v>
      </c>
      <c r="AF63" s="5">
        <f t="shared" si="77"/>
        <v>3.099421195792507E-2</v>
      </c>
      <c r="AG63" s="5">
        <f t="shared" si="78"/>
        <v>1.8391433701241595E-2</v>
      </c>
      <c r="AH63" s="5">
        <f t="shared" si="79"/>
        <v>7.1464531492824125E-3</v>
      </c>
      <c r="AI63" s="5">
        <f t="shared" si="80"/>
        <v>1.6363405123619026E-2</v>
      </c>
      <c r="AJ63" s="5">
        <f t="shared" si="81"/>
        <v>1.8733840525251875E-2</v>
      </c>
      <c r="AK63" s="5">
        <f t="shared" si="82"/>
        <v>1.4298441274874443E-2</v>
      </c>
      <c r="AL63" s="5">
        <f t="shared" si="83"/>
        <v>1.3344773337085087E-3</v>
      </c>
      <c r="AM63" s="5">
        <f t="shared" si="84"/>
        <v>8.9580037098714628E-3</v>
      </c>
      <c r="AN63" s="5">
        <f t="shared" si="85"/>
        <v>1.5946577207630989E-2</v>
      </c>
      <c r="AO63" s="5">
        <f t="shared" si="86"/>
        <v>1.4193638051227433E-2</v>
      </c>
      <c r="AP63" s="5">
        <f t="shared" si="87"/>
        <v>8.4222613419865401E-3</v>
      </c>
      <c r="AQ63" s="5">
        <f t="shared" si="88"/>
        <v>3.7482190536724303E-3</v>
      </c>
      <c r="AR63" s="5">
        <f t="shared" si="89"/>
        <v>2.544349625132827E-3</v>
      </c>
      <c r="AS63" s="5">
        <f t="shared" si="90"/>
        <v>5.825858341540687E-3</v>
      </c>
      <c r="AT63" s="5">
        <f t="shared" si="91"/>
        <v>6.669803764474261E-3</v>
      </c>
      <c r="AU63" s="5">
        <f t="shared" si="92"/>
        <v>5.0906698662627533E-3</v>
      </c>
      <c r="AV63" s="5">
        <f t="shared" si="93"/>
        <v>2.9140572124446568E-3</v>
      </c>
      <c r="AW63" s="5">
        <f t="shared" si="94"/>
        <v>1.5109429779324533E-4</v>
      </c>
      <c r="AX63" s="5">
        <f t="shared" si="95"/>
        <v>3.4185593128396312E-3</v>
      </c>
      <c r="AY63" s="5">
        <f t="shared" si="96"/>
        <v>6.0855433628577201E-3</v>
      </c>
      <c r="AZ63" s="5">
        <f t="shared" si="97"/>
        <v>5.4165855601989617E-3</v>
      </c>
      <c r="BA63" s="5">
        <f t="shared" si="98"/>
        <v>3.2141089553344724E-3</v>
      </c>
      <c r="BB63" s="5">
        <f t="shared" si="99"/>
        <v>1.430397839462236E-3</v>
      </c>
      <c r="BC63" s="5">
        <f t="shared" si="100"/>
        <v>5.0926412453875631E-4</v>
      </c>
      <c r="BD63" s="5">
        <f t="shared" si="101"/>
        <v>7.5488671089513364E-4</v>
      </c>
      <c r="BE63" s="5">
        <f t="shared" si="102"/>
        <v>1.7284822015594802E-3</v>
      </c>
      <c r="BF63" s="5">
        <f t="shared" si="103"/>
        <v>1.9788735700256238E-3</v>
      </c>
      <c r="BG63" s="5">
        <f t="shared" si="104"/>
        <v>1.5103580866546371E-3</v>
      </c>
      <c r="BH63" s="5">
        <f t="shared" si="105"/>
        <v>8.6457578106929759E-4</v>
      </c>
      <c r="BI63" s="5">
        <f t="shared" si="106"/>
        <v>3.95927979101824E-4</v>
      </c>
      <c r="BJ63" s="8">
        <f t="shared" si="107"/>
        <v>0.48784348990048959</v>
      </c>
      <c r="BK63" s="8">
        <f t="shared" si="108"/>
        <v>0.20537096661741283</v>
      </c>
      <c r="BL63" s="8">
        <f t="shared" si="109"/>
        <v>0.28511417318954274</v>
      </c>
      <c r="BM63" s="8">
        <f t="shared" si="110"/>
        <v>0.76040927727266294</v>
      </c>
      <c r="BN63" s="8">
        <f t="shared" si="111"/>
        <v>0.22804300862707899</v>
      </c>
    </row>
    <row r="64" spans="1:66" x14ac:dyDescent="0.25">
      <c r="A64" t="s">
        <v>145</v>
      </c>
      <c r="B64" t="s">
        <v>148</v>
      </c>
      <c r="C64" t="s">
        <v>149</v>
      </c>
      <c r="D64" s="4" t="s">
        <v>440</v>
      </c>
      <c r="E64">
        <f>VLOOKUP(A64,home!$A$2:$E$405,3,FALSE)</f>
        <v>1.4795321637426899</v>
      </c>
      <c r="F64">
        <f>VLOOKUP(B64,home!$B$2:$E$405,3,FALSE)</f>
        <v>0.97</v>
      </c>
      <c r="G64">
        <f>VLOOKUP(C64,away!$B$2:$E$405,4,FALSE)</f>
        <v>1.89</v>
      </c>
      <c r="H64">
        <f>VLOOKUP(A64,away!$A$2:$E$405,3,FALSE)</f>
        <v>1.29239766081871</v>
      </c>
      <c r="I64">
        <f>VLOOKUP(C64,away!$B$2:$E$405,3,FALSE)</f>
        <v>0.27</v>
      </c>
      <c r="J64">
        <f>VLOOKUP(B64,home!$B$2:$E$405,4,FALSE)</f>
        <v>0.44</v>
      </c>
      <c r="K64" s="3">
        <f t="shared" si="56"/>
        <v>2.7124263157894735</v>
      </c>
      <c r="L64" s="3">
        <f t="shared" si="57"/>
        <v>0.15353684210526275</v>
      </c>
      <c r="M64" s="5">
        <f t="shared" si="58"/>
        <v>5.6928273801793591E-2</v>
      </c>
      <c r="N64" s="5">
        <f t="shared" si="59"/>
        <v>0.15441374797245339</v>
      </c>
      <c r="O64" s="5">
        <f t="shared" si="60"/>
        <v>8.7405873860311491E-3</v>
      </c>
      <c r="P64" s="5">
        <f t="shared" si="61"/>
        <v>2.3708199241328415E-2</v>
      </c>
      <c r="Q64" s="5">
        <f t="shared" si="62"/>
        <v>0.20941795676008304</v>
      </c>
      <c r="R64" s="5">
        <f t="shared" si="63"/>
        <v>6.7100109269815781E-4</v>
      </c>
      <c r="S64" s="5">
        <f t="shared" si="64"/>
        <v>2.4683635816163474E-3</v>
      </c>
      <c r="T64" s="5">
        <f t="shared" si="65"/>
        <v>3.2153371761079616E-2</v>
      </c>
      <c r="U64" s="5">
        <f t="shared" si="66"/>
        <v>1.8200410217579753E-3</v>
      </c>
      <c r="V64" s="5">
        <f t="shared" si="67"/>
        <v>1.1421868975520796E-4</v>
      </c>
      <c r="W64" s="5">
        <f t="shared" si="68"/>
        <v>0.18934359230497044</v>
      </c>
      <c r="X64" s="5">
        <f t="shared" si="69"/>
        <v>2.9071217235371493E-2</v>
      </c>
      <c r="Y64" s="5">
        <f t="shared" si="70"/>
        <v>2.2317514452375128E-3</v>
      </c>
      <c r="Z64" s="5">
        <f t="shared" si="71"/>
        <v>3.4341129607351939E-5</v>
      </c>
      <c r="AA64" s="5">
        <f t="shared" si="72"/>
        <v>9.3147783660918419E-5</v>
      </c>
      <c r="AB64" s="5">
        <f t="shared" si="73"/>
        <v>1.2632824982966996E-4</v>
      </c>
      <c r="AC64" s="5">
        <f t="shared" si="74"/>
        <v>2.9729509531898794E-6</v>
      </c>
      <c r="AD64" s="5">
        <f t="shared" si="75"/>
        <v>0.12839513562352878</v>
      </c>
      <c r="AE64" s="5">
        <f t="shared" si="76"/>
        <v>1.9713383665313534E-2</v>
      </c>
      <c r="AF64" s="5">
        <f t="shared" si="77"/>
        <v>1.513365337590855E-3</v>
      </c>
      <c r="AG64" s="5">
        <f t="shared" si="78"/>
        <v>7.7452444961754904E-5</v>
      </c>
      <c r="AH64" s="5">
        <f t="shared" si="79"/>
        <v>1.3181571485600897E-6</v>
      </c>
      <c r="AI64" s="5">
        <f t="shared" si="80"/>
        <v>3.5754041381004019E-6</v>
      </c>
      <c r="AJ64" s="5">
        <f t="shared" si="81"/>
        <v>4.8490101368830556E-6</v>
      </c>
      <c r="AK64" s="5">
        <f t="shared" si="82"/>
        <v>4.3841942336038397E-6</v>
      </c>
      <c r="AL64" s="5">
        <f t="shared" si="83"/>
        <v>4.9524293519472394E-8</v>
      </c>
      <c r="AM64" s="5">
        <f t="shared" si="84"/>
        <v>6.9652468936923562E-2</v>
      </c>
      <c r="AN64" s="5">
        <f t="shared" si="85"/>
        <v>1.0694220125410152E-2</v>
      </c>
      <c r="AO64" s="5">
        <f t="shared" si="86"/>
        <v>8.2097839341701076E-4</v>
      </c>
      <c r="AP64" s="5">
        <f t="shared" si="87"/>
        <v>4.2016809987299948E-5</v>
      </c>
      <c r="AQ64" s="5">
        <f t="shared" si="88"/>
        <v>1.6127820801967249E-6</v>
      </c>
      <c r="AR64" s="5">
        <f t="shared" si="89"/>
        <v>4.0477137197678809E-8</v>
      </c>
      <c r="AS64" s="5">
        <f t="shared" si="90"/>
        <v>1.0979125212280499E-7</v>
      </c>
      <c r="AT64" s="5">
        <f t="shared" si="91"/>
        <v>1.4890034075068658E-7</v>
      </c>
      <c r="AU64" s="5">
        <f t="shared" si="92"/>
        <v>1.3462706756072735E-7</v>
      </c>
      <c r="AV64" s="5">
        <f t="shared" si="93"/>
        <v>9.1291500217321053E-8</v>
      </c>
      <c r="AW64" s="5">
        <f t="shared" si="94"/>
        <v>5.729099188400744E-10</v>
      </c>
      <c r="AX64" s="5">
        <f t="shared" si="95"/>
        <v>3.1487864950703402E-2</v>
      </c>
      <c r="AY64" s="5">
        <f t="shared" si="96"/>
        <v>4.8345473491679851E-3</v>
      </c>
      <c r="AZ64" s="5">
        <f t="shared" si="97"/>
        <v>3.7114056649981077E-4</v>
      </c>
      <c r="BA64" s="5">
        <f t="shared" si="98"/>
        <v>1.8994583519179734E-5</v>
      </c>
      <c r="BB64" s="5">
        <f t="shared" si="99"/>
        <v>7.2909209265988127E-7</v>
      </c>
      <c r="BC64" s="5">
        <f t="shared" si="100"/>
        <v>2.2388499502183178E-8</v>
      </c>
      <c r="BD64" s="5">
        <f t="shared" si="101"/>
        <v>1.0357886371321763E-9</v>
      </c>
      <c r="BE64" s="5">
        <f t="shared" si="102"/>
        <v>2.8095003569530292E-9</v>
      </c>
      <c r="BF64" s="5">
        <f t="shared" si="103"/>
        <v>3.8102813512096584E-9</v>
      </c>
      <c r="BG64" s="5">
        <f t="shared" si="104"/>
        <v>3.44503580252765E-9</v>
      </c>
      <c r="BH64" s="5">
        <f t="shared" si="105"/>
        <v>2.3361014424032265E-9</v>
      </c>
      <c r="BI64" s="5">
        <f t="shared" si="106"/>
        <v>1.2673006057456513E-9</v>
      </c>
      <c r="BJ64" s="8">
        <f t="shared" si="107"/>
        <v>0.88425557052889114</v>
      </c>
      <c r="BK64" s="8">
        <f t="shared" si="108"/>
        <v>8.8056625138908259E-2</v>
      </c>
      <c r="BL64" s="8">
        <f t="shared" si="109"/>
        <v>1.1465772090941061E-2</v>
      </c>
      <c r="BM64" s="8">
        <f t="shared" si="110"/>
        <v>0.525097995857702</v>
      </c>
      <c r="BN64" s="8">
        <f t="shared" si="111"/>
        <v>0.45387976625438775</v>
      </c>
    </row>
    <row r="65" spans="1:66" x14ac:dyDescent="0.25">
      <c r="A65" t="s">
        <v>21</v>
      </c>
      <c r="B65" t="s">
        <v>150</v>
      </c>
      <c r="C65" t="s">
        <v>151</v>
      </c>
      <c r="D65" s="4" t="s">
        <v>440</v>
      </c>
      <c r="E65">
        <f>VLOOKUP(A65,home!$A$2:$E$405,3,FALSE)</f>
        <v>1.41116751269036</v>
      </c>
      <c r="F65">
        <f>VLOOKUP(B65,home!$B$2:$E$405,3,FALSE)</f>
        <v>1.18</v>
      </c>
      <c r="G65">
        <f>VLOOKUP(C65,away!$B$2:$E$405,4,FALSE)</f>
        <v>1.28</v>
      </c>
      <c r="H65">
        <f>VLOOKUP(A65,away!$A$2:$E$405,3,FALSE)</f>
        <v>1.3401015228426401</v>
      </c>
      <c r="I65">
        <f>VLOOKUP(C65,away!$B$2:$E$405,3,FALSE)</f>
        <v>0.5</v>
      </c>
      <c r="J65">
        <f>VLOOKUP(B65,home!$B$2:$E$405,4,FALSE)</f>
        <v>0.91</v>
      </c>
      <c r="K65" s="3">
        <f t="shared" si="56"/>
        <v>2.13142741116752</v>
      </c>
      <c r="L65" s="3">
        <f t="shared" si="57"/>
        <v>0.60974619289340126</v>
      </c>
      <c r="M65" s="5">
        <f t="shared" si="58"/>
        <v>6.4494611322319165E-2</v>
      </c>
      <c r="N65" s="5">
        <f t="shared" si="59"/>
        <v>0.13746558244498616</v>
      </c>
      <c r="O65" s="5">
        <f t="shared" si="60"/>
        <v>3.9325343715923763E-2</v>
      </c>
      <c r="P65" s="5">
        <f t="shared" si="61"/>
        <v>8.3819115549704296E-2</v>
      </c>
      <c r="Q65" s="5">
        <f t="shared" si="62"/>
        <v>0.14649895525767612</v>
      </c>
      <c r="R65" s="5">
        <f t="shared" si="63"/>
        <v>1.1989239307504477E-2</v>
      </c>
      <c r="S65" s="5">
        <f t="shared" si="64"/>
        <v>2.7233454033947203E-2</v>
      </c>
      <c r="T65" s="5">
        <f t="shared" si="65"/>
        <v>8.9327180231228737E-2</v>
      </c>
      <c r="U65" s="5">
        <f t="shared" si="66"/>
        <v>2.5554193299062139E-2</v>
      </c>
      <c r="V65" s="5">
        <f t="shared" si="67"/>
        <v>3.9326007823454814E-3</v>
      </c>
      <c r="W65" s="5">
        <f t="shared" si="68"/>
        <v>0.10408396298120497</v>
      </c>
      <c r="X65" s="5">
        <f t="shared" si="69"/>
        <v>6.3464800169047444E-2</v>
      </c>
      <c r="Y65" s="5">
        <f t="shared" si="70"/>
        <v>1.9348710142908579E-2</v>
      </c>
      <c r="Z65" s="5">
        <f t="shared" si="71"/>
        <v>2.4367976744795912E-3</v>
      </c>
      <c r="AA65" s="5">
        <f t="shared" si="72"/>
        <v>5.1938573588550686E-3</v>
      </c>
      <c r="AB65" s="5">
        <f t="shared" si="73"/>
        <v>5.5351649721789168E-3</v>
      </c>
      <c r="AC65" s="5">
        <f t="shared" si="74"/>
        <v>3.1943281057517764E-4</v>
      </c>
      <c r="AD65" s="5">
        <f t="shared" si="75"/>
        <v>5.5461852940271429E-2</v>
      </c>
      <c r="AE65" s="5">
        <f t="shared" si="76"/>
        <v>3.38176536811442E-2</v>
      </c>
      <c r="AF65" s="5">
        <f t="shared" si="77"/>
        <v>1.0310092792332594E-2</v>
      </c>
      <c r="AG65" s="5">
        <f t="shared" si="78"/>
        <v>2.0955132761674988E-3</v>
      </c>
      <c r="AH65" s="5">
        <f t="shared" si="79"/>
        <v>3.7145702621635602E-4</v>
      </c>
      <c r="AI65" s="5">
        <f t="shared" si="80"/>
        <v>7.9173368774831346E-4</v>
      </c>
      <c r="AJ65" s="5">
        <f t="shared" si="81"/>
        <v>8.437614422057508E-4</v>
      </c>
      <c r="AK65" s="5">
        <f t="shared" si="82"/>
        <v>5.9947208880119208E-4</v>
      </c>
      <c r="AL65" s="5">
        <f t="shared" si="83"/>
        <v>1.660577534216535E-5</v>
      </c>
      <c r="AM65" s="5">
        <f t="shared" si="84"/>
        <v>2.3642582726207294E-2</v>
      </c>
      <c r="AN65" s="5">
        <f t="shared" si="85"/>
        <v>1.4415974807472191E-2</v>
      </c>
      <c r="AO65" s="5">
        <f t="shared" si="86"/>
        <v>4.3950428778516751E-3</v>
      </c>
      <c r="AP65" s="5">
        <f t="shared" si="87"/>
        <v>8.9328688745777239E-4</v>
      </c>
      <c r="AQ65" s="5">
        <f t="shared" si="88"/>
        <v>1.3616956969724319E-4</v>
      </c>
      <c r="AR65" s="5">
        <f t="shared" si="89"/>
        <v>4.529890151178551E-5</v>
      </c>
      <c r="AS65" s="5">
        <f t="shared" si="90"/>
        <v>9.6551320377997465E-5</v>
      </c>
      <c r="AT65" s="5">
        <f t="shared" si="91"/>
        <v>1.0289606541904049E-4</v>
      </c>
      <c r="AU65" s="5">
        <f t="shared" si="92"/>
        <v>7.3105164778476412E-5</v>
      </c>
      <c r="AV65" s="5">
        <f t="shared" si="93"/>
        <v>3.8954588026690742E-5</v>
      </c>
      <c r="AW65" s="5">
        <f t="shared" si="94"/>
        <v>5.9948221239811977E-7</v>
      </c>
      <c r="AX65" s="5">
        <f t="shared" si="95"/>
        <v>8.3987414822389826E-3</v>
      </c>
      <c r="AY65" s="5">
        <f t="shared" si="96"/>
        <v>5.1211006438911019E-3</v>
      </c>
      <c r="AZ65" s="5">
        <f t="shared" si="97"/>
        <v>1.5612858105182724E-3</v>
      </c>
      <c r="BA65" s="5">
        <f t="shared" si="98"/>
        <v>3.1732935966066831E-4</v>
      </c>
      <c r="BB65" s="5">
        <f t="shared" si="99"/>
        <v>4.8372592236598328E-5</v>
      </c>
      <c r="BC65" s="5">
        <f t="shared" si="100"/>
        <v>5.8990007913301495E-6</v>
      </c>
      <c r="BD65" s="5">
        <f t="shared" si="101"/>
        <v>4.6034721231773906E-6</v>
      </c>
      <c r="BE65" s="5">
        <f t="shared" si="102"/>
        <v>9.8119666698858342E-6</v>
      </c>
      <c r="BF65" s="5">
        <f t="shared" si="103"/>
        <v>1.0456747358828379E-5</v>
      </c>
      <c r="BG65" s="5">
        <f t="shared" si="104"/>
        <v>7.4292659840867908E-6</v>
      </c>
      <c r="BH65" s="5">
        <f t="shared" si="105"/>
        <v>3.9587352908342569E-6</v>
      </c>
      <c r="BI65" s="5">
        <f t="shared" si="106"/>
        <v>1.6875513824880726E-6</v>
      </c>
      <c r="BJ65" s="8">
        <f t="shared" si="107"/>
        <v>0.72081008967499094</v>
      </c>
      <c r="BK65" s="8">
        <f t="shared" si="108"/>
        <v>0.18493692091812455</v>
      </c>
      <c r="BL65" s="8">
        <f t="shared" si="109"/>
        <v>9.0598976677419271E-2</v>
      </c>
      <c r="BM65" s="8">
        <f t="shared" si="110"/>
        <v>0.5100694361852216</v>
      </c>
      <c r="BN65" s="8">
        <f t="shared" si="111"/>
        <v>0.483592847598114</v>
      </c>
    </row>
    <row r="66" spans="1:66" x14ac:dyDescent="0.25">
      <c r="A66" t="s">
        <v>21</v>
      </c>
      <c r="B66" t="s">
        <v>152</v>
      </c>
      <c r="C66" t="s">
        <v>153</v>
      </c>
      <c r="D66" s="4" t="s">
        <v>440</v>
      </c>
      <c r="E66">
        <f>VLOOKUP(A66,home!$A$2:$E$405,3,FALSE)</f>
        <v>1.41116751269036</v>
      </c>
      <c r="F66">
        <f>VLOOKUP(B66,home!$B$2:$E$405,3,FALSE)</f>
        <v>0.64</v>
      </c>
      <c r="G66">
        <f>VLOOKUP(C66,away!$B$2:$E$405,4,FALSE)</f>
        <v>0.43</v>
      </c>
      <c r="H66">
        <f>VLOOKUP(A66,away!$A$2:$E$405,3,FALSE)</f>
        <v>1.3401015228426401</v>
      </c>
      <c r="I66">
        <f>VLOOKUP(C66,away!$B$2:$E$405,3,FALSE)</f>
        <v>1.35</v>
      </c>
      <c r="J66">
        <f>VLOOKUP(B66,home!$B$2:$E$405,4,FALSE)</f>
        <v>0.97</v>
      </c>
      <c r="K66" s="3">
        <f t="shared" si="56"/>
        <v>0.38835329949238712</v>
      </c>
      <c r="L66" s="3">
        <f t="shared" si="57"/>
        <v>1.754862944162437</v>
      </c>
      <c r="M66" s="5">
        <f t="shared" si="58"/>
        <v>0.11727704425156932</v>
      </c>
      <c r="N66" s="5">
        <f t="shared" si="59"/>
        <v>4.5544927089811636E-2</v>
      </c>
      <c r="O66" s="5">
        <f t="shared" si="60"/>
        <v>0.20580513915797738</v>
      </c>
      <c r="P66" s="5">
        <f t="shared" si="61"/>
        <v>7.9925104844490391E-2</v>
      </c>
      <c r="Q66" s="5">
        <f t="shared" si="62"/>
        <v>8.8437613552342781E-3</v>
      </c>
      <c r="R66" s="5">
        <f t="shared" si="63"/>
        <v>0.18057990621326414</v>
      </c>
      <c r="S66" s="5">
        <f t="shared" si="64"/>
        <v>1.3617375900734519E-2</v>
      </c>
      <c r="T66" s="5">
        <f t="shared" si="65"/>
        <v>1.551958908931641E-2</v>
      </c>
      <c r="U66" s="5">
        <f t="shared" si="66"/>
        <v>7.0128802399946955E-2</v>
      </c>
      <c r="V66" s="5">
        <f t="shared" si="67"/>
        <v>1.0311482746959753E-3</v>
      </c>
      <c r="W66" s="5">
        <f t="shared" si="68"/>
        <v>1.1448346340761657E-3</v>
      </c>
      <c r="X66" s="5">
        <f t="shared" si="69"/>
        <v>2.0090278765340264E-3</v>
      </c>
      <c r="Y66" s="5">
        <f t="shared" si="70"/>
        <v>1.7627842871594558E-3</v>
      </c>
      <c r="Z66" s="5">
        <f t="shared" si="71"/>
        <v>0.10563099529132851</v>
      </c>
      <c r="AA66" s="5">
        <f t="shared" si="72"/>
        <v>4.1022145550052229E-2</v>
      </c>
      <c r="AB66" s="5">
        <f t="shared" si="73"/>
        <v>7.9655427883098661E-3</v>
      </c>
      <c r="AC66" s="5">
        <f t="shared" si="74"/>
        <v>4.3920910999270615E-5</v>
      </c>
      <c r="AD66" s="5">
        <f t="shared" si="75"/>
        <v>1.1115007687915962E-4</v>
      </c>
      <c r="AE66" s="5">
        <f t="shared" si="76"/>
        <v>1.9505315115604329E-4</v>
      </c>
      <c r="AF66" s="5">
        <f t="shared" si="77"/>
        <v>1.7114577355292754E-4</v>
      </c>
      <c r="AG66" s="5">
        <f t="shared" si="78"/>
        <v>1.0011245868601606E-4</v>
      </c>
      <c r="AH66" s="5">
        <f t="shared" si="79"/>
        <v>4.6341979847937302E-2</v>
      </c>
      <c r="AI66" s="5">
        <f t="shared" si="80"/>
        <v>1.7997060778956166E-2</v>
      </c>
      <c r="AJ66" s="5">
        <f t="shared" si="81"/>
        <v>3.4946089673363288E-3</v>
      </c>
      <c r="AK66" s="5">
        <f t="shared" si="82"/>
        <v>4.5238097430024904E-4</v>
      </c>
      <c r="AL66" s="5">
        <f t="shared" si="83"/>
        <v>1.1972960058414025E-6</v>
      </c>
      <c r="AM66" s="5">
        <f t="shared" si="84"/>
        <v>8.633099818970828E-6</v>
      </c>
      <c r="AN66" s="5">
        <f t="shared" si="85"/>
        <v>1.5149906965567351E-5</v>
      </c>
      <c r="AO66" s="5">
        <f t="shared" si="86"/>
        <v>1.3293005170691271E-5</v>
      </c>
      <c r="AP66" s="5">
        <f t="shared" si="87"/>
        <v>7.7758007302019276E-6</v>
      </c>
      <c r="AQ66" s="5">
        <f t="shared" si="88"/>
        <v>3.4113661406556451E-6</v>
      </c>
      <c r="AR66" s="5">
        <f t="shared" si="89"/>
        <v>1.6264764638853509E-2</v>
      </c>
      <c r="AS66" s="5">
        <f t="shared" si="90"/>
        <v>6.3164750129658638E-3</v>
      </c>
      <c r="AT66" s="5">
        <f t="shared" si="91"/>
        <v>1.2265119562232562E-3</v>
      </c>
      <c r="AU66" s="5">
        <f t="shared" si="92"/>
        <v>1.5877332168872125E-4</v>
      </c>
      <c r="AV66" s="5">
        <f t="shared" si="93"/>
        <v>1.541503583729527E-5</v>
      </c>
      <c r="AW66" s="5">
        <f t="shared" si="94"/>
        <v>2.2665705193927093E-8</v>
      </c>
      <c r="AX66" s="5">
        <f t="shared" si="95"/>
        <v>5.5878213325740838E-7</v>
      </c>
      <c r="AY66" s="5">
        <f t="shared" si="96"/>
        <v>9.8058605951346303E-7</v>
      </c>
      <c r="AZ66" s="5">
        <f t="shared" si="97"/>
        <v>8.6039706970121931E-7</v>
      </c>
      <c r="BA66" s="5">
        <f t="shared" si="98"/>
        <v>5.0329297829487181E-7</v>
      </c>
      <c r="BB66" s="5">
        <f t="shared" si="99"/>
        <v>2.2080254941670501E-7</v>
      </c>
      <c r="BC66" s="5">
        <f t="shared" si="100"/>
        <v>7.7495642389594147E-8</v>
      </c>
      <c r="BD66" s="5">
        <f t="shared" si="101"/>
        <v>4.7570721267079273E-3</v>
      </c>
      <c r="BE66" s="5">
        <f t="shared" si="102"/>
        <v>1.8474246563302908E-3</v>
      </c>
      <c r="BF66" s="5">
        <f t="shared" si="103"/>
        <v>3.5872673042472891E-4</v>
      </c>
      <c r="BG66" s="5">
        <f t="shared" si="104"/>
        <v>4.643756979218652E-5</v>
      </c>
      <c r="BH66" s="5">
        <f t="shared" si="105"/>
        <v>4.5085458623009091E-6</v>
      </c>
      <c r="BI66" s="5">
        <f t="shared" si="106"/>
        <v>3.5018173230746164E-7</v>
      </c>
      <c r="BJ66" s="8">
        <f t="shared" si="107"/>
        <v>7.5453850327664773E-2</v>
      </c>
      <c r="BK66" s="8">
        <f t="shared" si="108"/>
        <v>0.21189677206455484</v>
      </c>
      <c r="BL66" s="8">
        <f t="shared" si="109"/>
        <v>0.6047840264544988</v>
      </c>
      <c r="BM66" s="8">
        <f t="shared" si="110"/>
        <v>0.35978880330534568</v>
      </c>
      <c r="BN66" s="8">
        <f t="shared" si="111"/>
        <v>0.63797588291234719</v>
      </c>
    </row>
    <row r="67" spans="1:66" x14ac:dyDescent="0.25">
      <c r="A67" t="s">
        <v>154</v>
      </c>
      <c r="B67" t="s">
        <v>155</v>
      </c>
      <c r="C67" t="s">
        <v>156</v>
      </c>
      <c r="D67" s="4" t="s">
        <v>440</v>
      </c>
      <c r="E67">
        <f>VLOOKUP(A67,home!$A$2:$E$405,3,FALSE)</f>
        <v>1.30456852791878</v>
      </c>
      <c r="F67">
        <f>VLOOKUP(B67,home!$B$2:$E$405,3,FALSE)</f>
        <v>1.46</v>
      </c>
      <c r="G67">
        <f>VLOOKUP(C67,away!$B$2:$E$405,4,FALSE)</f>
        <v>0.77</v>
      </c>
      <c r="H67">
        <f>VLOOKUP(A67,away!$A$2:$E$405,3,FALSE)</f>
        <v>1.0355329949238601</v>
      </c>
      <c r="I67">
        <f>VLOOKUP(C67,away!$B$2:$E$405,3,FALSE)</f>
        <v>0.49</v>
      </c>
      <c r="J67">
        <f>VLOOKUP(B67,home!$B$2:$E$405,4,FALSE)</f>
        <v>1.1399999999999999</v>
      </c>
      <c r="K67" s="3">
        <f t="shared" si="56"/>
        <v>1.4665959390862924</v>
      </c>
      <c r="L67" s="3">
        <f t="shared" si="57"/>
        <v>0.57844873096446814</v>
      </c>
      <c r="M67" s="5">
        <f t="shared" si="58"/>
        <v>0.12937441068679895</v>
      </c>
      <c r="N67" s="5">
        <f t="shared" si="59"/>
        <v>0.18973998533494155</v>
      </c>
      <c r="O67" s="5">
        <f t="shared" si="60"/>
        <v>7.4836463681054788E-2</v>
      </c>
      <c r="P67" s="5">
        <f t="shared" si="61"/>
        <v>0.10975485373021374</v>
      </c>
      <c r="Q67" s="5">
        <f t="shared" si="62"/>
        <v>0.13913594598725898</v>
      </c>
      <c r="R67" s="5">
        <f t="shared" si="63"/>
        <v>2.1644528723087322E-2</v>
      </c>
      <c r="S67" s="5">
        <f t="shared" si="64"/>
        <v>2.3277647900756336E-2</v>
      </c>
      <c r="T67" s="5">
        <f t="shared" si="65"/>
        <v>8.0483011387870756E-2</v>
      </c>
      <c r="U67" s="5">
        <f t="shared" si="66"/>
        <v>3.174377792871648E-2</v>
      </c>
      <c r="V67" s="5">
        <f t="shared" si="67"/>
        <v>2.1941784030536683E-3</v>
      </c>
      <c r="W67" s="5">
        <f t="shared" si="68"/>
        <v>6.8018737788614614E-2</v>
      </c>
      <c r="X67" s="5">
        <f t="shared" si="69"/>
        <v>3.9345352555629043E-2</v>
      </c>
      <c r="Y67" s="5">
        <f t="shared" si="70"/>
        <v>1.1379634627576605E-2</v>
      </c>
      <c r="Z67" s="5">
        <f t="shared" si="71"/>
        <v>4.1734167240646139E-3</v>
      </c>
      <c r="AA67" s="5">
        <f t="shared" si="72"/>
        <v>6.1207160196279798E-3</v>
      </c>
      <c r="AB67" s="5">
        <f t="shared" si="73"/>
        <v>4.4883086293434063E-3</v>
      </c>
      <c r="AC67" s="5">
        <f t="shared" si="74"/>
        <v>1.1633952978351717E-4</v>
      </c>
      <c r="AD67" s="5">
        <f t="shared" si="75"/>
        <v>2.4939001155639375E-2</v>
      </c>
      <c r="AE67" s="5">
        <f t="shared" si="76"/>
        <v>1.4425933570001001E-2</v>
      </c>
      <c r="AF67" s="5">
        <f t="shared" si="77"/>
        <v>4.1723314832723991E-3</v>
      </c>
      <c r="AG67" s="5">
        <f t="shared" si="78"/>
        <v>8.0449328388733875E-4</v>
      </c>
      <c r="AH67" s="5">
        <f t="shared" si="79"/>
        <v>6.0352690195526596E-4</v>
      </c>
      <c r="AI67" s="5">
        <f t="shared" si="80"/>
        <v>8.8513010353692386E-4</v>
      </c>
      <c r="AJ67" s="5">
        <f t="shared" si="81"/>
        <v>6.4906410770514112E-4</v>
      </c>
      <c r="AK67" s="5">
        <f t="shared" si="82"/>
        <v>3.1730492818900945E-4</v>
      </c>
      <c r="AL67" s="5">
        <f t="shared" si="83"/>
        <v>3.9478682087584339E-6</v>
      </c>
      <c r="AM67" s="5">
        <f t="shared" si="84"/>
        <v>7.3150875639458098E-3</v>
      </c>
      <c r="AN67" s="5">
        <f t="shared" si="85"/>
        <v>4.2314031182584168E-3</v>
      </c>
      <c r="AO67" s="5">
        <f t="shared" si="86"/>
        <v>1.2238248819778372E-3</v>
      </c>
      <c r="AP67" s="5">
        <f t="shared" si="87"/>
        <v>2.359733166342733E-4</v>
      </c>
      <c r="AQ67" s="5">
        <f t="shared" si="88"/>
        <v>3.4124616387143001E-5</v>
      </c>
      <c r="AR67" s="5">
        <f t="shared" si="89"/>
        <v>6.982187410778814E-5</v>
      </c>
      <c r="AS67" s="5">
        <f t="shared" si="90"/>
        <v>1.0240047702587641E-4</v>
      </c>
      <c r="AT67" s="5">
        <f t="shared" si="91"/>
        <v>7.5090061883324773E-5</v>
      </c>
      <c r="AU67" s="5">
        <f t="shared" si="92"/>
        <v>3.670892660794085E-5</v>
      </c>
      <c r="AV67" s="5">
        <f t="shared" si="93"/>
        <v>1.3459290672855695E-5</v>
      </c>
      <c r="AW67" s="5">
        <f t="shared" si="94"/>
        <v>9.3032672359032343E-8</v>
      </c>
      <c r="AX67" s="5">
        <f t="shared" si="95"/>
        <v>1.7880462858905948E-3</v>
      </c>
      <c r="AY67" s="5">
        <f t="shared" si="96"/>
        <v>1.0342931049791453E-3</v>
      </c>
      <c r="AZ67" s="5">
        <f t="shared" si="97"/>
        <v>2.9914276701024299E-4</v>
      </c>
      <c r="BA67" s="5">
        <f t="shared" si="98"/>
        <v>5.767958465142487E-5</v>
      </c>
      <c r="BB67" s="5">
        <f t="shared" si="99"/>
        <v>8.3411706360435829E-6</v>
      </c>
      <c r="BC67" s="5">
        <f t="shared" si="100"/>
        <v>9.649879138354995E-7</v>
      </c>
      <c r="BD67" s="5">
        <f t="shared" si="101"/>
        <v>6.7313957452018155E-6</v>
      </c>
      <c r="BE67" s="5">
        <f t="shared" si="102"/>
        <v>9.8722376642957292E-6</v>
      </c>
      <c r="BF67" s="5">
        <f t="shared" si="103"/>
        <v>7.2392918340754309E-6</v>
      </c>
      <c r="BG67" s="5">
        <f t="shared" si="104"/>
        <v>3.5390386685718633E-6</v>
      </c>
      <c r="BH67" s="5">
        <f t="shared" si="105"/>
        <v>1.297584934899213E-6</v>
      </c>
      <c r="BI67" s="5">
        <f t="shared" si="106"/>
        <v>3.8060655922854725E-7</v>
      </c>
      <c r="BJ67" s="8">
        <f t="shared" si="107"/>
        <v>0.58867330857297651</v>
      </c>
      <c r="BK67" s="8">
        <f t="shared" si="108"/>
        <v>0.26575567122379412</v>
      </c>
      <c r="BL67" s="8">
        <f t="shared" si="109"/>
        <v>0.14161536180892037</v>
      </c>
      <c r="BM67" s="8">
        <f t="shared" si="110"/>
        <v>0.33469737011409334</v>
      </c>
      <c r="BN67" s="8">
        <f t="shared" si="111"/>
        <v>0.66448618814335536</v>
      </c>
    </row>
    <row r="68" spans="1:66" x14ac:dyDescent="0.25">
      <c r="A68" t="s">
        <v>154</v>
      </c>
      <c r="B68" t="s">
        <v>157</v>
      </c>
      <c r="C68" t="s">
        <v>158</v>
      </c>
      <c r="D68" s="4" t="s">
        <v>440</v>
      </c>
      <c r="E68">
        <f>VLOOKUP(A68,home!$A$2:$E$405,3,FALSE)</f>
        <v>1.30456852791878</v>
      </c>
      <c r="F68">
        <f>VLOOKUP(B68,home!$B$2:$E$405,3,FALSE)</f>
        <v>1.3</v>
      </c>
      <c r="G68">
        <f>VLOOKUP(C68,away!$B$2:$E$405,4,FALSE)</f>
        <v>0.46</v>
      </c>
      <c r="H68">
        <f>VLOOKUP(A68,away!$A$2:$E$405,3,FALSE)</f>
        <v>1.0355329949238601</v>
      </c>
      <c r="I68">
        <f>VLOOKUP(C68,away!$B$2:$E$405,3,FALSE)</f>
        <v>0.69</v>
      </c>
      <c r="J68">
        <f>VLOOKUP(B68,home!$B$2:$E$405,4,FALSE)</f>
        <v>0.57999999999999996</v>
      </c>
      <c r="K68" s="3">
        <f t="shared" si="56"/>
        <v>0.78013197969543047</v>
      </c>
      <c r="L68" s="3">
        <f t="shared" si="57"/>
        <v>0.4144203045685288</v>
      </c>
      <c r="M68" s="5">
        <f t="shared" si="58"/>
        <v>0.30283950984873015</v>
      </c>
      <c r="N68" s="5">
        <f t="shared" si="59"/>
        <v>0.23625478634828367</v>
      </c>
      <c r="O68" s="5">
        <f t="shared" si="60"/>
        <v>0.12550284190689473</v>
      </c>
      <c r="P68" s="5">
        <f t="shared" si="61"/>
        <v>9.7908780514228411E-2</v>
      </c>
      <c r="Q68" s="5">
        <f t="shared" si="62"/>
        <v>9.2154957093203732E-2</v>
      </c>
      <c r="R68" s="5">
        <f t="shared" si="63"/>
        <v>2.6005462983635614E-2</v>
      </c>
      <c r="S68" s="5">
        <f t="shared" si="64"/>
        <v>7.9135391767174556E-3</v>
      </c>
      <c r="T68" s="5">
        <f t="shared" si="65"/>
        <v>3.8190885386065195E-2</v>
      </c>
      <c r="U68" s="5">
        <f t="shared" si="66"/>
        <v>2.0287693320319884E-2</v>
      </c>
      <c r="V68" s="5">
        <f t="shared" si="67"/>
        <v>2.8427413976575561E-4</v>
      </c>
      <c r="W68" s="5">
        <f t="shared" si="68"/>
        <v>2.396434303862283E-2</v>
      </c>
      <c r="X68" s="5">
        <f t="shared" si="69"/>
        <v>9.9313103408507769E-3</v>
      </c>
      <c r="Y68" s="5">
        <f t="shared" si="70"/>
        <v>2.0578683281099789E-3</v>
      </c>
      <c r="Z68" s="5">
        <f t="shared" si="71"/>
        <v>3.5923972967079583E-3</v>
      </c>
      <c r="AA68" s="5">
        <f t="shared" si="72"/>
        <v>2.8025440149332921E-3</v>
      </c>
      <c r="AB68" s="5">
        <f t="shared" si="73"/>
        <v>1.0931771052767444E-3</v>
      </c>
      <c r="AC68" s="5">
        <f t="shared" si="74"/>
        <v>5.7441593342004674E-6</v>
      </c>
      <c r="AD68" s="5">
        <f t="shared" si="75"/>
        <v>4.6738375942053084E-3</v>
      </c>
      <c r="AE68" s="5">
        <f t="shared" si="76"/>
        <v>1.9369331992944037E-3</v>
      </c>
      <c r="AF68" s="5">
        <f t="shared" si="77"/>
        <v>4.0135222319024076E-4</v>
      </c>
      <c r="AG68" s="5">
        <f t="shared" si="78"/>
        <v>5.544283685791859E-5</v>
      </c>
      <c r="AH68" s="5">
        <f t="shared" si="79"/>
        <v>3.7219059545821778E-4</v>
      </c>
      <c r="AI68" s="5">
        <f t="shared" si="80"/>
        <v>2.9035778605884051E-4</v>
      </c>
      <c r="AJ68" s="5">
        <f t="shared" si="81"/>
        <v>1.1325869722903273E-4</v>
      </c>
      <c r="AK68" s="5">
        <f t="shared" si="82"/>
        <v>2.945224389567023E-5</v>
      </c>
      <c r="AL68" s="5">
        <f t="shared" si="83"/>
        <v>7.4284050422867701E-8</v>
      </c>
      <c r="AM68" s="5">
        <f t="shared" si="84"/>
        <v>7.2924203502846327E-4</v>
      </c>
      <c r="AN68" s="5">
        <f t="shared" si="85"/>
        <v>3.0221270626066947E-4</v>
      </c>
      <c r="AO68" s="5">
        <f t="shared" si="86"/>
        <v>6.2621540886512983E-5</v>
      </c>
      <c r="AP68" s="5">
        <f t="shared" si="87"/>
        <v>8.6505460155797654E-6</v>
      </c>
      <c r="AQ68" s="5">
        <f t="shared" si="88"/>
        <v>8.9624047861515955E-7</v>
      </c>
      <c r="AR68" s="5">
        <f t="shared" si="89"/>
        <v>3.0848667985467341E-5</v>
      </c>
      <c r="AS68" s="5">
        <f t="shared" si="90"/>
        <v>2.4066032426469685E-5</v>
      </c>
      <c r="AT68" s="5">
        <f t="shared" si="91"/>
        <v>9.3873407601381091E-6</v>
      </c>
      <c r="AU68" s="5">
        <f t="shared" si="92"/>
        <v>2.4411215770940503E-6</v>
      </c>
      <c r="AV68" s="5">
        <f t="shared" si="93"/>
        <v>4.760992521539031E-7</v>
      </c>
      <c r="AW68" s="5">
        <f t="shared" si="94"/>
        <v>6.671172676571016E-10</v>
      </c>
      <c r="AX68" s="5">
        <f t="shared" si="95"/>
        <v>9.4817505410646545E-5</v>
      </c>
      <c r="AY68" s="5">
        <f t="shared" si="96"/>
        <v>3.9294299470708269E-5</v>
      </c>
      <c r="AZ68" s="5">
        <f t="shared" si="97"/>
        <v>8.1421777772289487E-6</v>
      </c>
      <c r="BA68" s="5">
        <f t="shared" si="98"/>
        <v>1.1247612647634428E-6</v>
      </c>
      <c r="BB68" s="5">
        <f t="shared" si="99"/>
        <v>1.1653097647753737E-7</v>
      </c>
      <c r="BC68" s="5">
        <f t="shared" si="100"/>
        <v>9.6585605526978218E-9</v>
      </c>
      <c r="BD68" s="5">
        <f t="shared" si="101"/>
        <v>2.130719063678467E-6</v>
      </c>
      <c r="BE68" s="5">
        <f t="shared" si="102"/>
        <v>1.6622420813222764E-6</v>
      </c>
      <c r="BF68" s="5">
        <f t="shared" si="103"/>
        <v>6.4838410281750002E-7</v>
      </c>
      <c r="BG68" s="5">
        <f t="shared" si="104"/>
        <v>1.6860839124468729E-7</v>
      </c>
      <c r="BH68" s="5">
        <f t="shared" si="105"/>
        <v>3.2884199513744891E-8</v>
      </c>
      <c r="BI68" s="5">
        <f t="shared" si="106"/>
        <v>5.1308031334714646E-9</v>
      </c>
      <c r="BJ68" s="8">
        <f t="shared" si="107"/>
        <v>0.41086884439081423</v>
      </c>
      <c r="BK68" s="8">
        <f t="shared" si="108"/>
        <v>0.40899121642229708</v>
      </c>
      <c r="BL68" s="8">
        <f t="shared" si="109"/>
        <v>0.17656884588434507</v>
      </c>
      <c r="BM68" s="8">
        <f t="shared" si="110"/>
        <v>0.1193156716668346</v>
      </c>
      <c r="BN68" s="8">
        <f t="shared" si="111"/>
        <v>0.88066633869497624</v>
      </c>
    </row>
    <row r="69" spans="1:66" x14ac:dyDescent="0.25">
      <c r="A69" t="s">
        <v>154</v>
      </c>
      <c r="B69" t="s">
        <v>159</v>
      </c>
      <c r="C69" t="s">
        <v>160</v>
      </c>
      <c r="D69" s="4" t="s">
        <v>440</v>
      </c>
      <c r="E69">
        <f>VLOOKUP(A69,home!$A$2:$E$405,3,FALSE)</f>
        <v>1.30456852791878</v>
      </c>
      <c r="F69">
        <f>VLOOKUP(B69,home!$B$2:$E$405,3,FALSE)</f>
        <v>0.69</v>
      </c>
      <c r="G69">
        <f>VLOOKUP(C69,away!$B$2:$E$405,4,FALSE)</f>
        <v>1</v>
      </c>
      <c r="H69">
        <f>VLOOKUP(A69,away!$A$2:$E$405,3,FALSE)</f>
        <v>1.0355329949238601</v>
      </c>
      <c r="I69">
        <f>VLOOKUP(C69,away!$B$2:$E$405,3,FALSE)</f>
        <v>0.77</v>
      </c>
      <c r="J69">
        <f>VLOOKUP(B69,home!$B$2:$E$405,4,FALSE)</f>
        <v>0.87</v>
      </c>
      <c r="K69" s="3">
        <f t="shared" si="56"/>
        <v>0.9001522842639581</v>
      </c>
      <c r="L69" s="3">
        <f t="shared" si="57"/>
        <v>0.69370355329949385</v>
      </c>
      <c r="M69" s="5">
        <f t="shared" si="58"/>
        <v>0.20314082168413683</v>
      </c>
      <c r="N69" s="5">
        <f t="shared" si="59"/>
        <v>0.18285767466623315</v>
      </c>
      <c r="O69" s="5">
        <f t="shared" si="60"/>
        <v>0.14091950982246459</v>
      </c>
      <c r="P69" s="5">
        <f t="shared" si="61"/>
        <v>0.1268490186640488</v>
      </c>
      <c r="Q69" s="5">
        <f t="shared" si="62"/>
        <v>8.2299876773002739E-2</v>
      </c>
      <c r="R69" s="5">
        <f t="shared" si="63"/>
        <v>4.8878182346533294E-2</v>
      </c>
      <c r="S69" s="5">
        <f t="shared" si="64"/>
        <v>1.9802363457320681E-2</v>
      </c>
      <c r="T69" s="5">
        <f t="shared" si="65"/>
        <v>5.7091716953542482E-2</v>
      </c>
      <c r="U69" s="5">
        <f t="shared" si="66"/>
        <v>4.3997807489902223E-2</v>
      </c>
      <c r="V69" s="5">
        <f t="shared" si="67"/>
        <v>1.3739294254459555E-3</v>
      </c>
      <c r="W69" s="5">
        <f t="shared" si="68"/>
        <v>2.4694140690620228E-2</v>
      </c>
      <c r="X69" s="5">
        <f t="shared" si="69"/>
        <v>1.713041314276087E-2</v>
      </c>
      <c r="Y69" s="5">
        <f t="shared" si="70"/>
        <v>5.9417142333107811E-3</v>
      </c>
      <c r="Z69" s="5">
        <f t="shared" si="71"/>
        <v>1.1302322924203578E-2</v>
      </c>
      <c r="AA69" s="5">
        <f t="shared" si="72"/>
        <v>1.017381179771075E-2</v>
      </c>
      <c r="AB69" s="5">
        <f t="shared" si="73"/>
        <v>4.5789899646904685E-3</v>
      </c>
      <c r="AC69" s="5">
        <f t="shared" si="74"/>
        <v>5.3620930878946461E-5</v>
      </c>
      <c r="AD69" s="5">
        <f t="shared" si="75"/>
        <v>5.5571217876493389E-3</v>
      </c>
      <c r="AE69" s="5">
        <f t="shared" si="76"/>
        <v>3.8549951302103815E-3</v>
      </c>
      <c r="AF69" s="5">
        <f t="shared" si="77"/>
        <v>1.3371119098895931E-3</v>
      </c>
      <c r="AG69" s="5">
        <f t="shared" si="78"/>
        <v>3.0918642768316111E-4</v>
      </c>
      <c r="AH69" s="5">
        <f t="shared" si="79"/>
        <v>1.9601153932645872E-3</v>
      </c>
      <c r="AI69" s="5">
        <f t="shared" si="80"/>
        <v>1.7644023486680647E-3</v>
      </c>
      <c r="AJ69" s="5">
        <f t="shared" si="81"/>
        <v>7.9411540225712547E-4</v>
      </c>
      <c r="AK69" s="5">
        <f t="shared" si="82"/>
        <v>2.3827493110364784E-4</v>
      </c>
      <c r="AL69" s="5">
        <f t="shared" si="83"/>
        <v>1.3393196710453789E-6</v>
      </c>
      <c r="AM69" s="5">
        <f t="shared" si="84"/>
        <v>1.0004511742171126E-3</v>
      </c>
      <c r="AN69" s="5">
        <f t="shared" si="85"/>
        <v>6.9401653445706204E-4</v>
      </c>
      <c r="AO69" s="5">
        <f t="shared" si="86"/>
        <v>2.407208680007322E-4</v>
      </c>
      <c r="AP69" s="5">
        <f t="shared" si="87"/>
        <v>5.5662973828482111E-5</v>
      </c>
      <c r="AQ69" s="5">
        <f t="shared" si="88"/>
        <v>9.6534006830086929E-6</v>
      </c>
      <c r="AR69" s="5">
        <f t="shared" si="89"/>
        <v>2.719478026369359E-4</v>
      </c>
      <c r="AS69" s="5">
        <f t="shared" si="90"/>
        <v>2.447944357442019E-4</v>
      </c>
      <c r="AT69" s="5">
        <f t="shared" si="91"/>
        <v>1.1017613525512502E-4</v>
      </c>
      <c r="AU69" s="5">
        <f t="shared" si="92"/>
        <v>3.3058433273758533E-5</v>
      </c>
      <c r="AV69" s="5">
        <f t="shared" si="93"/>
        <v>7.4394060563903461E-6</v>
      </c>
      <c r="AW69" s="5">
        <f t="shared" si="94"/>
        <v>2.323120053439339E-8</v>
      </c>
      <c r="AX69" s="5">
        <f t="shared" si="95"/>
        <v>1.5009306829434879E-4</v>
      </c>
      <c r="AY69" s="5">
        <f t="shared" si="96"/>
        <v>1.0412009480141336E-4</v>
      </c>
      <c r="AZ69" s="5">
        <f t="shared" si="97"/>
        <v>3.6114239866810293E-5</v>
      </c>
      <c r="BA69" s="5">
        <f t="shared" si="98"/>
        <v>8.3508588401055121E-6</v>
      </c>
      <c r="BB69" s="5">
        <f t="shared" si="99"/>
        <v>1.4482551126209211E-6</v>
      </c>
      <c r="BC69" s="5">
        <f t="shared" si="100"/>
        <v>2.0093194354185841E-7</v>
      </c>
      <c r="BD69" s="5">
        <f t="shared" si="101"/>
        <v>3.1441859500205287E-5</v>
      </c>
      <c r="BE69" s="5">
        <f t="shared" si="102"/>
        <v>2.8302461650616224E-5</v>
      </c>
      <c r="BF69" s="5">
        <f t="shared" si="103"/>
        <v>1.2738262752547634E-5</v>
      </c>
      <c r="BG69" s="5">
        <f t="shared" si="104"/>
        <v>3.8221254380867493E-6</v>
      </c>
      <c r="BH69" s="5">
        <f t="shared" si="105"/>
        <v>8.6012373595929218E-7</v>
      </c>
      <c r="BI69" s="5">
        <f t="shared" si="106"/>
        <v>1.548484691346813E-7</v>
      </c>
      <c r="BJ69" s="8">
        <f t="shared" si="107"/>
        <v>0.38337478411494796</v>
      </c>
      <c r="BK69" s="8">
        <f t="shared" si="108"/>
        <v>0.3513252135763037</v>
      </c>
      <c r="BL69" s="8">
        <f t="shared" si="109"/>
        <v>0.25404994539110776</v>
      </c>
      <c r="BM69" s="8">
        <f t="shared" si="110"/>
        <v>0.2150030851865426</v>
      </c>
      <c r="BN69" s="8">
        <f t="shared" si="111"/>
        <v>0.78494508395641949</v>
      </c>
    </row>
    <row r="70" spans="1:66" x14ac:dyDescent="0.25">
      <c r="A70" t="s">
        <v>154</v>
      </c>
      <c r="B70" t="s">
        <v>161</v>
      </c>
      <c r="C70" t="s">
        <v>162</v>
      </c>
      <c r="D70" s="4" t="s">
        <v>440</v>
      </c>
      <c r="E70">
        <f>VLOOKUP(A70,home!$A$2:$E$405,3,FALSE)</f>
        <v>1.30456852791878</v>
      </c>
      <c r="F70">
        <f>VLOOKUP(B70,home!$B$2:$E$405,3,FALSE)</f>
        <v>0.46</v>
      </c>
      <c r="G70">
        <f>VLOOKUP(C70,away!$B$2:$E$405,4,FALSE)</f>
        <v>1.18</v>
      </c>
      <c r="H70">
        <f>VLOOKUP(A70,away!$A$2:$E$405,3,FALSE)</f>
        <v>1.0355329949238601</v>
      </c>
      <c r="I70">
        <f>VLOOKUP(C70,away!$B$2:$E$405,3,FALSE)</f>
        <v>0.77</v>
      </c>
      <c r="J70">
        <f>VLOOKUP(B70,home!$B$2:$E$405,4,FALSE)</f>
        <v>0.48</v>
      </c>
      <c r="K70" s="3">
        <f t="shared" si="56"/>
        <v>0.70811979695431382</v>
      </c>
      <c r="L70" s="3">
        <f t="shared" si="57"/>
        <v>0.38273299492385865</v>
      </c>
      <c r="M70" s="5">
        <f t="shared" si="58"/>
        <v>0.3359298932342395</v>
      </c>
      <c r="N70" s="5">
        <f t="shared" si="59"/>
        <v>0.237878607787914</v>
      </c>
      <c r="O70" s="5">
        <f t="shared" si="60"/>
        <v>0.12857145412199256</v>
      </c>
      <c r="P70" s="5">
        <f t="shared" si="61"/>
        <v>9.1043991986986247E-2</v>
      </c>
      <c r="Q70" s="5">
        <f t="shared" si="62"/>
        <v>8.4223275723276245E-2</v>
      </c>
      <c r="R70" s="5">
        <f t="shared" si="63"/>
        <v>2.4604268848912848E-2</v>
      </c>
      <c r="S70" s="5">
        <f t="shared" si="64"/>
        <v>6.1687041283540944E-3</v>
      </c>
      <c r="T70" s="5">
        <f t="shared" si="65"/>
        <v>3.2235026559867437E-2</v>
      </c>
      <c r="U70" s="5">
        <f t="shared" si="66"/>
        <v>1.7422769861501514E-2</v>
      </c>
      <c r="V70" s="5">
        <f t="shared" si="67"/>
        <v>1.8576079928291818E-4</v>
      </c>
      <c r="W70" s="5">
        <f t="shared" si="68"/>
        <v>1.9880056301331193E-2</v>
      </c>
      <c r="X70" s="5">
        <f t="shared" si="69"/>
        <v>7.6087534874634145E-3</v>
      </c>
      <c r="Y70" s="5">
        <f t="shared" si="70"/>
        <v>1.4560605049471131E-3</v>
      </c>
      <c r="Z70" s="5">
        <f t="shared" si="71"/>
        <v>3.1389551681520718E-3</v>
      </c>
      <c r="AA70" s="5">
        <f t="shared" si="72"/>
        <v>2.2227562963205391E-3</v>
      </c>
      <c r="AB70" s="5">
        <f t="shared" si="73"/>
        <v>7.8698886861471127E-4</v>
      </c>
      <c r="AC70" s="5">
        <f t="shared" si="74"/>
        <v>3.1465651505776685E-6</v>
      </c>
      <c r="AD70" s="5">
        <f t="shared" si="75"/>
        <v>3.5193653578847422E-3</v>
      </c>
      <c r="AE70" s="5">
        <f t="shared" si="76"/>
        <v>1.3469772436545051E-3</v>
      </c>
      <c r="AF70" s="5">
        <f t="shared" si="77"/>
        <v>2.5776631727908634E-4</v>
      </c>
      <c r="AG70" s="5">
        <f t="shared" si="78"/>
        <v>3.2885224867572765E-5</v>
      </c>
      <c r="AH70" s="5">
        <f t="shared" si="79"/>
        <v>3.0034542810964158E-4</v>
      </c>
      <c r="AI70" s="5">
        <f t="shared" si="80"/>
        <v>2.1268054356915586E-4</v>
      </c>
      <c r="AJ70" s="5">
        <f t="shared" si="81"/>
        <v>7.5301651664161858E-5</v>
      </c>
      <c r="AK70" s="5">
        <f t="shared" si="82"/>
        <v>1.7774196762250257E-5</v>
      </c>
      <c r="AL70" s="5">
        <f t="shared" si="83"/>
        <v>3.4111385515306662E-8</v>
      </c>
      <c r="AM70" s="5">
        <f t="shared" si="84"/>
        <v>4.9842645652667806E-4</v>
      </c>
      <c r="AN70" s="5">
        <f t="shared" si="85"/>
        <v>1.9076425045574193E-4</v>
      </c>
      <c r="AO70" s="5">
        <f t="shared" si="86"/>
        <v>3.6505886450665581E-5</v>
      </c>
      <c r="AP70" s="5">
        <f t="shared" si="87"/>
        <v>4.657335751204517E-6</v>
      </c>
      <c r="AQ70" s="5">
        <f t="shared" si="88"/>
        <v>4.4562901510611584E-7</v>
      </c>
      <c r="AR70" s="5">
        <f t="shared" si="89"/>
        <v>2.2990421042418343E-5</v>
      </c>
      <c r="AS70" s="5">
        <f t="shared" si="90"/>
        <v>1.627997228045146E-5</v>
      </c>
      <c r="AT70" s="5">
        <f t="shared" si="91"/>
        <v>5.7640853328275717E-6</v>
      </c>
      <c r="AU70" s="5">
        <f t="shared" si="92"/>
        <v>1.3605543118363996E-6</v>
      </c>
      <c r="AV70" s="5">
        <f t="shared" si="93"/>
        <v>2.4085886076072685E-7</v>
      </c>
      <c r="AW70" s="5">
        <f t="shared" si="94"/>
        <v>2.5680264874617214E-10</v>
      </c>
      <c r="AX70" s="5">
        <f t="shared" si="95"/>
        <v>5.882427353205488E-5</v>
      </c>
      <c r="AY70" s="5">
        <f t="shared" si="96"/>
        <v>2.2513990383143632E-5</v>
      </c>
      <c r="AZ70" s="5">
        <f t="shared" si="97"/>
        <v>4.3084234835137567E-6</v>
      </c>
      <c r="BA70" s="5">
        <f t="shared" si="98"/>
        <v>5.496586077485013E-7</v>
      </c>
      <c r="BB70" s="5">
        <f t="shared" si="99"/>
        <v>5.259312128231558E-8</v>
      </c>
      <c r="BC70" s="5">
        <f t="shared" si="100"/>
        <v>4.0258245641548779E-9</v>
      </c>
      <c r="BD70" s="5">
        <f t="shared" si="101"/>
        <v>1.4665321166875439E-6</v>
      </c>
      <c r="BE70" s="5">
        <f t="shared" si="102"/>
        <v>1.0384804246957637E-6</v>
      </c>
      <c r="BF70" s="5">
        <f t="shared" si="103"/>
        <v>3.6768427373829685E-7</v>
      </c>
      <c r="BG70" s="5">
        <f t="shared" si="104"/>
        <v>8.6788171087619041E-8</v>
      </c>
      <c r="BH70" s="5">
        <f t="shared" si="105"/>
        <v>1.5364105522150259E-8</v>
      </c>
      <c r="BI70" s="5">
        <f t="shared" si="106"/>
        <v>2.1759254565459394E-9</v>
      </c>
      <c r="BJ70" s="8">
        <f t="shared" si="107"/>
        <v>0.38925582703163708</v>
      </c>
      <c r="BK70" s="8">
        <f t="shared" si="108"/>
        <v>0.43335404481578199</v>
      </c>
      <c r="BL70" s="8">
        <f t="shared" si="109"/>
        <v>0.1742639527342929</v>
      </c>
      <c r="BM70" s="8">
        <f t="shared" si="110"/>
        <v>9.773877431296206E-2</v>
      </c>
      <c r="BN70" s="8">
        <f t="shared" si="111"/>
        <v>0.90225149170332142</v>
      </c>
    </row>
    <row r="71" spans="1:66" x14ac:dyDescent="0.25">
      <c r="A71" t="s">
        <v>154</v>
      </c>
      <c r="B71" t="s">
        <v>163</v>
      </c>
      <c r="C71" t="s">
        <v>164</v>
      </c>
      <c r="D71" s="4" t="s">
        <v>440</v>
      </c>
      <c r="E71">
        <f>VLOOKUP(A71,home!$A$2:$E$405,3,FALSE)</f>
        <v>1.30456852791878</v>
      </c>
      <c r="F71">
        <f>VLOOKUP(B71,home!$B$2:$E$405,3,FALSE)</f>
        <v>1.88</v>
      </c>
      <c r="G71">
        <f>VLOOKUP(C71,away!$B$2:$E$405,4,FALSE)</f>
        <v>1.23</v>
      </c>
      <c r="H71">
        <f>VLOOKUP(A71,away!$A$2:$E$405,3,FALSE)</f>
        <v>1.0355329949238601</v>
      </c>
      <c r="I71">
        <f>VLOOKUP(C71,away!$B$2:$E$405,3,FALSE)</f>
        <v>0.54</v>
      </c>
      <c r="J71">
        <f>VLOOKUP(B71,home!$B$2:$E$405,4,FALSE)</f>
        <v>0.88</v>
      </c>
      <c r="K71" s="3">
        <f t="shared" si="56"/>
        <v>3.0166842639593865</v>
      </c>
      <c r="L71" s="3">
        <f t="shared" si="57"/>
        <v>0.4920852791878183</v>
      </c>
      <c r="M71" s="5">
        <f t="shared" si="58"/>
        <v>2.9933723941782203E-2</v>
      </c>
      <c r="N71" s="5">
        <f t="shared" si="59"/>
        <v>9.0300593976878715E-2</v>
      </c>
      <c r="O71" s="5">
        <f t="shared" si="60"/>
        <v>1.4729944903022978E-2</v>
      </c>
      <c r="P71" s="5">
        <f t="shared" si="61"/>
        <v>4.4435592997938186E-2</v>
      </c>
      <c r="Q71" s="5">
        <f t="shared" si="62"/>
        <v>0.13620419043811791</v>
      </c>
      <c r="R71" s="5">
        <f t="shared" si="63"/>
        <v>3.6241945250126209E-3</v>
      </c>
      <c r="S71" s="5">
        <f t="shared" si="64"/>
        <v>1.6490780840688588E-2</v>
      </c>
      <c r="T71" s="5">
        <f t="shared" si="65"/>
        <v>6.7024077078292027E-2</v>
      </c>
      <c r="U71" s="5">
        <f t="shared" si="66"/>
        <v>1.0933050593133337E-2</v>
      </c>
      <c r="V71" s="5">
        <f t="shared" si="67"/>
        <v>2.7200002359293899E-3</v>
      </c>
      <c r="W71" s="5">
        <f t="shared" si="68"/>
        <v>0.13696167932666595</v>
      </c>
      <c r="X71" s="5">
        <f t="shared" si="69"/>
        <v>6.7396826209494859E-2</v>
      </c>
      <c r="Y71" s="5">
        <f t="shared" si="70"/>
        <v>1.6582493020836073E-2</v>
      </c>
      <c r="Z71" s="5">
        <f t="shared" si="71"/>
        <v>5.9447092489059959E-4</v>
      </c>
      <c r="AA71" s="5">
        <f t="shared" si="72"/>
        <v>1.7933310844988541E-3</v>
      </c>
      <c r="AB71" s="5">
        <f t="shared" si="73"/>
        <v>2.7049568313384574E-3</v>
      </c>
      <c r="AC71" s="5">
        <f t="shared" si="74"/>
        <v>2.5235922799215306E-4</v>
      </c>
      <c r="AD71" s="5">
        <f t="shared" si="75"/>
        <v>0.1032925356975512</v>
      </c>
      <c r="AE71" s="5">
        <f t="shared" si="76"/>
        <v>5.0828736266747172E-2</v>
      </c>
      <c r="AF71" s="5">
        <f t="shared" si="77"/>
        <v>1.2506036438293131E-2</v>
      </c>
      <c r="AG71" s="5">
        <f t="shared" si="78"/>
        <v>2.0513454774235022E-3</v>
      </c>
      <c r="AH71" s="5">
        <f t="shared" si="79"/>
        <v>7.3132597760957802E-5</v>
      </c>
      <c r="AI71" s="5">
        <f t="shared" si="80"/>
        <v>2.2061795684795286E-4</v>
      </c>
      <c r="AJ71" s="5">
        <f t="shared" si="81"/>
        <v>3.3276735938504525E-4</v>
      </c>
      <c r="AK71" s="5">
        <f t="shared" si="82"/>
        <v>3.3461801887206132E-4</v>
      </c>
      <c r="AL71" s="5">
        <f t="shared" si="83"/>
        <v>1.4984746924429017E-5</v>
      </c>
      <c r="AM71" s="5">
        <f t="shared" si="84"/>
        <v>6.2320193404653168E-2</v>
      </c>
      <c r="AN71" s="5">
        <f t="shared" si="85"/>
        <v>3.0666849770567588E-2</v>
      </c>
      <c r="AO71" s="5">
        <f t="shared" si="86"/>
        <v>7.5453526655803157E-3</v>
      </c>
      <c r="AP71" s="5">
        <f t="shared" si="87"/>
        <v>1.2376523243375467E-3</v>
      </c>
      <c r="AQ71" s="5">
        <f t="shared" si="88"/>
        <v>1.5225762238977344E-4</v>
      </c>
      <c r="AR71" s="5">
        <f t="shared" si="89"/>
        <v>7.1974949573862677E-6</v>
      </c>
      <c r="AS71" s="5">
        <f t="shared" si="90"/>
        <v>2.1712569777874189E-5</v>
      </c>
      <c r="AT71" s="5">
        <f t="shared" si="91"/>
        <v>3.2749983789516615E-5</v>
      </c>
      <c r="AU71" s="5">
        <f t="shared" si="92"/>
        <v>3.2932120247586589E-5</v>
      </c>
      <c r="AV71" s="5">
        <f t="shared" si="93"/>
        <v>2.4836452232428189E-5</v>
      </c>
      <c r="AW71" s="5">
        <f t="shared" si="94"/>
        <v>6.1789850285960102E-7</v>
      </c>
      <c r="AX71" s="5">
        <f t="shared" si="95"/>
        <v>3.1333391128453784E-2</v>
      </c>
      <c r="AY71" s="5">
        <f t="shared" si="96"/>
        <v>1.541870052134629E-2</v>
      </c>
      <c r="AZ71" s="5">
        <f t="shared" si="97"/>
        <v>3.7936577753800234E-3</v>
      </c>
      <c r="BA71" s="5">
        <f t="shared" si="98"/>
        <v>6.2226771518030573E-4</v>
      </c>
      <c r="BB71" s="5">
        <f t="shared" si="99"/>
        <v>7.6552195588516623E-5</v>
      </c>
      <c r="BC71" s="5">
        <f t="shared" si="100"/>
        <v>7.5340417077231357E-6</v>
      </c>
      <c r="BD71" s="5">
        <f t="shared" si="101"/>
        <v>5.9029688592638926E-7</v>
      </c>
      <c r="BE71" s="5">
        <f t="shared" si="102"/>
        <v>1.7807393268383675E-6</v>
      </c>
      <c r="BF71" s="5">
        <f t="shared" si="103"/>
        <v>2.6859641527434677E-6</v>
      </c>
      <c r="BG71" s="5">
        <f t="shared" si="104"/>
        <v>2.700901931046742E-6</v>
      </c>
      <c r="BH71" s="5">
        <f t="shared" si="105"/>
        <v>2.0369420884715565E-6</v>
      </c>
      <c r="BI71" s="5">
        <f t="shared" si="106"/>
        <v>1.2289622289777424E-6</v>
      </c>
      <c r="BJ71" s="8">
        <f t="shared" si="107"/>
        <v>0.83632292309548562</v>
      </c>
      <c r="BK71" s="8">
        <f t="shared" si="108"/>
        <v>0.10926614251260124</v>
      </c>
      <c r="BL71" s="8">
        <f t="shared" si="109"/>
        <v>3.4877066297491051E-2</v>
      </c>
      <c r="BM71" s="8">
        <f t="shared" si="110"/>
        <v>0.64641427942487251</v>
      </c>
      <c r="BN71" s="8">
        <f t="shared" si="111"/>
        <v>0.31922824078275258</v>
      </c>
    </row>
    <row r="72" spans="1:66" x14ac:dyDescent="0.25">
      <c r="A72" t="s">
        <v>154</v>
      </c>
      <c r="B72" t="s">
        <v>165</v>
      </c>
      <c r="C72" t="s">
        <v>166</v>
      </c>
      <c r="D72" s="4" t="s">
        <v>440</v>
      </c>
      <c r="E72">
        <f>VLOOKUP(A72,home!$A$2:$E$405,3,FALSE)</f>
        <v>1.30456852791878</v>
      </c>
      <c r="F72">
        <f>VLOOKUP(B72,home!$B$2:$E$405,3,FALSE)</f>
        <v>0.69</v>
      </c>
      <c r="G72">
        <f>VLOOKUP(C72,away!$B$2:$E$405,4,FALSE)</f>
        <v>1.62</v>
      </c>
      <c r="H72">
        <f>VLOOKUP(A72,away!$A$2:$E$405,3,FALSE)</f>
        <v>1.0355329949238601</v>
      </c>
      <c r="I72">
        <f>VLOOKUP(C72,away!$B$2:$E$405,3,FALSE)</f>
        <v>0.77</v>
      </c>
      <c r="J72">
        <f>VLOOKUP(B72,home!$B$2:$E$405,4,FALSE)</f>
        <v>1.35</v>
      </c>
      <c r="K72" s="3">
        <f t="shared" si="56"/>
        <v>1.4582467005076123</v>
      </c>
      <c r="L72" s="3">
        <f t="shared" si="57"/>
        <v>1.0764365482233527</v>
      </c>
      <c r="M72" s="5">
        <f t="shared" si="58"/>
        <v>7.9286829491532734E-2</v>
      </c>
      <c r="N72" s="5">
        <f t="shared" si="59"/>
        <v>0.11561975749973726</v>
      </c>
      <c r="O72" s="5">
        <f t="shared" si="60"/>
        <v>8.5347241057439016E-2</v>
      </c>
      <c r="P72" s="5">
        <f t="shared" si="61"/>
        <v>0.12445733266943826</v>
      </c>
      <c r="Q72" s="5">
        <f t="shared" si="62"/>
        <v>8.4301064943741066E-2</v>
      </c>
      <c r="R72" s="5">
        <f t="shared" si="63"/>
        <v>4.5935444782128014E-2</v>
      </c>
      <c r="S72" s="5">
        <f t="shared" si="64"/>
        <v>4.8840481308580402E-2</v>
      </c>
      <c r="T72" s="5">
        <f t="shared" si="65"/>
        <v>9.0744747359593314E-2</v>
      </c>
      <c r="U72" s="5">
        <f t="shared" si="66"/>
        <v>6.6985210789887797E-2</v>
      </c>
      <c r="V72" s="5">
        <f t="shared" si="67"/>
        <v>8.5183771222917502E-3</v>
      </c>
      <c r="W72" s="5">
        <f t="shared" si="68"/>
        <v>4.0977249934496113E-2</v>
      </c>
      <c r="X72" s="5">
        <f t="shared" si="69"/>
        <v>4.4109409475174596E-2</v>
      </c>
      <c r="Y72" s="5">
        <f t="shared" si="70"/>
        <v>2.3740490239813689E-2</v>
      </c>
      <c r="Z72" s="5">
        <f t="shared" si="71"/>
        <v>1.6482197207459439E-2</v>
      </c>
      <c r="AA72" s="5">
        <f t="shared" si="72"/>
        <v>2.4035109694893506E-2</v>
      </c>
      <c r="AB72" s="5">
        <f t="shared" si="73"/>
        <v>1.7524559704458494E-2</v>
      </c>
      <c r="AC72" s="5">
        <f t="shared" si="74"/>
        <v>8.3571138336570718E-4</v>
      </c>
      <c r="AD72" s="5">
        <f t="shared" si="75"/>
        <v>1.4938734878213684E-2</v>
      </c>
      <c r="AE72" s="5">
        <f t="shared" si="76"/>
        <v>1.6080600207128145E-2</v>
      </c>
      <c r="AF72" s="5">
        <f t="shared" si="77"/>
        <v>8.6548728901603734E-3</v>
      </c>
      <c r="AG72" s="5">
        <f t="shared" si="78"/>
        <v>3.1054738330653689E-3</v>
      </c>
      <c r="AH72" s="5">
        <f t="shared" si="79"/>
        <v>4.4355098672835538E-3</v>
      </c>
      <c r="AI72" s="5">
        <f t="shared" si="80"/>
        <v>6.4680676290351999E-3</v>
      </c>
      <c r="AJ72" s="5">
        <f t="shared" si="81"/>
        <v>4.7160191393503378E-3</v>
      </c>
      <c r="AK72" s="5">
        <f t="shared" si="82"/>
        <v>2.2923731164961264E-3</v>
      </c>
      <c r="AL72" s="5">
        <f t="shared" si="83"/>
        <v>5.2472982119326588E-5</v>
      </c>
      <c r="AM72" s="5">
        <f t="shared" si="84"/>
        <v>4.3568721691826197E-3</v>
      </c>
      <c r="AN72" s="5">
        <f t="shared" si="85"/>
        <v>4.6898964388453306E-3</v>
      </c>
      <c r="AO72" s="5">
        <f t="shared" si="86"/>
        <v>2.5241879670778299E-3</v>
      </c>
      <c r="AP72" s="5">
        <f t="shared" si="87"/>
        <v>9.0570939411606063E-4</v>
      </c>
      <c r="AQ72" s="5">
        <f t="shared" si="88"/>
        <v>2.4373467347393906E-4</v>
      </c>
      <c r="AR72" s="5">
        <f t="shared" si="89"/>
        <v>9.5490898622986608E-4</v>
      </c>
      <c r="AS72" s="5">
        <f t="shared" si="90"/>
        <v>1.3924928784547711E-3</v>
      </c>
      <c r="AT72" s="5">
        <f t="shared" si="91"/>
        <v>1.015299072743509E-3</v>
      </c>
      <c r="AU72" s="5">
        <f t="shared" si="92"/>
        <v>4.9351884095222005E-4</v>
      </c>
      <c r="AV72" s="5">
        <f t="shared" si="93"/>
        <v>1.7991805536422901E-4</v>
      </c>
      <c r="AW72" s="5">
        <f t="shared" si="94"/>
        <v>2.2879824197451559E-6</v>
      </c>
      <c r="AX72" s="5">
        <f t="shared" si="95"/>
        <v>1.058899077540666E-3</v>
      </c>
      <c r="AY72" s="5">
        <f t="shared" si="96"/>
        <v>1.1398376679447669E-3</v>
      </c>
      <c r="AZ72" s="5">
        <f t="shared" si="97"/>
        <v>6.1348146240871031E-4</v>
      </c>
      <c r="BA72" s="5">
        <f t="shared" si="98"/>
        <v>2.2012462259808226E-4</v>
      </c>
      <c r="BB72" s="5">
        <f t="shared" si="99"/>
        <v>5.9237547232111956E-5</v>
      </c>
      <c r="BC72" s="5">
        <f t="shared" si="100"/>
        <v>1.2753092173550484E-5</v>
      </c>
      <c r="BD72" s="5">
        <f t="shared" si="101"/>
        <v>1.71316488834123E-4</v>
      </c>
      <c r="BE72" s="5">
        <f t="shared" si="102"/>
        <v>2.4982170458490903E-4</v>
      </c>
      <c r="BF72" s="5">
        <f t="shared" si="103"/>
        <v>1.8215083821306556E-4</v>
      </c>
      <c r="BG72" s="5">
        <f t="shared" si="104"/>
        <v>8.8540286272966245E-5</v>
      </c>
      <c r="BH72" s="5">
        <f t="shared" si="105"/>
        <v>3.2278395079888114E-5</v>
      </c>
      <c r="BI72" s="5">
        <f t="shared" si="106"/>
        <v>9.4139726245856019E-6</v>
      </c>
      <c r="BJ72" s="8">
        <f t="shared" si="107"/>
        <v>0.45809713537371716</v>
      </c>
      <c r="BK72" s="8">
        <f t="shared" si="108"/>
        <v>0.26313104262527293</v>
      </c>
      <c r="BL72" s="8">
        <f t="shared" si="109"/>
        <v>0.26250919530032613</v>
      </c>
      <c r="BM72" s="8">
        <f t="shared" si="110"/>
        <v>0.46413435037723433</v>
      </c>
      <c r="BN72" s="8">
        <f t="shared" si="111"/>
        <v>0.53494767044401637</v>
      </c>
    </row>
    <row r="73" spans="1:66" x14ac:dyDescent="0.25">
      <c r="A73" t="s">
        <v>154</v>
      </c>
      <c r="B73" t="s">
        <v>167</v>
      </c>
      <c r="C73" t="s">
        <v>168</v>
      </c>
      <c r="D73" s="4" t="s">
        <v>440</v>
      </c>
      <c r="E73">
        <f>VLOOKUP(A73,home!$A$2:$E$405,3,FALSE)</f>
        <v>1.30456852791878</v>
      </c>
      <c r="F73">
        <f>VLOOKUP(B73,home!$B$2:$E$405,3,FALSE)</f>
        <v>1.53</v>
      </c>
      <c r="G73">
        <f>VLOOKUP(C73,away!$B$2:$E$405,4,FALSE)</f>
        <v>1.3</v>
      </c>
      <c r="H73">
        <f>VLOOKUP(A73,away!$A$2:$E$405,3,FALSE)</f>
        <v>1.0355329949238601</v>
      </c>
      <c r="I73">
        <f>VLOOKUP(C73,away!$B$2:$E$405,3,FALSE)</f>
        <v>0.46</v>
      </c>
      <c r="J73">
        <f>VLOOKUP(B73,home!$B$2:$E$405,4,FALSE)</f>
        <v>0.48</v>
      </c>
      <c r="K73" s="3">
        <f t="shared" si="56"/>
        <v>2.5947868020304536</v>
      </c>
      <c r="L73" s="3">
        <f t="shared" si="57"/>
        <v>0.2286456852791883</v>
      </c>
      <c r="M73" s="5">
        <f t="shared" si="58"/>
        <v>5.9401696803286143E-2</v>
      </c>
      <c r="N73" s="5">
        <f t="shared" si="59"/>
        <v>0.1541347388833815</v>
      </c>
      <c r="O73" s="5">
        <f t="shared" si="60"/>
        <v>1.358194167233393E-2</v>
      </c>
      <c r="P73" s="5">
        <f t="shared" si="61"/>
        <v>3.5242242997319512E-2</v>
      </c>
      <c r="Q73" s="5">
        <f t="shared" si="62"/>
        <v>0.19997339309450426</v>
      </c>
      <c r="R73" s="5">
        <f t="shared" si="63"/>
        <v>1.5527261805463777E-3</v>
      </c>
      <c r="S73" s="5">
        <f t="shared" si="64"/>
        <v>5.2271894504762979E-3</v>
      </c>
      <c r="T73" s="5">
        <f t="shared" si="65"/>
        <v>4.5723053501697426E-2</v>
      </c>
      <c r="U73" s="5">
        <f t="shared" si="66"/>
        <v>4.0289934004488961E-3</v>
      </c>
      <c r="V73" s="5">
        <f t="shared" si="67"/>
        <v>3.4458028178473708E-4</v>
      </c>
      <c r="W73" s="5">
        <f t="shared" si="68"/>
        <v>0.17296277371962251</v>
      </c>
      <c r="X73" s="5">
        <f t="shared" si="69"/>
        <v>3.9547191924912267E-2</v>
      </c>
      <c r="Y73" s="5">
        <f t="shared" si="70"/>
        <v>4.5211473992695719E-3</v>
      </c>
      <c r="Z73" s="5">
        <f t="shared" si="71"/>
        <v>1.183413805339877E-4</v>
      </c>
      <c r="AA73" s="5">
        <f t="shared" si="72"/>
        <v>3.0707065234365495E-4</v>
      </c>
      <c r="AB73" s="5">
        <f t="shared" si="73"/>
        <v>3.9839143799609886E-4</v>
      </c>
      <c r="AC73" s="5">
        <f t="shared" si="74"/>
        <v>1.2777183435262085E-5</v>
      </c>
      <c r="AD73" s="5">
        <f t="shared" si="75"/>
        <v>0.1122003806225641</v>
      </c>
      <c r="AE73" s="5">
        <f t="shared" si="76"/>
        <v>2.565413291603193E-2</v>
      </c>
      <c r="AF73" s="5">
        <f t="shared" si="77"/>
        <v>2.93285340041475E-3</v>
      </c>
      <c r="AG73" s="5">
        <f t="shared" si="78"/>
        <v>2.2352809185374268E-4</v>
      </c>
      <c r="AH73" s="5">
        <f t="shared" si="79"/>
        <v>6.7645615122697026E-6</v>
      </c>
      <c r="AI73" s="5">
        <f t="shared" si="80"/>
        <v>1.7552594933560594E-5</v>
      </c>
      <c r="AJ73" s="5">
        <f t="shared" si="81"/>
        <v>2.2772620837494822E-5</v>
      </c>
      <c r="AK73" s="5">
        <f t="shared" si="82"/>
        <v>1.9696698665591753E-5</v>
      </c>
      <c r="AL73" s="5">
        <f t="shared" si="83"/>
        <v>3.0322137425671731E-7</v>
      </c>
      <c r="AM73" s="5">
        <f t="shared" si="84"/>
        <v>5.8227213364444509E-2</v>
      </c>
      <c r="AN73" s="5">
        <f t="shared" si="85"/>
        <v>1.3313401101610927E-2</v>
      </c>
      <c r="AO73" s="5">
        <f t="shared" si="86"/>
        <v>1.522025859137265E-3</v>
      </c>
      <c r="AP73" s="5">
        <f t="shared" si="87"/>
        <v>1.1600154852502839E-4</v>
      </c>
      <c r="AQ73" s="5">
        <f t="shared" si="88"/>
        <v>6.6308133889880334E-6</v>
      </c>
      <c r="AR73" s="5">
        <f t="shared" si="89"/>
        <v>3.0933756051722588E-7</v>
      </c>
      <c r="AS73" s="5">
        <f t="shared" si="90"/>
        <v>8.0266501940239445E-7</v>
      </c>
      <c r="AT73" s="5">
        <f t="shared" si="91"/>
        <v>1.0413722993984258E-6</v>
      </c>
      <c r="AU73" s="5">
        <f t="shared" si="92"/>
        <v>9.0071303282638044E-7</v>
      </c>
      <c r="AV73" s="5">
        <f t="shared" si="93"/>
        <v>5.8428957249867882E-7</v>
      </c>
      <c r="AW73" s="5">
        <f t="shared" si="94"/>
        <v>4.9971455776781872E-9</v>
      </c>
      <c r="AX73" s="5">
        <f t="shared" si="95"/>
        <v>2.5181200792845325E-2</v>
      </c>
      <c r="AY73" s="5">
        <f t="shared" si="96"/>
        <v>5.7575729114329594E-3</v>
      </c>
      <c r="AZ73" s="5">
        <f t="shared" si="97"/>
        <v>6.5822210193973993E-4</v>
      </c>
      <c r="BA73" s="5">
        <f t="shared" si="98"/>
        <v>5.0166547854639849E-5</v>
      </c>
      <c r="BB73" s="5">
        <f t="shared" si="99"/>
        <v>2.8675911780788307E-6</v>
      </c>
      <c r="BC73" s="5">
        <f t="shared" si="100"/>
        <v>1.3113247000247789E-7</v>
      </c>
      <c r="BD73" s="5">
        <f t="shared" si="101"/>
        <v>1.1788116417842235E-8</v>
      </c>
      <c r="BE73" s="5">
        <f t="shared" si="102"/>
        <v>3.058764890181554E-8</v>
      </c>
      <c r="BF73" s="5">
        <f t="shared" si="103"/>
        <v>3.9684213837786138E-8</v>
      </c>
      <c r="BG73" s="5">
        <f t="shared" si="104"/>
        <v>3.4324024771747254E-8</v>
      </c>
      <c r="BH73" s="5">
        <f t="shared" si="105"/>
        <v>2.2265881617574042E-8</v>
      </c>
      <c r="BI73" s="5">
        <f t="shared" si="106"/>
        <v>1.1555043151370712E-8</v>
      </c>
      <c r="BJ73" s="8">
        <f t="shared" si="107"/>
        <v>0.8627086273190796</v>
      </c>
      <c r="BK73" s="8">
        <f t="shared" si="108"/>
        <v>0.10598636284910916</v>
      </c>
      <c r="BL73" s="8">
        <f t="shared" si="109"/>
        <v>1.9939698402031216E-2</v>
      </c>
      <c r="BM73" s="8">
        <f t="shared" si="110"/>
        <v>0.51910872240509465</v>
      </c>
      <c r="BN73" s="8">
        <f t="shared" si="111"/>
        <v>0.46388673963137173</v>
      </c>
    </row>
    <row r="74" spans="1:66" x14ac:dyDescent="0.25">
      <c r="A74" t="s">
        <v>154</v>
      </c>
      <c r="B74" t="s">
        <v>169</v>
      </c>
      <c r="C74" t="s">
        <v>170</v>
      </c>
      <c r="D74" s="4" t="s">
        <v>440</v>
      </c>
      <c r="E74">
        <f>VLOOKUP(A74,home!$A$2:$E$405,3,FALSE)</f>
        <v>1.30456852791878</v>
      </c>
      <c r="F74">
        <f>VLOOKUP(B74,home!$B$2:$E$405,3,FALSE)</f>
        <v>0.77</v>
      </c>
      <c r="G74">
        <f>VLOOKUP(C74,away!$B$2:$E$405,4,FALSE)</f>
        <v>0.84</v>
      </c>
      <c r="H74">
        <f>VLOOKUP(A74,away!$A$2:$E$405,3,FALSE)</f>
        <v>1.0355329949238601</v>
      </c>
      <c r="I74">
        <f>VLOOKUP(C74,away!$B$2:$E$405,3,FALSE)</f>
        <v>0.56000000000000005</v>
      </c>
      <c r="J74">
        <f>VLOOKUP(B74,home!$B$2:$E$405,4,FALSE)</f>
        <v>1.06</v>
      </c>
      <c r="K74" s="3">
        <f t="shared" si="56"/>
        <v>0.84379492385786681</v>
      </c>
      <c r="L74" s="3">
        <f t="shared" si="57"/>
        <v>0.61469238578680341</v>
      </c>
      <c r="M74" s="5">
        <f t="shared" si="58"/>
        <v>0.23258784214197814</v>
      </c>
      <c r="N74" s="5">
        <f t="shared" si="59"/>
        <v>0.19625644055045599</v>
      </c>
      <c r="O74" s="5">
        <f t="shared" si="60"/>
        <v>0.14296997559125696</v>
      </c>
      <c r="P74" s="5">
        <f t="shared" si="61"/>
        <v>0.12063733966798573</v>
      </c>
      <c r="Q74" s="5">
        <f t="shared" si="62"/>
        <v>8.2800094155443982E-2</v>
      </c>
      <c r="R74" s="5">
        <f t="shared" si="63"/>
        <v>4.394127769603539E-2</v>
      </c>
      <c r="S74" s="5">
        <f t="shared" si="64"/>
        <v>1.5642872374736144E-2</v>
      </c>
      <c r="T74" s="5">
        <f t="shared" si="65"/>
        <v>5.0896587419781814E-2</v>
      </c>
      <c r="U74" s="5">
        <f t="shared" si="66"/>
        <v>3.7077427067743564E-2</v>
      </c>
      <c r="V74" s="5">
        <f t="shared" si="67"/>
        <v>9.0150623460268011E-4</v>
      </c>
      <c r="W74" s="5">
        <f t="shared" si="68"/>
        <v>2.3288766381105688E-2</v>
      </c>
      <c r="X74" s="5">
        <f t="shared" si="69"/>
        <v>1.4315427368833353E-2</v>
      </c>
      <c r="Y74" s="5">
        <f t="shared" si="70"/>
        <v>4.3997921014529377E-3</v>
      </c>
      <c r="Z74" s="5">
        <f t="shared" si="71"/>
        <v>9.0034562738321514E-3</v>
      </c>
      <c r="AA74" s="5">
        <f t="shared" si="72"/>
        <v>7.5970707010358327E-3</v>
      </c>
      <c r="AB74" s="5">
        <f t="shared" si="73"/>
        <v>3.2051848468616804E-3</v>
      </c>
      <c r="AC74" s="5">
        <f t="shared" si="74"/>
        <v>2.9224258035965777E-5</v>
      </c>
      <c r="AD74" s="5">
        <f t="shared" si="75"/>
        <v>4.9127357138221799E-3</v>
      </c>
      <c r="AE74" s="5">
        <f t="shared" si="76"/>
        <v>3.01982123666939E-3</v>
      </c>
      <c r="AF74" s="5">
        <f t="shared" si="77"/>
        <v>9.2813056030898117E-4</v>
      </c>
      <c r="AG74" s="5">
        <f t="shared" si="78"/>
        <v>1.9017159614599012E-4</v>
      </c>
      <c r="AH74" s="5">
        <f t="shared" si="79"/>
        <v>1.3835890043222615E-3</v>
      </c>
      <c r="AI74" s="5">
        <f t="shared" si="80"/>
        <v>1.1674653785526843E-3</v>
      </c>
      <c r="AJ74" s="5">
        <f t="shared" si="81"/>
        <v>4.9255068010127892E-4</v>
      </c>
      <c r="AK74" s="5">
        <f t="shared" si="82"/>
        <v>1.3853725453739975E-4</v>
      </c>
      <c r="AL74" s="5">
        <f t="shared" si="83"/>
        <v>6.0631488056500909E-7</v>
      </c>
      <c r="AM74" s="5">
        <f t="shared" si="84"/>
        <v>8.2906829151568201E-4</v>
      </c>
      <c r="AN74" s="5">
        <f t="shared" si="85"/>
        <v>5.0962196609196351E-4</v>
      </c>
      <c r="AO74" s="5">
        <f t="shared" si="86"/>
        <v>1.5663037109321524E-4</v>
      </c>
      <c r="AP74" s="5">
        <f t="shared" si="87"/>
        <v>3.2093165497986957E-5</v>
      </c>
      <c r="AQ74" s="5">
        <f t="shared" si="88"/>
        <v>4.9318561168520802E-6</v>
      </c>
      <c r="AR74" s="5">
        <f t="shared" si="89"/>
        <v>1.7009632520304779E-4</v>
      </c>
      <c r="AS74" s="5">
        <f t="shared" si="90"/>
        <v>1.4352641577320866E-4</v>
      </c>
      <c r="AT74" s="5">
        <f t="shared" si="91"/>
        <v>6.0553430534473559E-5</v>
      </c>
      <c r="AU74" s="5">
        <f t="shared" si="92"/>
        <v>1.7031559102389582E-5</v>
      </c>
      <c r="AV74" s="5">
        <f t="shared" si="93"/>
        <v>3.5927857789953933E-6</v>
      </c>
      <c r="AW74" s="5">
        <f t="shared" si="94"/>
        <v>8.7355543129743542E-9</v>
      </c>
      <c r="AX74" s="5">
        <f t="shared" si="95"/>
        <v>1.1659393598540774E-4</v>
      </c>
      <c r="AY74" s="5">
        <f t="shared" si="96"/>
        <v>7.1669404679144112E-5</v>
      </c>
      <c r="AZ74" s="5">
        <f t="shared" si="97"/>
        <v>2.2027318675071491E-5</v>
      </c>
      <c r="BA74" s="5">
        <f t="shared" si="98"/>
        <v>4.5133416896219691E-6</v>
      </c>
      <c r="BB74" s="5">
        <f t="shared" si="99"/>
        <v>6.9357919276619236E-7</v>
      </c>
      <c r="BC74" s="5">
        <f t="shared" si="100"/>
        <v>8.526756974670722E-8</v>
      </c>
      <c r="BD74" s="5">
        <f t="shared" si="101"/>
        <v>1.7426152658771572E-5</v>
      </c>
      <c r="BE74" s="5">
        <f t="shared" si="102"/>
        <v>1.4704099155843721E-5</v>
      </c>
      <c r="BF74" s="5">
        <f t="shared" si="103"/>
        <v>6.2036221138018372E-6</v>
      </c>
      <c r="BG74" s="5">
        <f t="shared" si="104"/>
        <v>1.7448616163861336E-6</v>
      </c>
      <c r="BH74" s="5">
        <f t="shared" si="105"/>
        <v>3.6807634368526291E-7</v>
      </c>
      <c r="BI74" s="5">
        <f t="shared" si="106"/>
        <v>6.2116190078757705E-8</v>
      </c>
      <c r="BJ74" s="8">
        <f t="shared" si="107"/>
        <v>0.38275589558212753</v>
      </c>
      <c r="BK74" s="8">
        <f t="shared" si="108"/>
        <v>0.36987106039689838</v>
      </c>
      <c r="BL74" s="8">
        <f t="shared" si="109"/>
        <v>0.23840838766491773</v>
      </c>
      <c r="BM74" s="8">
        <f t="shared" si="110"/>
        <v>0.18077416944549499</v>
      </c>
      <c r="BN74" s="8">
        <f t="shared" si="111"/>
        <v>0.81919296980315626</v>
      </c>
    </row>
    <row r="75" spans="1:66" x14ac:dyDescent="0.25">
      <c r="A75" t="s">
        <v>154</v>
      </c>
      <c r="B75" t="s">
        <v>171</v>
      </c>
      <c r="C75" t="s">
        <v>172</v>
      </c>
      <c r="D75" s="4" t="s">
        <v>440</v>
      </c>
      <c r="E75">
        <f>VLOOKUP(A75,home!$A$2:$E$405,3,FALSE)</f>
        <v>1.30456852791878</v>
      </c>
      <c r="F75">
        <f>VLOOKUP(B75,home!$B$2:$E$405,3,FALSE)</f>
        <v>0.7</v>
      </c>
      <c r="G75">
        <f>VLOOKUP(C75,away!$B$2:$E$405,4,FALSE)</f>
        <v>1.32</v>
      </c>
      <c r="H75">
        <f>VLOOKUP(A75,away!$A$2:$E$405,3,FALSE)</f>
        <v>1.0355329949238601</v>
      </c>
      <c r="I75">
        <f>VLOOKUP(C75,away!$B$2:$E$405,3,FALSE)</f>
        <v>0.49</v>
      </c>
      <c r="J75">
        <f>VLOOKUP(B75,home!$B$2:$E$405,4,FALSE)</f>
        <v>1.1399999999999999</v>
      </c>
      <c r="K75" s="3">
        <f t="shared" si="56"/>
        <v>1.2054213197969528</v>
      </c>
      <c r="L75" s="3">
        <f t="shared" si="57"/>
        <v>0.57844873096446814</v>
      </c>
      <c r="M75" s="5">
        <f t="shared" si="58"/>
        <v>0.16798677032226603</v>
      </c>
      <c r="N75" s="5">
        <f t="shared" si="59"/>
        <v>0.20249483439029348</v>
      </c>
      <c r="O75" s="5">
        <f t="shared" si="60"/>
        <v>9.7171734111734367E-2</v>
      </c>
      <c r="P75" s="5">
        <f t="shared" si="61"/>
        <v>0.11713287997992541</v>
      </c>
      <c r="Q75" s="5">
        <f t="shared" si="62"/>
        <v>0.12204579526140651</v>
      </c>
      <c r="R75" s="5">
        <f t="shared" si="63"/>
        <v>2.810443314127473E-2</v>
      </c>
      <c r="S75" s="5">
        <f t="shared" si="64"/>
        <v>2.0418440610041694E-2</v>
      </c>
      <c r="T75" s="5">
        <f t="shared" si="65"/>
        <v>7.0597235388509899E-2</v>
      </c>
      <c r="U75" s="5">
        <f t="shared" si="66"/>
        <v>3.3877682889300605E-2</v>
      </c>
      <c r="V75" s="5">
        <f t="shared" si="67"/>
        <v>1.5819173992525086E-3</v>
      </c>
      <c r="W75" s="5">
        <f t="shared" si="68"/>
        <v>4.9038867866557756E-2</v>
      </c>
      <c r="X75" s="5">
        <f t="shared" si="69"/>
        <v>2.8366470885344573E-2</v>
      </c>
      <c r="Y75" s="5">
        <f t="shared" si="70"/>
        <v>8.2042745427840496E-3</v>
      </c>
      <c r="Z75" s="5">
        <f t="shared" si="71"/>
        <v>5.4189912283487025E-3</v>
      </c>
      <c r="AA75" s="5">
        <f t="shared" si="72"/>
        <v>6.5321675584442034E-3</v>
      </c>
      <c r="AB75" s="5">
        <f t="shared" si="73"/>
        <v>3.937007019717326E-3</v>
      </c>
      <c r="AC75" s="5">
        <f t="shared" si="74"/>
        <v>6.8939409822768561E-5</v>
      </c>
      <c r="AD75" s="5">
        <f t="shared" si="75"/>
        <v>1.477812420626361E-2</v>
      </c>
      <c r="AE75" s="5">
        <f t="shared" si="76"/>
        <v>8.548387193148474E-3</v>
      </c>
      <c r="AF75" s="5">
        <f t="shared" si="77"/>
        <v>2.4724018618348235E-3</v>
      </c>
      <c r="AG75" s="5">
        <f t="shared" si="78"/>
        <v>4.767192398041806E-4</v>
      </c>
      <c r="AH75" s="5">
        <f t="shared" si="79"/>
        <v>7.8365214978647285E-4</v>
      </c>
      <c r="AI75" s="5">
        <f t="shared" si="80"/>
        <v>9.4463100865732944E-4</v>
      </c>
      <c r="AJ75" s="5">
        <f t="shared" si="81"/>
        <v>5.6933917858842257E-4</v>
      </c>
      <c r="AK75" s="5">
        <f t="shared" si="82"/>
        <v>2.2876452802205637E-4</v>
      </c>
      <c r="AL75" s="5">
        <f t="shared" si="83"/>
        <v>1.9227875150325258E-6</v>
      </c>
      <c r="AM75" s="5">
        <f t="shared" si="84"/>
        <v>3.5627731969675139E-3</v>
      </c>
      <c r="AN75" s="5">
        <f t="shared" si="85"/>
        <v>2.0608816345000797E-3</v>
      </c>
      <c r="AO75" s="5">
        <f t="shared" si="86"/>
        <v>5.9605718307227499E-4</v>
      </c>
      <c r="AP75" s="5">
        <f t="shared" si="87"/>
        <v>1.1492950704347104E-4</v>
      </c>
      <c r="AQ75" s="5">
        <f t="shared" si="88"/>
        <v>1.662020687491693E-5</v>
      </c>
      <c r="AR75" s="5">
        <f t="shared" si="89"/>
        <v>9.0660518312312533E-5</v>
      </c>
      <c r="AS75" s="5">
        <f t="shared" si="90"/>
        <v>1.0928412163750357E-4</v>
      </c>
      <c r="AT75" s="5">
        <f t="shared" si="91"/>
        <v>6.586670506856516E-5</v>
      </c>
      <c r="AU75" s="5">
        <f t="shared" si="92"/>
        <v>2.646571018480881E-5</v>
      </c>
      <c r="AV75" s="5">
        <f t="shared" si="93"/>
        <v>7.975582825083975E-6</v>
      </c>
      <c r="AW75" s="5">
        <f t="shared" si="94"/>
        <v>3.7241960382610636E-8</v>
      </c>
      <c r="AX75" s="5">
        <f t="shared" si="95"/>
        <v>7.1577379487096403E-4</v>
      </c>
      <c r="AY75" s="5">
        <f t="shared" si="96"/>
        <v>4.1403844330073074E-4</v>
      </c>
      <c r="AZ75" s="5">
        <f t="shared" si="97"/>
        <v>1.1975000604890579E-4</v>
      </c>
      <c r="BA75" s="5">
        <f t="shared" si="98"/>
        <v>2.308974634399231E-5</v>
      </c>
      <c r="BB75" s="5">
        <f t="shared" si="99"/>
        <v>3.3390586177434553E-6</v>
      </c>
      <c r="BC75" s="5">
        <f t="shared" si="100"/>
        <v>3.8629484400993463E-7</v>
      </c>
      <c r="BD75" s="5">
        <f t="shared" si="101"/>
        <v>8.7404102943896831E-6</v>
      </c>
      <c r="BE75" s="5">
        <f t="shared" si="102"/>
        <v>1.0535876912630084E-5</v>
      </c>
      <c r="BF75" s="5">
        <f t="shared" si="103"/>
        <v>6.3500853266204016E-6</v>
      </c>
      <c r="BG75" s="5">
        <f t="shared" si="104"/>
        <v>2.5515094117460086E-6</v>
      </c>
      <c r="BH75" s="5">
        <f t="shared" si="105"/>
        <v>7.6891096064530528E-7</v>
      </c>
      <c r="BI75" s="5">
        <f t="shared" si="106"/>
        <v>1.8537233299748126E-7</v>
      </c>
      <c r="BJ75" s="8">
        <f t="shared" si="107"/>
        <v>0.51465074990843196</v>
      </c>
      <c r="BK75" s="8">
        <f t="shared" si="108"/>
        <v>0.30760490895212422</v>
      </c>
      <c r="BL75" s="8">
        <f t="shared" si="109"/>
        <v>0.17247879638879282</v>
      </c>
      <c r="BM75" s="8">
        <f t="shared" si="110"/>
        <v>0.26480299806945695</v>
      </c>
      <c r="BN75" s="8">
        <f t="shared" si="111"/>
        <v>0.73493644720690054</v>
      </c>
    </row>
    <row r="76" spans="1:66" x14ac:dyDescent="0.25">
      <c r="A76" t="s">
        <v>154</v>
      </c>
      <c r="B76" t="s">
        <v>173</v>
      </c>
      <c r="C76" t="s">
        <v>174</v>
      </c>
      <c r="D76" s="4" t="s">
        <v>440</v>
      </c>
      <c r="E76">
        <f>VLOOKUP(A76,home!$A$2:$E$405,3,FALSE)</f>
        <v>1.30456852791878</v>
      </c>
      <c r="F76">
        <f>VLOOKUP(B76,home!$B$2:$E$405,3,FALSE)</f>
        <v>0.85</v>
      </c>
      <c r="G76">
        <f>VLOOKUP(C76,away!$B$2:$E$405,4,FALSE)</f>
        <v>0.85</v>
      </c>
      <c r="H76">
        <f>VLOOKUP(A76,away!$A$2:$E$405,3,FALSE)</f>
        <v>1.0355329949238601</v>
      </c>
      <c r="I76">
        <f>VLOOKUP(C76,away!$B$2:$E$405,3,FALSE)</f>
        <v>1.1100000000000001</v>
      </c>
      <c r="J76">
        <f>VLOOKUP(B76,home!$B$2:$E$405,4,FALSE)</f>
        <v>1.07</v>
      </c>
      <c r="K76" s="3">
        <f t="shared" ref="K76:K139" si="112">E76*F76*G76</f>
        <v>0.94255076142131855</v>
      </c>
      <c r="L76" s="3">
        <f t="shared" ref="L76:L139" si="113">H76*I76*J76</f>
        <v>1.2299025380710689</v>
      </c>
      <c r="M76" s="5">
        <f t="shared" si="58"/>
        <v>0.11389784833959378</v>
      </c>
      <c r="N76" s="5">
        <f t="shared" si="59"/>
        <v>0.10735450367673398</v>
      </c>
      <c r="O76" s="5">
        <f t="shared" si="60"/>
        <v>0.14008325275370004</v>
      </c>
      <c r="P76" s="5">
        <f t="shared" si="61"/>
        <v>0.13203557654537498</v>
      </c>
      <c r="Q76" s="5">
        <f t="shared" si="62"/>
        <v>5.0593534591256678E-2</v>
      </c>
      <c r="R76" s="5">
        <f t="shared" si="63"/>
        <v>8.6144374051513387E-2</v>
      </c>
      <c r="S76" s="5">
        <f t="shared" si="64"/>
        <v>3.8265414421374315E-2</v>
      </c>
      <c r="T76" s="5">
        <f t="shared" si="65"/>
        <v>6.2225116603772994E-2</v>
      </c>
      <c r="U76" s="5">
        <f t="shared" si="66"/>
        <v>8.1195445354416806E-2</v>
      </c>
      <c r="V76" s="5">
        <f t="shared" si="67"/>
        <v>4.9287791438925761E-3</v>
      </c>
      <c r="W76" s="5">
        <f t="shared" si="68"/>
        <v>1.5895658183994934E-2</v>
      </c>
      <c r="X76" s="5">
        <f t="shared" si="69"/>
        <v>1.9550110344805523E-2</v>
      </c>
      <c r="Y76" s="5">
        <f t="shared" si="70"/>
        <v>1.2022365166322888E-2</v>
      </c>
      <c r="Z76" s="5">
        <f t="shared" si="71"/>
        <v>3.5316394762166615E-2</v>
      </c>
      <c r="AA76" s="5">
        <f t="shared" si="72"/>
        <v>3.3287494773736007E-2</v>
      </c>
      <c r="AB76" s="5">
        <f t="shared" si="73"/>
        <v>1.5687576772396516E-2</v>
      </c>
      <c r="AC76" s="5">
        <f t="shared" si="74"/>
        <v>3.571040879040307E-4</v>
      </c>
      <c r="AD76" s="5">
        <f t="shared" si="75"/>
        <v>3.7456161811543591E-3</v>
      </c>
      <c r="AE76" s="5">
        <f t="shared" si="76"/>
        <v>4.6067428478418103E-3</v>
      </c>
      <c r="AF76" s="5">
        <f t="shared" si="77"/>
        <v>2.8329223604006935E-3</v>
      </c>
      <c r="AG76" s="5">
        <f t="shared" si="78"/>
        <v>1.1614061337383655E-3</v>
      </c>
      <c r="AH76" s="5">
        <f t="shared" si="79"/>
        <v>1.085893088837713E-2</v>
      </c>
      <c r="AI76" s="5">
        <f t="shared" si="80"/>
        <v>1.0235093577061337E-2</v>
      </c>
      <c r="AJ76" s="5">
        <f t="shared" si="81"/>
        <v>4.8235476221388058E-3</v>
      </c>
      <c r="AK76" s="5">
        <f t="shared" si="82"/>
        <v>1.5154794946663072E-3</v>
      </c>
      <c r="AL76" s="5">
        <f t="shared" si="83"/>
        <v>1.6558853330586866E-5</v>
      </c>
      <c r="AM76" s="5">
        <f t="shared" si="84"/>
        <v>7.0608667670781086E-4</v>
      </c>
      <c r="AN76" s="5">
        <f t="shared" si="85"/>
        <v>8.6841779578110271E-4</v>
      </c>
      <c r="AO76" s="5">
        <f t="shared" si="86"/>
        <v>5.3403462556863082E-4</v>
      </c>
      <c r="AP76" s="5">
        <f t="shared" si="87"/>
        <v>2.1893684713489731E-4</v>
      </c>
      <c r="AQ76" s="5">
        <f t="shared" si="88"/>
        <v>6.731774599212195E-5</v>
      </c>
      <c r="AR76" s="5">
        <f t="shared" si="89"/>
        <v>2.6710853320706719E-3</v>
      </c>
      <c r="AS76" s="5">
        <f t="shared" si="90"/>
        <v>2.5176335135645269E-3</v>
      </c>
      <c r="AT76" s="5">
        <f t="shared" si="91"/>
        <v>1.1864986925950373E-3</v>
      </c>
      <c r="AU76" s="5">
        <f t="shared" si="92"/>
        <v>3.7277841537695043E-4</v>
      </c>
      <c r="AV76" s="5">
        <f t="shared" si="93"/>
        <v>8.7840644813744296E-5</v>
      </c>
      <c r="AW76" s="5">
        <f t="shared" si="94"/>
        <v>5.3321603971041816E-7</v>
      </c>
      <c r="AX76" s="5">
        <f t="shared" si="95"/>
        <v>1.1092042246006585E-4</v>
      </c>
      <c r="AY76" s="5">
        <f t="shared" si="96"/>
        <v>1.3642130910755014E-4</v>
      </c>
      <c r="AZ76" s="5">
        <f t="shared" si="97"/>
        <v>8.389245715917689E-5</v>
      </c>
      <c r="BA76" s="5">
        <f t="shared" si="98"/>
        <v>3.4393181995030029E-5</v>
      </c>
      <c r="BB76" s="5">
        <f t="shared" si="99"/>
        <v>1.0575065457006903E-5</v>
      </c>
      <c r="BC76" s="5">
        <f t="shared" si="100"/>
        <v>2.6012599691680957E-6</v>
      </c>
      <c r="BD76" s="5">
        <f t="shared" si="101"/>
        <v>5.4752910488635345E-4</v>
      </c>
      <c r="BE76" s="5">
        <f t="shared" si="102"/>
        <v>5.160739747109654E-4</v>
      </c>
      <c r="BF76" s="5">
        <f t="shared" si="103"/>
        <v>2.4321295890677338E-4</v>
      </c>
      <c r="BG76" s="5">
        <f t="shared" si="104"/>
        <v>7.6413519868370373E-5</v>
      </c>
      <c r="BH76" s="5">
        <f t="shared" si="105"/>
        <v>1.8005905333703883E-5</v>
      </c>
      <c r="BI76" s="5">
        <f t="shared" si="106"/>
        <v>3.3942959564725571E-6</v>
      </c>
      <c r="BJ76" s="8">
        <f t="shared" si="107"/>
        <v>0.28276157347735476</v>
      </c>
      <c r="BK76" s="8">
        <f t="shared" si="108"/>
        <v>0.28963770270057781</v>
      </c>
      <c r="BL76" s="8">
        <f t="shared" si="109"/>
        <v>0.39207166164608992</v>
      </c>
      <c r="BM76" s="8">
        <f t="shared" si="110"/>
        <v>0.36954235453494849</v>
      </c>
      <c r="BN76" s="8">
        <f t="shared" si="111"/>
        <v>0.63010908995817294</v>
      </c>
    </row>
    <row r="77" spans="1:66" x14ac:dyDescent="0.25">
      <c r="A77" t="s">
        <v>175</v>
      </c>
      <c r="B77" t="s">
        <v>176</v>
      </c>
      <c r="C77" t="s">
        <v>177</v>
      </c>
      <c r="D77" s="4" t="s">
        <v>440</v>
      </c>
      <c r="E77">
        <f>VLOOKUP(A77,home!$A$2:$E$405,3,FALSE)</f>
        <v>1.2222222222222201</v>
      </c>
      <c r="F77">
        <f>VLOOKUP(B77,home!$B$2:$E$405,3,FALSE)</f>
        <v>0.82</v>
      </c>
      <c r="G77">
        <f>VLOOKUP(C77,away!$B$2:$E$405,4,FALSE)</f>
        <v>0.91</v>
      </c>
      <c r="H77">
        <f>VLOOKUP(A77,away!$A$2:$E$405,3,FALSE)</f>
        <v>1.1196581196581199</v>
      </c>
      <c r="I77">
        <f>VLOOKUP(C77,away!$B$2:$E$405,3,FALSE)</f>
        <v>0.18</v>
      </c>
      <c r="J77">
        <f>VLOOKUP(B77,home!$B$2:$E$405,4,FALSE)</f>
        <v>0.78</v>
      </c>
      <c r="K77" s="3">
        <f t="shared" si="112"/>
        <v>0.91202222222222051</v>
      </c>
      <c r="L77" s="3">
        <f t="shared" si="113"/>
        <v>0.15720000000000003</v>
      </c>
      <c r="M77" s="5">
        <f t="shared" si="58"/>
        <v>0.34327540559753711</v>
      </c>
      <c r="N77" s="5">
        <f t="shared" si="59"/>
        <v>0.31307479824729989</v>
      </c>
      <c r="O77" s="5">
        <f t="shared" si="60"/>
        <v>5.3962893759932837E-2</v>
      </c>
      <c r="P77" s="5">
        <f t="shared" si="61"/>
        <v>4.9215358284475541E-2</v>
      </c>
      <c r="Q77" s="5">
        <f t="shared" si="62"/>
        <v>0.14276558660963787</v>
      </c>
      <c r="R77" s="5">
        <f t="shared" si="63"/>
        <v>4.2414834495307207E-3</v>
      </c>
      <c r="S77" s="5">
        <f t="shared" si="64"/>
        <v>1.7640001669017569E-3</v>
      </c>
      <c r="T77" s="5">
        <f t="shared" si="65"/>
        <v>2.2442750215035077E-2</v>
      </c>
      <c r="U77" s="5">
        <f t="shared" si="66"/>
        <v>3.8683271611597773E-3</v>
      </c>
      <c r="V77" s="5">
        <f t="shared" si="67"/>
        <v>2.8100501752076301E-5</v>
      </c>
      <c r="W77" s="5">
        <f t="shared" si="68"/>
        <v>4.3401795852193614E-2</v>
      </c>
      <c r="X77" s="5">
        <f t="shared" si="69"/>
        <v>6.8227623079648372E-3</v>
      </c>
      <c r="Y77" s="5">
        <f t="shared" si="70"/>
        <v>5.362691174060362E-4</v>
      </c>
      <c r="Z77" s="5">
        <f t="shared" si="71"/>
        <v>2.2225373275540982E-4</v>
      </c>
      <c r="AA77" s="5">
        <f t="shared" si="72"/>
        <v>2.0270034324477239E-4</v>
      </c>
      <c r="AB77" s="5">
        <f t="shared" si="73"/>
        <v>9.2433608745652086E-5</v>
      </c>
      <c r="AC77" s="5">
        <f t="shared" si="74"/>
        <v>2.5179787117551992E-7</v>
      </c>
      <c r="AD77" s="5">
        <f t="shared" si="75"/>
        <v>9.8958505753881914E-3</v>
      </c>
      <c r="AE77" s="5">
        <f t="shared" si="76"/>
        <v>1.5556277104510239E-3</v>
      </c>
      <c r="AF77" s="5">
        <f t="shared" si="77"/>
        <v>1.2227233804145047E-4</v>
      </c>
      <c r="AG77" s="5">
        <f t="shared" si="78"/>
        <v>6.407070513372006E-6</v>
      </c>
      <c r="AH77" s="5">
        <f t="shared" si="79"/>
        <v>8.7345716972876087E-6</v>
      </c>
      <c r="AI77" s="5">
        <f t="shared" si="80"/>
        <v>7.9661234895195571E-6</v>
      </c>
      <c r="AJ77" s="5">
        <f t="shared" si="81"/>
        <v>3.632640823704128E-6</v>
      </c>
      <c r="AK77" s="5">
        <f t="shared" si="82"/>
        <v>1.104349718856599E-6</v>
      </c>
      <c r="AL77" s="5">
        <f t="shared" si="83"/>
        <v>1.4440093572797861E-9</v>
      </c>
      <c r="AM77" s="5">
        <f t="shared" si="84"/>
        <v>1.8050471265089161E-3</v>
      </c>
      <c r="AN77" s="5">
        <f t="shared" si="85"/>
        <v>2.8375340828720166E-4</v>
      </c>
      <c r="AO77" s="5">
        <f t="shared" si="86"/>
        <v>2.2303017891374048E-5</v>
      </c>
      <c r="AP77" s="5">
        <f t="shared" si="87"/>
        <v>1.1686781375080003E-6</v>
      </c>
      <c r="AQ77" s="5">
        <f t="shared" si="88"/>
        <v>4.5929050804064425E-8</v>
      </c>
      <c r="AR77" s="5">
        <f t="shared" si="89"/>
        <v>2.7461493416272249E-7</v>
      </c>
      <c r="AS77" s="5">
        <f t="shared" si="90"/>
        <v>2.5045492251049494E-7</v>
      </c>
      <c r="AT77" s="5">
        <f t="shared" si="91"/>
        <v>1.1421022749725782E-7</v>
      </c>
      <c r="AU77" s="5">
        <f t="shared" si="92"/>
        <v>3.4720755160851479E-8</v>
      </c>
      <c r="AV77" s="5">
        <f t="shared" si="93"/>
        <v>7.9165250697583478E-9</v>
      </c>
      <c r="AW77" s="5">
        <f t="shared" si="94"/>
        <v>5.7507629868204898E-12</v>
      </c>
      <c r="AX77" s="5">
        <f t="shared" si="95"/>
        <v>2.7437384858908242E-4</v>
      </c>
      <c r="AY77" s="5">
        <f t="shared" si="96"/>
        <v>4.3131568998203762E-5</v>
      </c>
      <c r="AZ77" s="5">
        <f t="shared" si="97"/>
        <v>3.3901413232588156E-6</v>
      </c>
      <c r="BA77" s="5">
        <f t="shared" si="98"/>
        <v>1.7764340533876197E-7</v>
      </c>
      <c r="BB77" s="5">
        <f t="shared" si="99"/>
        <v>6.9813858298133474E-9</v>
      </c>
      <c r="BC77" s="5">
        <f t="shared" si="100"/>
        <v>2.1949477048933173E-10</v>
      </c>
      <c r="BD77" s="5">
        <f t="shared" si="101"/>
        <v>7.1949112750633276E-9</v>
      </c>
      <c r="BE77" s="5">
        <f t="shared" si="102"/>
        <v>6.5619189697749661E-9</v>
      </c>
      <c r="BF77" s="5">
        <f t="shared" si="103"/>
        <v>2.9923079604281541E-9</v>
      </c>
      <c r="BG77" s="5">
        <f t="shared" si="104"/>
        <v>9.0968378521430855E-10</v>
      </c>
      <c r="BH77" s="5">
        <f t="shared" si="105"/>
        <v>2.0741295682766866E-10</v>
      </c>
      <c r="BI77" s="5">
        <f t="shared" si="106"/>
        <v>3.7833045160730383E-11</v>
      </c>
      <c r="BJ77" s="8">
        <f t="shared" si="107"/>
        <v>0.54305751860700346</v>
      </c>
      <c r="BK77" s="8">
        <f t="shared" si="108"/>
        <v>0.3943262493615452</v>
      </c>
      <c r="BL77" s="8">
        <f t="shared" si="109"/>
        <v>6.2389975829775519E-2</v>
      </c>
      <c r="BM77" s="8">
        <f t="shared" si="110"/>
        <v>9.3417340019418371E-2</v>
      </c>
      <c r="BN77" s="8">
        <f t="shared" si="111"/>
        <v>0.90653552594841391</v>
      </c>
    </row>
    <row r="78" spans="1:66" x14ac:dyDescent="0.25">
      <c r="A78" t="s">
        <v>175</v>
      </c>
      <c r="B78" t="s">
        <v>178</v>
      </c>
      <c r="C78" t="s">
        <v>179</v>
      </c>
      <c r="D78" s="4" t="s">
        <v>440</v>
      </c>
      <c r="E78">
        <f>VLOOKUP(A78,home!$A$2:$E$405,3,FALSE)</f>
        <v>1.2222222222222201</v>
      </c>
      <c r="F78">
        <f>VLOOKUP(B78,home!$B$2:$E$405,3,FALSE)</f>
        <v>0.31</v>
      </c>
      <c r="G78">
        <f>VLOOKUP(C78,away!$B$2:$E$405,4,FALSE)</f>
        <v>0.64</v>
      </c>
      <c r="H78">
        <f>VLOOKUP(A78,away!$A$2:$E$405,3,FALSE)</f>
        <v>1.1196581196581199</v>
      </c>
      <c r="I78">
        <f>VLOOKUP(C78,away!$B$2:$E$405,3,FALSE)</f>
        <v>0.82</v>
      </c>
      <c r="J78">
        <f>VLOOKUP(B78,home!$B$2:$E$405,4,FALSE)</f>
        <v>1.1200000000000001</v>
      </c>
      <c r="K78" s="3">
        <f t="shared" si="112"/>
        <v>0.24248888888888848</v>
      </c>
      <c r="L78" s="3">
        <f t="shared" si="113"/>
        <v>1.0282940170940174</v>
      </c>
      <c r="M78" s="5">
        <f t="shared" si="58"/>
        <v>0.28061184306576081</v>
      </c>
      <c r="N78" s="5">
        <f t="shared" si="59"/>
        <v>6.8045254034079475E-2</v>
      </c>
      <c r="O78" s="5">
        <f t="shared" si="60"/>
        <v>0.28855147935024711</v>
      </c>
      <c r="P78" s="5">
        <f t="shared" si="61"/>
        <v>6.9970527614886466E-2</v>
      </c>
      <c r="Q78" s="5">
        <f t="shared" si="62"/>
        <v>8.2501090224430442E-3</v>
      </c>
      <c r="R78" s="5">
        <f t="shared" si="63"/>
        <v>0.14835787991974353</v>
      </c>
      <c r="S78" s="5">
        <f t="shared" si="64"/>
        <v>4.3617855551077471E-3</v>
      </c>
      <c r="T78" s="5">
        <f t="shared" si="65"/>
        <v>8.4835377481515522E-3</v>
      </c>
      <c r="U78" s="5">
        <f t="shared" si="66"/>
        <v>3.5975137459649739E-2</v>
      </c>
      <c r="V78" s="5">
        <f t="shared" si="67"/>
        <v>1.2084563078684912E-4</v>
      </c>
      <c r="W78" s="5">
        <f t="shared" si="68"/>
        <v>6.6685325668813594E-4</v>
      </c>
      <c r="X78" s="5">
        <f t="shared" si="69"/>
        <v>6.8572121413207115E-4</v>
      </c>
      <c r="Y78" s="5">
        <f t="shared" si="70"/>
        <v>3.5256151094322717E-4</v>
      </c>
      <c r="Z78" s="5">
        <f t="shared" si="71"/>
        <v>5.0851840103408298E-2</v>
      </c>
      <c r="AA78" s="5">
        <f t="shared" si="72"/>
        <v>1.2331006204630896E-2</v>
      </c>
      <c r="AB78" s="5">
        <f t="shared" si="73"/>
        <v>1.4950659967214678E-3</v>
      </c>
      <c r="AC78" s="5">
        <f t="shared" si="74"/>
        <v>1.8833026730379395E-6</v>
      </c>
      <c r="AD78" s="5">
        <f t="shared" si="75"/>
        <v>4.0426126316560702E-5</v>
      </c>
      <c r="AE78" s="5">
        <f t="shared" si="76"/>
        <v>4.1569943825606369E-5</v>
      </c>
      <c r="AF78" s="5">
        <f t="shared" si="77"/>
        <v>2.137306226340271E-5</v>
      </c>
      <c r="AG78" s="5">
        <f t="shared" si="78"/>
        <v>7.3259306841449734E-6</v>
      </c>
      <c r="AH78" s="5">
        <f t="shared" si="79"/>
        <v>1.3072660734139093E-2</v>
      </c>
      <c r="AI78" s="5">
        <f t="shared" si="80"/>
        <v>3.1699749762427896E-3</v>
      </c>
      <c r="AJ78" s="5">
        <f t="shared" si="81"/>
        <v>3.8434185489734732E-4</v>
      </c>
      <c r="AK78" s="5">
        <f t="shared" si="82"/>
        <v>3.1066209782517391E-5</v>
      </c>
      <c r="AL78" s="5">
        <f t="shared" si="83"/>
        <v>1.8784051343137273E-8</v>
      </c>
      <c r="AM78" s="5">
        <f t="shared" si="84"/>
        <v>1.9605772905169323E-6</v>
      </c>
      <c r="AN78" s="5">
        <f t="shared" si="85"/>
        <v>2.0160498978889601E-6</v>
      </c>
      <c r="AO78" s="5">
        <f t="shared" si="86"/>
        <v>1.0365460240811113E-6</v>
      </c>
      <c r="AP78" s="5">
        <f t="shared" si="87"/>
        <v>3.5529135833506596E-7</v>
      </c>
      <c r="AQ78" s="5">
        <f t="shared" si="88"/>
        <v>9.1335994525288749E-8</v>
      </c>
      <c r="AR78" s="5">
        <f t="shared" si="89"/>
        <v>2.6885077640830236E-3</v>
      </c>
      <c r="AS78" s="5">
        <f t="shared" si="90"/>
        <v>6.5193326048164216E-4</v>
      </c>
      <c r="AT78" s="5">
        <f t="shared" si="91"/>
        <v>7.904328598195186E-5</v>
      </c>
      <c r="AU78" s="5">
        <f t="shared" si="92"/>
        <v>6.3890395306300538E-6</v>
      </c>
      <c r="AV78" s="5">
        <f t="shared" si="93"/>
        <v>3.8731777421241683E-7</v>
      </c>
      <c r="AW78" s="5">
        <f t="shared" si="94"/>
        <v>1.3010557858786731E-10</v>
      </c>
      <c r="AX78" s="5">
        <f t="shared" si="95"/>
        <v>7.9236368126373035E-8</v>
      </c>
      <c r="AY78" s="5">
        <f t="shared" si="96"/>
        <v>8.1478283280608467E-8</v>
      </c>
      <c r="AZ78" s="5">
        <f t="shared" si="97"/>
        <v>4.1891815610270602E-8</v>
      </c>
      <c r="BA78" s="5">
        <f t="shared" si="98"/>
        <v>1.4359034452415672E-8</v>
      </c>
      <c r="BB78" s="5">
        <f t="shared" si="99"/>
        <v>3.6913273046664764E-9</v>
      </c>
      <c r="BC78" s="5">
        <f t="shared" si="100"/>
        <v>7.5915395650486472E-10</v>
      </c>
      <c r="BD78" s="5">
        <f t="shared" si="101"/>
        <v>4.6076274145289759E-4</v>
      </c>
      <c r="BE78" s="5">
        <f t="shared" si="102"/>
        <v>1.1172984521631132E-4</v>
      </c>
      <c r="BF78" s="5">
        <f t="shared" si="103"/>
        <v>1.354662301111541E-5</v>
      </c>
      <c r="BG78" s="5">
        <f t="shared" si="104"/>
        <v>1.0949685207206749E-6</v>
      </c>
      <c r="BH78" s="5">
        <f t="shared" si="105"/>
        <v>6.6379424989466584E-8</v>
      </c>
      <c r="BI78" s="5">
        <f t="shared" si="106"/>
        <v>3.2192546021558145E-9</v>
      </c>
      <c r="BJ78" s="8">
        <f t="shared" si="107"/>
        <v>8.6600413066075313E-2</v>
      </c>
      <c r="BK78" s="8">
        <f t="shared" si="108"/>
        <v>0.35506698543154958</v>
      </c>
      <c r="BL78" s="8">
        <f t="shared" si="109"/>
        <v>0.50738207715078665</v>
      </c>
      <c r="BM78" s="8">
        <f t="shared" si="110"/>
        <v>0.13611414139648159</v>
      </c>
      <c r="BN78" s="8">
        <f t="shared" si="111"/>
        <v>0.8637870930071605</v>
      </c>
    </row>
    <row r="79" spans="1:66" x14ac:dyDescent="0.25">
      <c r="A79" t="s">
        <v>24</v>
      </c>
      <c r="B79" t="s">
        <v>180</v>
      </c>
      <c r="C79" t="s">
        <v>181</v>
      </c>
      <c r="D79" s="4" t="s">
        <v>440</v>
      </c>
      <c r="E79">
        <f>VLOOKUP(A79,home!$A$2:$E$405,3,FALSE)</f>
        <v>1.62011173184358</v>
      </c>
      <c r="F79">
        <f>VLOOKUP(B79,home!$B$2:$E$405,3,FALSE)</f>
        <v>1.17</v>
      </c>
      <c r="G79">
        <f>VLOOKUP(C79,away!$B$2:$E$405,4,FALSE)</f>
        <v>0.55000000000000004</v>
      </c>
      <c r="H79">
        <f>VLOOKUP(A79,away!$A$2:$E$405,3,FALSE)</f>
        <v>1.4748603351955301</v>
      </c>
      <c r="I79">
        <f>VLOOKUP(C79,away!$B$2:$E$405,3,FALSE)</f>
        <v>0.69</v>
      </c>
      <c r="J79">
        <f>VLOOKUP(B79,home!$B$2:$E$405,4,FALSE)</f>
        <v>1.28</v>
      </c>
      <c r="K79" s="3">
        <f t="shared" si="112"/>
        <v>1.0425418994413438</v>
      </c>
      <c r="L79" s="3">
        <f t="shared" si="113"/>
        <v>1.302596648044692</v>
      </c>
      <c r="M79" s="5">
        <f t="shared" si="58"/>
        <v>9.5833923661470422E-2</v>
      </c>
      <c r="N79" s="5">
        <f t="shared" si="59"/>
        <v>9.9910880804946103E-2</v>
      </c>
      <c r="O79" s="5">
        <f t="shared" si="60"/>
        <v>0.12483294773040228</v>
      </c>
      <c r="P79" s="5">
        <f t="shared" si="61"/>
        <v>0.13014357843971558</v>
      </c>
      <c r="Q79" s="5">
        <f t="shared" si="62"/>
        <v>5.2080639724623096E-2</v>
      </c>
      <c r="R79" s="5">
        <f t="shared" si="63"/>
        <v>8.1303489639580132E-2</v>
      </c>
      <c r="S79" s="5">
        <f t="shared" si="64"/>
        <v>4.4184121764973661E-2</v>
      </c>
      <c r="T79" s="5">
        <f t="shared" si="65"/>
        <v>6.7840066733317286E-2</v>
      </c>
      <c r="U79" s="5">
        <f t="shared" si="66"/>
        <v>8.4762294520057485E-2</v>
      </c>
      <c r="V79" s="5">
        <f t="shared" si="67"/>
        <v>6.6669499078454751E-3</v>
      </c>
      <c r="W79" s="5">
        <f t="shared" si="68"/>
        <v>1.8098749687542957E-2</v>
      </c>
      <c r="X79" s="5">
        <f t="shared" si="69"/>
        <v>2.3575370676793373E-2</v>
      </c>
      <c r="Y79" s="5">
        <f t="shared" si="70"/>
        <v>1.5354599410001089E-2</v>
      </c>
      <c r="Z79" s="5">
        <f t="shared" si="71"/>
        <v>3.5301884359617813E-2</v>
      </c>
      <c r="AA79" s="5">
        <f t="shared" si="72"/>
        <v>3.680369357413462E-2</v>
      </c>
      <c r="AB79" s="5">
        <f t="shared" si="73"/>
        <v>1.9184696302617738E-2</v>
      </c>
      <c r="AC79" s="5">
        <f t="shared" si="74"/>
        <v>5.658622001577956E-4</v>
      </c>
      <c r="AD79" s="5">
        <f t="shared" si="75"/>
        <v>4.7171762191911149E-3</v>
      </c>
      <c r="AE79" s="5">
        <f t="shared" si="76"/>
        <v>6.1445779313544805E-3</v>
      </c>
      <c r="AF79" s="5">
        <f t="shared" si="77"/>
        <v>4.0019533085158673E-3</v>
      </c>
      <c r="AG79" s="5">
        <f t="shared" si="78"/>
        <v>1.7376436551013782E-3</v>
      </c>
      <c r="AH79" s="5">
        <f t="shared" si="79"/>
        <v>1.1496029059124876E-2</v>
      </c>
      <c r="AI79" s="5">
        <f t="shared" si="80"/>
        <v>1.1985091971332934E-2</v>
      </c>
      <c r="AJ79" s="5">
        <f t="shared" si="81"/>
        <v>6.2474802743863172E-3</v>
      </c>
      <c r="AK79" s="5">
        <f t="shared" si="82"/>
        <v>2.1710866506603464E-3</v>
      </c>
      <c r="AL79" s="5">
        <f t="shared" si="83"/>
        <v>3.0737896902749492E-5</v>
      </c>
      <c r="AM79" s="5">
        <f t="shared" si="84"/>
        <v>9.8357077111100861E-4</v>
      </c>
      <c r="AN79" s="5">
        <f t="shared" si="85"/>
        <v>1.2811959895639329E-3</v>
      </c>
      <c r="AO79" s="5">
        <f t="shared" si="86"/>
        <v>8.3444080074714078E-4</v>
      </c>
      <c r="AP79" s="5">
        <f t="shared" si="87"/>
        <v>3.6231326334831815E-4</v>
      </c>
      <c r="AQ79" s="5">
        <f t="shared" si="88"/>
        <v>1.1798701059491326E-4</v>
      </c>
      <c r="AR79" s="5">
        <f t="shared" si="89"/>
        <v>2.9949377836480861E-3</v>
      </c>
      <c r="AS79" s="5">
        <f t="shared" si="90"/>
        <v>3.1223481256731239E-3</v>
      </c>
      <c r="AT79" s="5">
        <f t="shared" si="91"/>
        <v>1.6275893728281887E-3</v>
      </c>
      <c r="AU79" s="5">
        <f t="shared" si="92"/>
        <v>5.6561003875294847E-4</v>
      </c>
      <c r="AV79" s="5">
        <f t="shared" si="93"/>
        <v>1.4741804103614775E-4</v>
      </c>
      <c r="AW79" s="5">
        <f t="shared" si="94"/>
        <v>1.1595116680897978E-6</v>
      </c>
      <c r="AX79" s="5">
        <f t="shared" si="95"/>
        <v>1.7090228999150963E-4</v>
      </c>
      <c r="AY79" s="5">
        <f t="shared" si="96"/>
        <v>2.2261675008610236E-4</v>
      </c>
      <c r="AZ79" s="5">
        <f t="shared" si="97"/>
        <v>1.4498991623037994E-4</v>
      </c>
      <c r="BA79" s="5">
        <f t="shared" si="98"/>
        <v>6.2954459627324543E-5</v>
      </c>
      <c r="BB79" s="5">
        <f t="shared" si="99"/>
        <v>2.0501067022504462E-5</v>
      </c>
      <c r="BC79" s="5">
        <f t="shared" si="100"/>
        <v>5.3409242369707737E-6</v>
      </c>
      <c r="BD79" s="5">
        <f t="shared" si="101"/>
        <v>6.5019931968039952E-4</v>
      </c>
      <c r="BE79" s="5">
        <f t="shared" si="102"/>
        <v>6.7786003375507314E-4</v>
      </c>
      <c r="BF79" s="5">
        <f t="shared" si="103"/>
        <v>3.5334874357319365E-4</v>
      </c>
      <c r="BG79" s="5">
        <f t="shared" si="104"/>
        <v>1.2279362343000321E-4</v>
      </c>
      <c r="BH79" s="5">
        <f t="shared" si="105"/>
        <v>3.2004374352500158E-5</v>
      </c>
      <c r="BI79" s="5">
        <f t="shared" si="106"/>
        <v>6.6731802455774708E-6</v>
      </c>
      <c r="BJ79" s="8">
        <f t="shared" si="107"/>
        <v>0.29766847139394681</v>
      </c>
      <c r="BK79" s="8">
        <f t="shared" si="108"/>
        <v>0.27764779062115186</v>
      </c>
      <c r="BL79" s="8">
        <f t="shared" si="109"/>
        <v>0.38908759235927198</v>
      </c>
      <c r="BM79" s="8">
        <f t="shared" si="110"/>
        <v>0.4153788214948328</v>
      </c>
      <c r="BN79" s="8">
        <f t="shared" si="111"/>
        <v>0.5841054600007376</v>
      </c>
    </row>
    <row r="80" spans="1:66" x14ac:dyDescent="0.25">
      <c r="A80" t="s">
        <v>24</v>
      </c>
      <c r="B80" t="s">
        <v>182</v>
      </c>
      <c r="C80" t="s">
        <v>183</v>
      </c>
      <c r="D80" s="4" t="s">
        <v>440</v>
      </c>
      <c r="E80">
        <f>VLOOKUP(A80,home!$A$2:$E$405,3,FALSE)</f>
        <v>1.62011173184358</v>
      </c>
      <c r="F80">
        <f>VLOOKUP(B80,home!$B$2:$E$405,3,FALSE)</f>
        <v>0.89</v>
      </c>
      <c r="G80">
        <f>VLOOKUP(C80,away!$B$2:$E$405,4,FALSE)</f>
        <v>0.96</v>
      </c>
      <c r="H80">
        <f>VLOOKUP(A80,away!$A$2:$E$405,3,FALSE)</f>
        <v>1.4748603351955301</v>
      </c>
      <c r="I80">
        <f>VLOOKUP(C80,away!$B$2:$E$405,3,FALSE)</f>
        <v>0.89</v>
      </c>
      <c r="J80">
        <f>VLOOKUP(B80,home!$B$2:$E$405,4,FALSE)</f>
        <v>1.36</v>
      </c>
      <c r="K80" s="3">
        <f t="shared" si="112"/>
        <v>1.3842234636871547</v>
      </c>
      <c r="L80" s="3">
        <f t="shared" si="113"/>
        <v>1.7851709497206698</v>
      </c>
      <c r="M80" s="5">
        <f t="shared" si="58"/>
        <v>4.2029042422811275E-2</v>
      </c>
      <c r="N80" s="5">
        <f t="shared" si="59"/>
        <v>5.8177586677958186E-2</v>
      </c>
      <c r="O80" s="5">
        <f t="shared" si="60"/>
        <v>7.5029025577780323E-2</v>
      </c>
      <c r="P80" s="5">
        <f t="shared" si="61"/>
        <v>0.1038569376623472</v>
      </c>
      <c r="Q80" s="5">
        <f t="shared" si="62"/>
        <v>4.0265390270161482E-2</v>
      </c>
      <c r="R80" s="5">
        <f t="shared" si="63"/>
        <v>6.6969818423651281E-2</v>
      </c>
      <c r="S80" s="5">
        <f t="shared" si="64"/>
        <v>6.4159583937763179E-2</v>
      </c>
      <c r="T80" s="5">
        <f t="shared" si="65"/>
        <v>7.1880604989457586E-2</v>
      </c>
      <c r="U80" s="5">
        <f t="shared" si="66"/>
        <v>9.2701194020886404E-2</v>
      </c>
      <c r="V80" s="5">
        <f t="shared" si="67"/>
        <v>1.7615908548909695E-2</v>
      </c>
      <c r="W80" s="5">
        <f t="shared" si="68"/>
        <v>1.8578765995492658E-2</v>
      </c>
      <c r="X80" s="5">
        <f t="shared" si="69"/>
        <v>3.3166273336811714E-2</v>
      </c>
      <c r="Y80" s="5">
        <f t="shared" si="70"/>
        <v>2.9603733835685757E-2</v>
      </c>
      <c r="Z80" s="5">
        <f t="shared" si="71"/>
        <v>3.9850858119323464E-2</v>
      </c>
      <c r="AA80" s="5">
        <f t="shared" si="72"/>
        <v>5.5162492856835298E-2</v>
      </c>
      <c r="AB80" s="5">
        <f t="shared" si="73"/>
        <v>3.8178608463953254E-2</v>
      </c>
      <c r="AC80" s="5">
        <f t="shared" si="74"/>
        <v>2.72064001843155E-3</v>
      </c>
      <c r="AD80" s="5">
        <f t="shared" si="75"/>
        <v>6.4292909543284954E-3</v>
      </c>
      <c r="AE80" s="5">
        <f t="shared" si="76"/>
        <v>1.1477383438969112E-2</v>
      </c>
      <c r="AF80" s="5">
        <f t="shared" si="77"/>
        <v>1.0244545747026391E-2</v>
      </c>
      <c r="AG80" s="5">
        <f t="shared" si="78"/>
        <v>6.0960884868919854E-3</v>
      </c>
      <c r="AH80" s="5">
        <f t="shared" si="79"/>
        <v>1.7785148559014072E-2</v>
      </c>
      <c r="AI80" s="5">
        <f t="shared" si="80"/>
        <v>2.461861994054907E-2</v>
      </c>
      <c r="AJ80" s="5">
        <f t="shared" si="81"/>
        <v>1.7038835682652246E-2</v>
      </c>
      <c r="AK80" s="5">
        <f t="shared" si="82"/>
        <v>7.8618520486123927E-3</v>
      </c>
      <c r="AL80" s="5">
        <f t="shared" si="83"/>
        <v>2.6891627741923012E-4</v>
      </c>
      <c r="AM80" s="5">
        <f t="shared" si="84"/>
        <v>1.7799150787706163E-3</v>
      </c>
      <c r="AN80" s="5">
        <f t="shared" si="85"/>
        <v>3.177452691591082E-3</v>
      </c>
      <c r="AO80" s="5">
        <f t="shared" si="86"/>
        <v>2.8361481195700758E-3</v>
      </c>
      <c r="AP80" s="5">
        <f t="shared" si="87"/>
        <v>1.6876697440538018E-3</v>
      </c>
      <c r="AQ80" s="5">
        <f t="shared" si="88"/>
        <v>7.5319474995184086E-4</v>
      </c>
      <c r="AR80" s="5">
        <f t="shared" si="89"/>
        <v>6.3499061088036733E-3</v>
      </c>
      <c r="AS80" s="5">
        <f t="shared" si="90"/>
        <v>8.7896890280164432E-3</v>
      </c>
      <c r="AT80" s="5">
        <f t="shared" si="91"/>
        <v>6.0834468955469519E-3</v>
      </c>
      <c r="AU80" s="5">
        <f t="shared" si="92"/>
        <v>2.8069499776369562E-3</v>
      </c>
      <c r="AV80" s="5">
        <f t="shared" si="93"/>
        <v>9.7136150511030245E-4</v>
      </c>
      <c r="AW80" s="5">
        <f t="shared" si="94"/>
        <v>1.8458678577644842E-5</v>
      </c>
      <c r="AX80" s="5">
        <f t="shared" si="95"/>
        <v>4.1063336923414265E-4</v>
      </c>
      <c r="AY80" s="5">
        <f t="shared" si="96"/>
        <v>7.3305076174271292E-4</v>
      </c>
      <c r="AZ80" s="5">
        <f t="shared" si="97"/>
        <v>6.5431046226684976E-4</v>
      </c>
      <c r="BA80" s="5">
        <f t="shared" si="98"/>
        <v>3.8935200977902767E-4</v>
      </c>
      <c r="BB80" s="5">
        <f t="shared" si="99"/>
        <v>1.7376497426821948E-4</v>
      </c>
      <c r="BC80" s="5">
        <f t="shared" si="100"/>
        <v>6.2040036828517052E-5</v>
      </c>
      <c r="BD80" s="5">
        <f t="shared" si="101"/>
        <v>1.8892779864816884E-3</v>
      </c>
      <c r="BE80" s="5">
        <f t="shared" si="102"/>
        <v>2.6151829183155761E-3</v>
      </c>
      <c r="BF80" s="5">
        <f t="shared" si="103"/>
        <v>1.8099987786831346E-3</v>
      </c>
      <c r="BG80" s="5">
        <f t="shared" si="104"/>
        <v>8.3514759289942937E-4</v>
      </c>
      <c r="BH80" s="5">
        <f t="shared" si="105"/>
        <v>2.8900772343330949E-4</v>
      </c>
      <c r="BI80" s="5">
        <f t="shared" si="106"/>
        <v>8.0010254392638981E-5</v>
      </c>
      <c r="BJ80" s="8">
        <f t="shared" si="107"/>
        <v>0.29857719573084018</v>
      </c>
      <c r="BK80" s="8">
        <f t="shared" si="108"/>
        <v>0.23138407962942484</v>
      </c>
      <c r="BL80" s="8">
        <f t="shared" si="109"/>
        <v>0.42786557434325451</v>
      </c>
      <c r="BM80" s="8">
        <f t="shared" si="110"/>
        <v>0.61063531470496812</v>
      </c>
      <c r="BN80" s="8">
        <f t="shared" si="111"/>
        <v>0.38632780103470976</v>
      </c>
    </row>
    <row r="81" spans="1:66" x14ac:dyDescent="0.25">
      <c r="A81" t="s">
        <v>24</v>
      </c>
      <c r="B81" t="s">
        <v>184</v>
      </c>
      <c r="C81" t="s">
        <v>185</v>
      </c>
      <c r="D81" s="4" t="s">
        <v>440</v>
      </c>
      <c r="E81">
        <f>VLOOKUP(A81,home!$A$2:$E$405,3,FALSE)</f>
        <v>1.62011173184358</v>
      </c>
      <c r="F81">
        <f>VLOOKUP(B81,home!$B$2:$E$405,3,FALSE)</f>
        <v>1.17</v>
      </c>
      <c r="G81">
        <f>VLOOKUP(C81,away!$B$2:$E$405,4,FALSE)</f>
        <v>1.1000000000000001</v>
      </c>
      <c r="H81">
        <f>VLOOKUP(A81,away!$A$2:$E$405,3,FALSE)</f>
        <v>1.4748603351955301</v>
      </c>
      <c r="I81">
        <f>VLOOKUP(C81,away!$B$2:$E$405,3,FALSE)</f>
        <v>0.89</v>
      </c>
      <c r="J81">
        <f>VLOOKUP(B81,home!$B$2:$E$405,4,FALSE)</f>
        <v>1.05</v>
      </c>
      <c r="K81" s="3">
        <f t="shared" si="112"/>
        <v>2.0850837988826876</v>
      </c>
      <c r="L81" s="3">
        <f t="shared" si="113"/>
        <v>1.3782569832402229</v>
      </c>
      <c r="M81" s="5">
        <f t="shared" si="58"/>
        <v>3.1324937227177878E-2</v>
      </c>
      <c r="N81" s="5">
        <f t="shared" si="59"/>
        <v>6.5315119113405762E-2</v>
      </c>
      <c r="O81" s="5">
        <f t="shared" si="60"/>
        <v>4.317381348291955E-2</v>
      </c>
      <c r="P81" s="5">
        <f t="shared" si="61"/>
        <v>9.0021019029218455E-2</v>
      </c>
      <c r="Q81" s="5">
        <f t="shared" si="62"/>
        <v>6.8093748342727675E-2</v>
      </c>
      <c r="R81" s="5">
        <f t="shared" si="63"/>
        <v>2.9752304962972379E-2</v>
      </c>
      <c r="S81" s="5">
        <f t="shared" si="64"/>
        <v>6.4675180418462083E-2</v>
      </c>
      <c r="T81" s="5">
        <f t="shared" si="65"/>
        <v>9.3850684168366796E-2</v>
      </c>
      <c r="U81" s="5">
        <f t="shared" si="66"/>
        <v>6.2036049057710672E-2</v>
      </c>
      <c r="V81" s="5">
        <f t="shared" si="67"/>
        <v>2.0651369386436622E-2</v>
      </c>
      <c r="W81" s="5">
        <f t="shared" si="68"/>
        <v>4.7327057158205448E-2</v>
      </c>
      <c r="X81" s="5">
        <f t="shared" si="69"/>
        <v>6.5228847024505848E-2</v>
      </c>
      <c r="Y81" s="5">
        <f t="shared" si="70"/>
        <v>4.4951056960116711E-2</v>
      </c>
      <c r="Z81" s="5">
        <f t="shared" si="71"/>
        <v>1.3668774027569804E-2</v>
      </c>
      <c r="AA81" s="5">
        <f t="shared" si="72"/>
        <v>2.8500539275474253E-2</v>
      </c>
      <c r="AB81" s="5">
        <f t="shared" si="73"/>
        <v>2.9713006351355556E-2</v>
      </c>
      <c r="AC81" s="5">
        <f t="shared" si="74"/>
        <v>3.7092199559599017E-3</v>
      </c>
      <c r="AD81" s="5">
        <f t="shared" si="75"/>
        <v>2.4670220032342278E-2</v>
      </c>
      <c r="AE81" s="5">
        <f t="shared" si="76"/>
        <v>3.4001903037648593E-2</v>
      </c>
      <c r="AF81" s="5">
        <f t="shared" si="77"/>
        <v>2.3431680152548061E-2</v>
      </c>
      <c r="AG81" s="5">
        <f t="shared" si="78"/>
        <v>1.0764958933100229E-2</v>
      </c>
      <c r="AH81" s="5">
        <f t="shared" si="79"/>
        <v>4.7097708139576663E-3</v>
      </c>
      <c r="AI81" s="5">
        <f t="shared" si="80"/>
        <v>9.8202668206336559E-3</v>
      </c>
      <c r="AJ81" s="5">
        <f t="shared" si="81"/>
        <v>1.023803962420422E-2</v>
      </c>
      <c r="AK81" s="5">
        <f t="shared" si="82"/>
        <v>7.1157235175824066E-3</v>
      </c>
      <c r="AL81" s="5">
        <f t="shared" si="83"/>
        <v>4.2637947883812042E-4</v>
      </c>
      <c r="AM81" s="5">
        <f t="shared" si="84"/>
        <v>1.0287895220861602E-2</v>
      </c>
      <c r="AN81" s="5">
        <f t="shared" si="85"/>
        <v>1.417936343099622E-2</v>
      </c>
      <c r="AO81" s="5">
        <f t="shared" si="86"/>
        <v>9.7714033333357944E-3</v>
      </c>
      <c r="AP81" s="5">
        <f t="shared" si="87"/>
        <v>4.489168293408949E-3</v>
      </c>
      <c r="AQ81" s="5">
        <f t="shared" si="88"/>
        <v>1.546806887332869E-3</v>
      </c>
      <c r="AR81" s="5">
        <f t="shared" si="89"/>
        <v>1.2982549027596301E-3</v>
      </c>
      <c r="AS81" s="5">
        <f t="shared" si="90"/>
        <v>2.7069702645641232E-3</v>
      </c>
      <c r="AT81" s="5">
        <f t="shared" si="91"/>
        <v>2.8221299213499187E-3</v>
      </c>
      <c r="AU81" s="5">
        <f t="shared" si="92"/>
        <v>1.9614591257829292E-3</v>
      </c>
      <c r="AV81" s="5">
        <f t="shared" si="93"/>
        <v>1.0224516613351465E-3</v>
      </c>
      <c r="AW81" s="5">
        <f t="shared" si="94"/>
        <v>3.4036704881648829E-5</v>
      </c>
      <c r="AX81" s="5">
        <f t="shared" si="95"/>
        <v>3.5751872749368637E-3</v>
      </c>
      <c r="AY81" s="5">
        <f t="shared" si="96"/>
        <v>4.9275268280733163E-3</v>
      </c>
      <c r="AZ81" s="5">
        <f t="shared" si="97"/>
        <v>3.3956991304477969E-3</v>
      </c>
      <c r="BA81" s="5">
        <f t="shared" si="98"/>
        <v>1.5600486798408092E-3</v>
      </c>
      <c r="BB81" s="5">
        <f t="shared" si="99"/>
        <v>5.3753699679632129E-4</v>
      </c>
      <c r="BC81" s="5">
        <f t="shared" si="100"/>
        <v>1.4817282391690163E-4</v>
      </c>
      <c r="BD81" s="5">
        <f t="shared" si="101"/>
        <v>2.9822148095905187E-4</v>
      </c>
      <c r="BE81" s="5">
        <f t="shared" si="102"/>
        <v>6.218167784265208E-4</v>
      </c>
      <c r="BF81" s="5">
        <f t="shared" si="103"/>
        <v>6.4827004528528241E-4</v>
      </c>
      <c r="BG81" s="5">
        <f t="shared" si="104"/>
        <v>4.5056578957509616E-4</v>
      </c>
      <c r="BH81" s="5">
        <f t="shared" si="105"/>
        <v>2.3486685704345484E-4</v>
      </c>
      <c r="BI81" s="5">
        <f t="shared" si="106"/>
        <v>9.7943415703160758E-5</v>
      </c>
      <c r="BJ81" s="8">
        <f t="shared" si="107"/>
        <v>0.53205408382291486</v>
      </c>
      <c r="BK81" s="8">
        <f t="shared" si="108"/>
        <v>0.2157356323241664</v>
      </c>
      <c r="BL81" s="8">
        <f t="shared" si="109"/>
        <v>0.23722246414959469</v>
      </c>
      <c r="BM81" s="8">
        <f t="shared" si="110"/>
        <v>0.66610652204263243</v>
      </c>
      <c r="BN81" s="8">
        <f t="shared" si="111"/>
        <v>0.3276809421584217</v>
      </c>
    </row>
    <row r="82" spans="1:66" x14ac:dyDescent="0.25">
      <c r="A82" t="s">
        <v>27</v>
      </c>
      <c r="B82" t="s">
        <v>186</v>
      </c>
      <c r="C82" t="s">
        <v>187</v>
      </c>
      <c r="D82" s="4" t="s">
        <v>440</v>
      </c>
      <c r="E82">
        <f>VLOOKUP(A82,home!$A$2:$E$405,3,FALSE)</f>
        <v>1.32768361581921</v>
      </c>
      <c r="F82">
        <f>VLOOKUP(B82,home!$B$2:$E$405,3,FALSE)</f>
        <v>1.42</v>
      </c>
      <c r="G82">
        <f>VLOOKUP(C82,away!$B$2:$E$405,4,FALSE)</f>
        <v>1.21</v>
      </c>
      <c r="H82">
        <f>VLOOKUP(A82,away!$A$2:$E$405,3,FALSE)</f>
        <v>1.10734463276836</v>
      </c>
      <c r="I82">
        <f>VLOOKUP(C82,away!$B$2:$E$405,3,FALSE)</f>
        <v>0.6</v>
      </c>
      <c r="J82">
        <f>VLOOKUP(B82,home!$B$2:$E$405,4,FALSE)</f>
        <v>0.6</v>
      </c>
      <c r="K82" s="3">
        <f t="shared" si="112"/>
        <v>2.2812259887005668</v>
      </c>
      <c r="L82" s="3">
        <f t="shared" si="113"/>
        <v>0.3986440677966096</v>
      </c>
      <c r="M82" s="5">
        <f t="shared" si="58"/>
        <v>6.8572064069573627E-2</v>
      </c>
      <c r="N82" s="5">
        <f t="shared" si="59"/>
        <v>0.15642837465435167</v>
      </c>
      <c r="O82" s="5">
        <f t="shared" si="60"/>
        <v>2.7335846557904567E-2</v>
      </c>
      <c r="P82" s="5">
        <f t="shared" si="61"/>
        <v>6.2359243591022823E-2</v>
      </c>
      <c r="Q82" s="5">
        <f t="shared" si="62"/>
        <v>0.1784242368158481</v>
      </c>
      <c r="R82" s="5">
        <f t="shared" si="63"/>
        <v>5.4486365342535118E-3</v>
      </c>
      <c r="S82" s="5">
        <f t="shared" si="64"/>
        <v>1.4177330498973493E-2</v>
      </c>
      <c r="T82" s="5">
        <f t="shared" si="65"/>
        <v>7.1127763557775281E-2</v>
      </c>
      <c r="U82" s="5">
        <f t="shared" si="66"/>
        <v>1.2429571264922496E-2</v>
      </c>
      <c r="V82" s="5">
        <f t="shared" si="67"/>
        <v>1.4325360853768298E-3</v>
      </c>
      <c r="W82" s="5">
        <f t="shared" si="68"/>
        <v>0.13567533534612572</v>
      </c>
      <c r="X82" s="5">
        <f t="shared" si="69"/>
        <v>5.4086167582048691E-2</v>
      </c>
      <c r="Y82" s="5">
        <f t="shared" si="70"/>
        <v>1.0780564928218501E-2</v>
      </c>
      <c r="Z82" s="5">
        <f t="shared" si="71"/>
        <v>7.2402221065334725E-4</v>
      </c>
      <c r="AA82" s="5">
        <f t="shared" si="72"/>
        <v>1.6516582833388518E-3</v>
      </c>
      <c r="AB82" s="5">
        <f t="shared" si="73"/>
        <v>1.8839029002025772E-3</v>
      </c>
      <c r="AC82" s="5">
        <f t="shared" si="74"/>
        <v>8.142151974810338E-5</v>
      </c>
      <c r="AD82" s="5">
        <f t="shared" si="75"/>
        <v>7.7376525254311657E-2</v>
      </c>
      <c r="AE82" s="5">
        <f t="shared" si="76"/>
        <v>3.0845692779345894E-2</v>
      </c>
      <c r="AF82" s="5">
        <f t="shared" si="77"/>
        <v>6.1482262217814774E-3</v>
      </c>
      <c r="AG82" s="5">
        <f t="shared" si="78"/>
        <v>8.1698463692824971E-4</v>
      </c>
      <c r="AH82" s="5">
        <f t="shared" si="79"/>
        <v>7.2156789807486006E-5</v>
      </c>
      <c r="AI82" s="5">
        <f t="shared" si="80"/>
        <v>1.6460594417004121E-4</v>
      </c>
      <c r="AJ82" s="5">
        <f t="shared" si="81"/>
        <v>1.8775167886764634E-4</v>
      </c>
      <c r="AK82" s="5">
        <f t="shared" si="82"/>
        <v>1.4276800308501262E-4</v>
      </c>
      <c r="AL82" s="5">
        <f t="shared" si="83"/>
        <v>2.961780108221162E-6</v>
      </c>
      <c r="AM82" s="5">
        <f t="shared" si="84"/>
        <v>3.5302668065096285E-2</v>
      </c>
      <c r="AN82" s="5">
        <f t="shared" si="85"/>
        <v>1.4073199201543448E-2</v>
      </c>
      <c r="AO82" s="5">
        <f t="shared" si="86"/>
        <v>2.805098688307639E-3</v>
      </c>
      <c r="AP82" s="5">
        <f t="shared" si="87"/>
        <v>3.7274531722596382E-4</v>
      </c>
      <c r="AQ82" s="5">
        <f t="shared" si="88"/>
        <v>3.7148177377773952E-5</v>
      </c>
      <c r="AR82" s="5">
        <f t="shared" si="89"/>
        <v>5.7529752416002364E-6</v>
      </c>
      <c r="AS82" s="5">
        <f t="shared" si="90"/>
        <v>1.312383663348938E-5</v>
      </c>
      <c r="AT82" s="5">
        <f t="shared" si="91"/>
        <v>1.4969218599888267E-5</v>
      </c>
      <c r="AU82" s="5">
        <f t="shared" si="92"/>
        <v>1.1382723500201676E-5</v>
      </c>
      <c r="AV82" s="5">
        <f t="shared" si="93"/>
        <v>6.4916411677131871E-6</v>
      </c>
      <c r="AW82" s="5">
        <f t="shared" si="94"/>
        <v>7.4817626673182765E-8</v>
      </c>
      <c r="AX82" s="5">
        <f t="shared" si="95"/>
        <v>1.3422227310094542E-2</v>
      </c>
      <c r="AY82" s="5">
        <f t="shared" si="96"/>
        <v>5.3506912937868337E-3</v>
      </c>
      <c r="AZ82" s="5">
        <f t="shared" si="97"/>
        <v>1.0665106714395436E-3</v>
      </c>
      <c r="BA82" s="5">
        <f t="shared" si="98"/>
        <v>1.4171938413705106E-4</v>
      </c>
      <c r="BB82" s="5">
        <f t="shared" si="99"/>
        <v>1.4123897944506079E-5</v>
      </c>
      <c r="BC82" s="5">
        <f t="shared" si="100"/>
        <v>1.1260816259484163E-6</v>
      </c>
      <c r="BD82" s="5">
        <f t="shared" si="101"/>
        <v>3.8223157537411666E-7</v>
      </c>
      <c r="BE82" s="5">
        <f t="shared" si="102"/>
        <v>8.7195660344539437E-7</v>
      </c>
      <c r="BF82" s="5">
        <f t="shared" si="103"/>
        <v>9.9456503239935419E-7</v>
      </c>
      <c r="BG82" s="5">
        <f t="shared" si="104"/>
        <v>7.5627586645407602E-7</v>
      </c>
      <c r="BH82" s="5">
        <f t="shared" si="105"/>
        <v>4.3130904029551939E-7</v>
      </c>
      <c r="BI82" s="5">
        <f t="shared" si="106"/>
        <v>1.9678267837672769E-7</v>
      </c>
      <c r="BJ82" s="8">
        <f t="shared" si="107"/>
        <v>0.79429712986531498</v>
      </c>
      <c r="BK82" s="8">
        <f t="shared" si="108"/>
        <v>0.15197624883858996</v>
      </c>
      <c r="BL82" s="8">
        <f t="shared" si="109"/>
        <v>4.9372251472491427E-2</v>
      </c>
      <c r="BM82" s="8">
        <f t="shared" si="110"/>
        <v>0.49245063368793496</v>
      </c>
      <c r="BN82" s="8">
        <f t="shared" si="111"/>
        <v>0.49856840222295429</v>
      </c>
    </row>
    <row r="83" spans="1:66" x14ac:dyDescent="0.25">
      <c r="A83" t="s">
        <v>27</v>
      </c>
      <c r="B83" t="s">
        <v>188</v>
      </c>
      <c r="C83" t="s">
        <v>189</v>
      </c>
      <c r="D83" s="4" t="s">
        <v>440</v>
      </c>
      <c r="E83">
        <f>VLOOKUP(A83,home!$A$2:$E$405,3,FALSE)</f>
        <v>1.32768361581921</v>
      </c>
      <c r="F83">
        <f>VLOOKUP(B83,home!$B$2:$E$405,3,FALSE)</f>
        <v>1.42</v>
      </c>
      <c r="G83">
        <f>VLOOKUP(C83,away!$B$2:$E$405,4,FALSE)</f>
        <v>0.59</v>
      </c>
      <c r="H83">
        <f>VLOOKUP(A83,away!$A$2:$E$405,3,FALSE)</f>
        <v>1.10734463276836</v>
      </c>
      <c r="I83">
        <f>VLOOKUP(C83,away!$B$2:$E$405,3,FALSE)</f>
        <v>0.75</v>
      </c>
      <c r="J83">
        <f>VLOOKUP(B83,home!$B$2:$E$405,4,FALSE)</f>
        <v>0.5</v>
      </c>
      <c r="K83" s="3">
        <f t="shared" si="112"/>
        <v>1.1123333333333341</v>
      </c>
      <c r="L83" s="3">
        <f t="shared" si="113"/>
        <v>0.41525423728813504</v>
      </c>
      <c r="M83" s="5">
        <f t="shared" si="58"/>
        <v>0.2170586749271525</v>
      </c>
      <c r="N83" s="5">
        <f t="shared" si="59"/>
        <v>0.24144159941063614</v>
      </c>
      <c r="O83" s="5">
        <f t="shared" si="60"/>
        <v>9.0134534503647931E-2</v>
      </c>
      <c r="P83" s="5">
        <f t="shared" si="61"/>
        <v>0.10025964721289113</v>
      </c>
      <c r="Q83" s="5">
        <f t="shared" si="62"/>
        <v>0.13428176953888221</v>
      </c>
      <c r="R83" s="5">
        <f t="shared" si="63"/>
        <v>1.8714373689316707E-2</v>
      </c>
      <c r="S83" s="5">
        <f t="shared" si="64"/>
        <v>1.1577511083842836E-2</v>
      </c>
      <c r="T83" s="5">
        <f t="shared" si="65"/>
        <v>5.5761073791569651E-2</v>
      </c>
      <c r="U83" s="5">
        <f t="shared" si="66"/>
        <v>2.0816621667083299E-2</v>
      </c>
      <c r="V83" s="5">
        <f t="shared" si="67"/>
        <v>5.941850501733813E-4</v>
      </c>
      <c r="W83" s="5">
        <f t="shared" si="68"/>
        <v>4.9788696105694481E-2</v>
      </c>
      <c r="X83" s="5">
        <f t="shared" si="69"/>
        <v>2.0674967026940896E-2</v>
      </c>
      <c r="Y83" s="5">
        <f t="shared" si="70"/>
        <v>4.292683831864842E-3</v>
      </c>
      <c r="Z83" s="5">
        <f t="shared" si="71"/>
        <v>2.5904076575607839E-3</v>
      </c>
      <c r="AA83" s="5">
        <f t="shared" si="72"/>
        <v>2.881396784426781E-3</v>
      </c>
      <c r="AB83" s="5">
        <f t="shared" si="73"/>
        <v>1.6025368449386955E-3</v>
      </c>
      <c r="AC83" s="5">
        <f t="shared" si="74"/>
        <v>1.7153421629413857E-5</v>
      </c>
      <c r="AD83" s="5">
        <f t="shared" si="75"/>
        <v>1.3845406575391893E-2</v>
      </c>
      <c r="AE83" s="5">
        <f t="shared" si="76"/>
        <v>5.7493637474084897E-3</v>
      </c>
      <c r="AF83" s="5">
        <f t="shared" si="77"/>
        <v>1.1937238289110831E-3</v>
      </c>
      <c r="AG83" s="5">
        <f t="shared" si="78"/>
        <v>1.6523295936904801E-4</v>
      </c>
      <c r="AH83" s="5">
        <f t="shared" si="79"/>
        <v>2.6891943902643695E-4</v>
      </c>
      <c r="AI83" s="5">
        <f t="shared" si="80"/>
        <v>2.9912805601040694E-4</v>
      </c>
      <c r="AJ83" s="5">
        <f t="shared" si="81"/>
        <v>1.6636505381778809E-4</v>
      </c>
      <c r="AK83" s="5">
        <f t="shared" si="82"/>
        <v>6.1684464954439913E-5</v>
      </c>
      <c r="AL83" s="5">
        <f t="shared" si="83"/>
        <v>3.1692739332094283E-7</v>
      </c>
      <c r="AM83" s="5">
        <f t="shared" si="84"/>
        <v>3.080141449472181E-3</v>
      </c>
      <c r="AN83" s="5">
        <f t="shared" si="85"/>
        <v>1.2790417883401411E-3</v>
      </c>
      <c r="AO83" s="5">
        <f t="shared" si="86"/>
        <v>2.6556376113841875E-4</v>
      </c>
      <c r="AP83" s="5">
        <f t="shared" si="87"/>
        <v>3.6758825694300858E-5</v>
      </c>
      <c r="AQ83" s="5">
        <f t="shared" si="88"/>
        <v>3.8160645318236006E-6</v>
      </c>
      <c r="AR83" s="5">
        <f t="shared" si="89"/>
        <v>2.2333987308975252E-5</v>
      </c>
      <c r="AS83" s="5">
        <f t="shared" si="90"/>
        <v>2.4842838550016822E-5</v>
      </c>
      <c r="AT83" s="5">
        <f t="shared" si="91"/>
        <v>1.3816758706901032E-5</v>
      </c>
      <c r="AU83" s="5">
        <f t="shared" si="92"/>
        <v>5.1229470894365309E-6</v>
      </c>
      <c r="AV83" s="5">
        <f t="shared" si="93"/>
        <v>1.4246062031208107E-6</v>
      </c>
      <c r="AW83" s="5">
        <f t="shared" si="94"/>
        <v>4.0663644745831173E-9</v>
      </c>
      <c r="AX83" s="5">
        <f t="shared" si="95"/>
        <v>5.7102400093825972E-4</v>
      </c>
      <c r="AY83" s="5">
        <f t="shared" si="96"/>
        <v>2.371201359828363E-4</v>
      </c>
      <c r="AZ83" s="5">
        <f t="shared" si="97"/>
        <v>4.9232570606605774E-5</v>
      </c>
      <c r="BA83" s="5">
        <f t="shared" si="98"/>
        <v>6.8146778523267792E-6</v>
      </c>
      <c r="BB83" s="5">
        <f t="shared" si="99"/>
        <v>7.0745596348307573E-7</v>
      </c>
      <c r="BC83" s="5">
        <f t="shared" si="100"/>
        <v>5.8754817306221492E-8</v>
      </c>
      <c r="BD83" s="5">
        <f t="shared" si="101"/>
        <v>1.5457138109318997E-6</v>
      </c>
      <c r="BE83" s="5">
        <f t="shared" si="102"/>
        <v>1.7193489956932511E-6</v>
      </c>
      <c r="BF83" s="5">
        <f t="shared" si="103"/>
        <v>9.5624459977139709E-7</v>
      </c>
      <c r="BG83" s="5">
        <f t="shared" si="104"/>
        <v>3.5455424771523939E-7</v>
      </c>
      <c r="BH83" s="5">
        <f t="shared" si="105"/>
        <v>9.8595627052146301E-8</v>
      </c>
      <c r="BI83" s="5">
        <f t="shared" si="106"/>
        <v>2.1934240498200798E-8</v>
      </c>
      <c r="BJ83" s="8">
        <f t="shared" si="107"/>
        <v>0.53272479630200664</v>
      </c>
      <c r="BK83" s="8">
        <f t="shared" si="108"/>
        <v>0.32974460875906542</v>
      </c>
      <c r="BL83" s="8">
        <f t="shared" si="109"/>
        <v>0.13501779803260255</v>
      </c>
      <c r="BM83" s="8">
        <f t="shared" si="110"/>
        <v>0.19794989539909022</v>
      </c>
      <c r="BN83" s="8">
        <f t="shared" si="111"/>
        <v>0.80189059928252671</v>
      </c>
    </row>
    <row r="84" spans="1:66" x14ac:dyDescent="0.25">
      <c r="A84" t="s">
        <v>27</v>
      </c>
      <c r="B84" t="s">
        <v>190</v>
      </c>
      <c r="C84" t="s">
        <v>191</v>
      </c>
      <c r="D84" s="4" t="s">
        <v>440</v>
      </c>
      <c r="E84">
        <f>VLOOKUP(A84,home!$A$2:$E$405,3,FALSE)</f>
        <v>1.32768361581921</v>
      </c>
      <c r="F84">
        <f>VLOOKUP(B84,home!$B$2:$E$405,3,FALSE)</f>
        <v>0.85</v>
      </c>
      <c r="G84">
        <f>VLOOKUP(C84,away!$B$2:$E$405,4,FALSE)</f>
        <v>1.17</v>
      </c>
      <c r="H84">
        <f>VLOOKUP(A84,away!$A$2:$E$405,3,FALSE)</f>
        <v>1.10734463276836</v>
      </c>
      <c r="I84">
        <f>VLOOKUP(C84,away!$B$2:$E$405,3,FALSE)</f>
        <v>0.84</v>
      </c>
      <c r="J84">
        <f>VLOOKUP(B84,home!$B$2:$E$405,4,FALSE)</f>
        <v>1.02</v>
      </c>
      <c r="K84" s="3">
        <f t="shared" si="112"/>
        <v>1.3203813559322044</v>
      </c>
      <c r="L84" s="3">
        <f t="shared" si="113"/>
        <v>0.94877288135593085</v>
      </c>
      <c r="M84" s="5">
        <f t="shared" si="58"/>
        <v>0.1033995946334688</v>
      </c>
      <c r="N84" s="5">
        <f t="shared" si="59"/>
        <v>0.1365268969649798</v>
      </c>
      <c r="O84" s="5">
        <f t="shared" si="60"/>
        <v>9.810273133143145E-2</v>
      </c>
      <c r="P84" s="5">
        <f t="shared" si="61"/>
        <v>0.1295330174160482</v>
      </c>
      <c r="Q84" s="5">
        <f t="shared" si="62"/>
        <v>9.0133784667918215E-2</v>
      </c>
      <c r="R84" s="5">
        <f t="shared" si="63"/>
        <v>4.6538605537104483E-2</v>
      </c>
      <c r="S84" s="5">
        <f t="shared" si="64"/>
        <v>4.0567863588788229E-2</v>
      </c>
      <c r="T84" s="5">
        <f t="shared" si="65"/>
        <v>8.5516490586895796E-2</v>
      </c>
      <c r="U84" s="5">
        <f t="shared" si="66"/>
        <v>6.1448707082276004E-2</v>
      </c>
      <c r="V84" s="5">
        <f t="shared" si="67"/>
        <v>5.6467852803978348E-3</v>
      </c>
      <c r="W84" s="5">
        <f t="shared" si="68"/>
        <v>3.9670322938375718E-2</v>
      </c>
      <c r="X84" s="5">
        <f t="shared" si="69"/>
        <v>3.7638126598563013E-2</v>
      </c>
      <c r="Y84" s="5">
        <f t="shared" si="70"/>
        <v>1.7855016910878964E-2</v>
      </c>
      <c r="Z84" s="5">
        <f t="shared" si="71"/>
        <v>1.4718188956575231E-2</v>
      </c>
      <c r="AA84" s="5">
        <f t="shared" si="72"/>
        <v>1.9433622291349196E-2</v>
      </c>
      <c r="AB84" s="5">
        <f t="shared" si="73"/>
        <v>1.2829896275862986E-2</v>
      </c>
      <c r="AC84" s="5">
        <f t="shared" si="74"/>
        <v>4.4212282617214695E-4</v>
      </c>
      <c r="AD84" s="5">
        <f t="shared" si="75"/>
        <v>1.3094988697910244E-2</v>
      </c>
      <c r="AE84" s="5">
        <f t="shared" si="76"/>
        <v>1.2424170158239652E-2</v>
      </c>
      <c r="AF84" s="5">
        <f t="shared" si="77"/>
        <v>5.8938578597447031E-3</v>
      </c>
      <c r="AG84" s="5">
        <f t="shared" si="78"/>
        <v>1.8639775012974269E-3</v>
      </c>
      <c r="AH84" s="5">
        <f t="shared" si="79"/>
        <v>3.4910546361677304E-3</v>
      </c>
      <c r="AI84" s="5">
        <f t="shared" si="80"/>
        <v>4.6095234541365555E-3</v>
      </c>
      <c r="AJ84" s="5">
        <f t="shared" si="81"/>
        <v>3.0431644142870622E-3</v>
      </c>
      <c r="AK84" s="5">
        <f t="shared" si="82"/>
        <v>1.3393791852203279E-3</v>
      </c>
      <c r="AL84" s="5">
        <f t="shared" si="83"/>
        <v>2.2154633756775651E-5</v>
      </c>
      <c r="AM84" s="5">
        <f t="shared" si="84"/>
        <v>3.4580757865727224E-3</v>
      </c>
      <c r="AN84" s="5">
        <f t="shared" si="85"/>
        <v>3.2809285279737791E-3</v>
      </c>
      <c r="AO84" s="5">
        <f t="shared" si="86"/>
        <v>1.5564280065042775E-3</v>
      </c>
      <c r="AP84" s="5">
        <f t="shared" si="87"/>
        <v>4.9223222811804355E-4</v>
      </c>
      <c r="AQ84" s="5">
        <f t="shared" si="88"/>
        <v>1.1675414734195151E-4</v>
      </c>
      <c r="AR84" s="5">
        <f t="shared" si="89"/>
        <v>6.6244359322556793E-4</v>
      </c>
      <c r="AS84" s="5">
        <f t="shared" si="90"/>
        <v>8.7467816985177689E-4</v>
      </c>
      <c r="AT84" s="5">
        <f t="shared" si="91"/>
        <v>5.7745437395659413E-4</v>
      </c>
      <c r="AU84" s="5">
        <f t="shared" si="92"/>
        <v>2.5415332975792996E-4</v>
      </c>
      <c r="AV84" s="5">
        <f t="shared" si="93"/>
        <v>8.3894829540115073E-5</v>
      </c>
      <c r="AW84" s="5">
        <f t="shared" si="94"/>
        <v>7.7094557565597518E-7</v>
      </c>
      <c r="AX84" s="5">
        <f t="shared" si="95"/>
        <v>7.6099646599853555E-4</v>
      </c>
      <c r="AY84" s="5">
        <f t="shared" si="96"/>
        <v>7.2201280974711133E-4</v>
      </c>
      <c r="AZ84" s="5">
        <f t="shared" si="97"/>
        <v>3.4251308693982911E-4</v>
      </c>
      <c r="BA84" s="5">
        <f t="shared" si="98"/>
        <v>1.0832237613267203E-4</v>
      </c>
      <c r="BB84" s="5">
        <f t="shared" si="99"/>
        <v>2.5693333229679035E-5</v>
      </c>
      <c r="BC84" s="5">
        <f t="shared" si="100"/>
        <v>4.8754275599921344E-6</v>
      </c>
      <c r="BD84" s="5">
        <f t="shared" si="101"/>
        <v>1.0475141944673299E-4</v>
      </c>
      <c r="BE84" s="5">
        <f t="shared" si="102"/>
        <v>1.3831182124490038E-4</v>
      </c>
      <c r="BF84" s="5">
        <f t="shared" si="103"/>
        <v>9.131217503839713E-5</v>
      </c>
      <c r="BG84" s="5">
        <f t="shared" si="104"/>
        <v>4.0188964496772524E-5</v>
      </c>
      <c r="BH84" s="5">
        <f t="shared" si="105"/>
        <v>1.3266189858939935E-5</v>
      </c>
      <c r="BI84" s="5">
        <f t="shared" si="106"/>
        <v>3.5032859508002327E-6</v>
      </c>
      <c r="BJ84" s="8">
        <f t="shared" si="107"/>
        <v>0.45148646508092216</v>
      </c>
      <c r="BK84" s="8">
        <f t="shared" si="108"/>
        <v>0.28033355118837905</v>
      </c>
      <c r="BL84" s="8">
        <f t="shared" si="109"/>
        <v>0.25368064236020427</v>
      </c>
      <c r="BM84" s="8">
        <f t="shared" si="110"/>
        <v>0.39526297517095837</v>
      </c>
      <c r="BN84" s="8">
        <f t="shared" si="111"/>
        <v>0.60423463055095095</v>
      </c>
    </row>
    <row r="85" spans="1:66" x14ac:dyDescent="0.25">
      <c r="A85" t="s">
        <v>27</v>
      </c>
      <c r="B85" t="s">
        <v>192</v>
      </c>
      <c r="C85" t="s">
        <v>193</v>
      </c>
      <c r="D85" s="4" t="s">
        <v>440</v>
      </c>
      <c r="E85">
        <f>VLOOKUP(A85,home!$A$2:$E$405,3,FALSE)</f>
        <v>1.32768361581921</v>
      </c>
      <c r="F85">
        <f>VLOOKUP(B85,home!$B$2:$E$405,3,FALSE)</f>
        <v>1.17</v>
      </c>
      <c r="G85">
        <f>VLOOKUP(C85,away!$B$2:$E$405,4,FALSE)</f>
        <v>0.84</v>
      </c>
      <c r="H85">
        <f>VLOOKUP(A85,away!$A$2:$E$405,3,FALSE)</f>
        <v>1.10734463276836</v>
      </c>
      <c r="I85">
        <f>VLOOKUP(C85,away!$B$2:$E$405,3,FALSE)</f>
        <v>0.84</v>
      </c>
      <c r="J85">
        <f>VLOOKUP(B85,home!$B$2:$E$405,4,FALSE)</f>
        <v>1</v>
      </c>
      <c r="K85" s="3">
        <f t="shared" si="112"/>
        <v>1.3048474576271196</v>
      </c>
      <c r="L85" s="3">
        <f t="shared" si="113"/>
        <v>0.93016949152542239</v>
      </c>
      <c r="M85" s="5">
        <f t="shared" si="58"/>
        <v>0.10699031644255272</v>
      </c>
      <c r="N85" s="5">
        <f t="shared" si="59"/>
        <v>0.13960604240078592</v>
      </c>
      <c r="O85" s="5">
        <f t="shared" si="60"/>
        <v>9.9519128243513305E-2</v>
      </c>
      <c r="P85" s="5">
        <f t="shared" si="61"/>
        <v>0.12985728147381559</v>
      </c>
      <c r="Q85" s="5">
        <f t="shared" si="62"/>
        <v>9.1082294748024706E-2</v>
      </c>
      <c r="R85" s="5">
        <f t="shared" si="63"/>
        <v>4.6284828457661034E-2</v>
      </c>
      <c r="S85" s="5">
        <f t="shared" si="64"/>
        <v>3.9402896711741513E-2</v>
      </c>
      <c r="T85" s="5">
        <f t="shared" si="65"/>
        <v>8.4721971792738798E-2</v>
      </c>
      <c r="U85" s="5">
        <f t="shared" si="66"/>
        <v>6.0394640739686346E-2</v>
      </c>
      <c r="V85" s="5">
        <f t="shared" si="67"/>
        <v>5.3138277881517792E-3</v>
      </c>
      <c r="W85" s="5">
        <f t="shared" si="68"/>
        <v>3.9616166912267985E-2</v>
      </c>
      <c r="X85" s="5">
        <f t="shared" si="69"/>
        <v>3.6849749832970576E-2</v>
      </c>
      <c r="Y85" s="5">
        <f t="shared" si="70"/>
        <v>1.7138256532486629E-2</v>
      </c>
      <c r="Z85" s="5">
        <f t="shared" si="71"/>
        <v>1.4350911783934656E-2</v>
      </c>
      <c r="AA85" s="5">
        <f t="shared" si="72"/>
        <v>1.8725750755898204E-2</v>
      </c>
      <c r="AB85" s="5">
        <f t="shared" si="73"/>
        <v>1.2217124132996447E-2</v>
      </c>
      <c r="AC85" s="5">
        <f t="shared" si="74"/>
        <v>4.0309677883320261E-4</v>
      </c>
      <c r="AD85" s="5">
        <f t="shared" si="75"/>
        <v>1.2923263669101126E-2</v>
      </c>
      <c r="AE85" s="5">
        <f t="shared" si="76"/>
        <v>1.2020825595936759E-2</v>
      </c>
      <c r="AF85" s="5">
        <f t="shared" si="77"/>
        <v>5.5907026161441387E-3</v>
      </c>
      <c r="AG85" s="5">
        <f t="shared" si="78"/>
        <v>1.7334336699095475E-3</v>
      </c>
      <c r="AH85" s="5">
        <f t="shared" si="79"/>
        <v>3.337195079247172E-3</v>
      </c>
      <c r="AI85" s="5">
        <f t="shared" si="80"/>
        <v>4.3545305147614059E-3</v>
      </c>
      <c r="AJ85" s="5">
        <f t="shared" si="81"/>
        <v>2.8409990356730672E-3</v>
      </c>
      <c r="AK85" s="5">
        <f t="shared" si="82"/>
        <v>1.2356901229396999E-3</v>
      </c>
      <c r="AL85" s="5">
        <f t="shared" si="83"/>
        <v>1.9570014786613964E-5</v>
      </c>
      <c r="AM85" s="5">
        <f t="shared" si="84"/>
        <v>3.3725775485743052E-3</v>
      </c>
      <c r="AN85" s="5">
        <f t="shared" si="85"/>
        <v>3.1370687434874168E-3</v>
      </c>
      <c r="AO85" s="5">
        <f t="shared" si="86"/>
        <v>1.4590028190049932E-3</v>
      </c>
      <c r="AP85" s="5">
        <f t="shared" si="87"/>
        <v>4.5237330342934415E-4</v>
      </c>
      <c r="AQ85" s="5">
        <f t="shared" si="88"/>
        <v>1.0519596140763715E-4</v>
      </c>
      <c r="AR85" s="5">
        <f t="shared" si="89"/>
        <v>6.2083140999689697E-4</v>
      </c>
      <c r="AS85" s="5">
        <f t="shared" si="90"/>
        <v>8.1009028694951077E-4</v>
      </c>
      <c r="AT85" s="5">
        <f t="shared" si="91"/>
        <v>5.2852212568724665E-4</v>
      </c>
      <c r="AU85" s="5">
        <f t="shared" si="92"/>
        <v>2.2988025066756154E-4</v>
      </c>
      <c r="AV85" s="5">
        <f t="shared" si="93"/>
        <v>7.4989665160563168E-5</v>
      </c>
      <c r="AW85" s="5">
        <f t="shared" si="94"/>
        <v>6.5979722981040589E-7</v>
      </c>
      <c r="AX85" s="5">
        <f t="shared" si="95"/>
        <v>7.334498733179137E-4</v>
      </c>
      <c r="AY85" s="5">
        <f t="shared" si="96"/>
        <v>6.8223269572350936E-4</v>
      </c>
      <c r="AZ85" s="5">
        <f t="shared" si="97"/>
        <v>3.1729601984157739E-4</v>
      </c>
      <c r="BA85" s="5">
        <f t="shared" si="98"/>
        <v>9.8379692479693475E-5</v>
      </c>
      <c r="BB85" s="5">
        <f t="shared" si="99"/>
        <v>2.287744713256597E-5</v>
      </c>
      <c r="BC85" s="5">
        <f t="shared" si="100"/>
        <v>4.2559806733397255E-6</v>
      </c>
      <c r="BD85" s="5">
        <f t="shared" si="101"/>
        <v>9.6246406159970741E-5</v>
      </c>
      <c r="BE85" s="5">
        <f t="shared" si="102"/>
        <v>1.2558687838358496E-4</v>
      </c>
      <c r="BF85" s="5">
        <f t="shared" si="103"/>
        <v>8.1935859485073574E-5</v>
      </c>
      <c r="BG85" s="5">
        <f t="shared" si="104"/>
        <v>3.5637932645863714E-5</v>
      </c>
      <c r="BH85" s="5">
        <f t="shared" si="105"/>
        <v>1.1625516452010448E-5</v>
      </c>
      <c r="BI85" s="5">
        <f t="shared" si="106"/>
        <v>3.0339051172016172E-6</v>
      </c>
      <c r="BJ85" s="8">
        <f t="shared" si="107"/>
        <v>0.4516674178554384</v>
      </c>
      <c r="BK85" s="8">
        <f t="shared" si="108"/>
        <v>0.28266922190560489</v>
      </c>
      <c r="BL85" s="8">
        <f t="shared" si="109"/>
        <v>0.25152826731908218</v>
      </c>
      <c r="BM85" s="8">
        <f t="shared" si="110"/>
        <v>0.38619435419921339</v>
      </c>
      <c r="BN85" s="8">
        <f t="shared" si="111"/>
        <v>0.61333989176635317</v>
      </c>
    </row>
    <row r="86" spans="1:66" x14ac:dyDescent="0.25">
      <c r="A86" t="s">
        <v>27</v>
      </c>
      <c r="B86" t="s">
        <v>194</v>
      </c>
      <c r="C86" t="s">
        <v>195</v>
      </c>
      <c r="D86" s="4" t="s">
        <v>440</v>
      </c>
      <c r="E86">
        <f>VLOOKUP(A86,home!$A$2:$E$405,3,FALSE)</f>
        <v>1.32768361581921</v>
      </c>
      <c r="F86">
        <f>VLOOKUP(B86,home!$B$2:$E$405,3,FALSE)</f>
        <v>0.75</v>
      </c>
      <c r="G86">
        <f>VLOOKUP(C86,away!$B$2:$E$405,4,FALSE)</f>
        <v>0.84</v>
      </c>
      <c r="H86">
        <f>VLOOKUP(A86,away!$A$2:$E$405,3,FALSE)</f>
        <v>1.10734463276836</v>
      </c>
      <c r="I86">
        <f>VLOOKUP(C86,away!$B$2:$E$405,3,FALSE)</f>
        <v>1.17</v>
      </c>
      <c r="J86">
        <f>VLOOKUP(B86,home!$B$2:$E$405,4,FALSE)</f>
        <v>1.1000000000000001</v>
      </c>
      <c r="K86" s="3">
        <f t="shared" si="112"/>
        <v>0.83644067796610222</v>
      </c>
      <c r="L86" s="3">
        <f t="shared" si="113"/>
        <v>1.4251525423728792</v>
      </c>
      <c r="M86" s="5">
        <f t="shared" si="58"/>
        <v>0.10418436380884546</v>
      </c>
      <c r="N86" s="5">
        <f t="shared" si="59"/>
        <v>8.7144039897737752E-2</v>
      </c>
      <c r="O86" s="5">
        <f t="shared" si="60"/>
        <v>0.14847861095767709</v>
      </c>
      <c r="P86" s="5">
        <f t="shared" si="61"/>
        <v>0.12419355001290457</v>
      </c>
      <c r="Q86" s="5">
        <f t="shared" si="62"/>
        <v>3.644540990638441E-2</v>
      </c>
      <c r="R86" s="5">
        <f t="shared" si="63"/>
        <v>0.10580233494716361</v>
      </c>
      <c r="S86" s="5">
        <f t="shared" si="64"/>
        <v>3.7011402913366687E-2</v>
      </c>
      <c r="T86" s="5">
        <f t="shared" si="65"/>
        <v>5.1940268585905454E-2</v>
      </c>
      <c r="U86" s="5">
        <f t="shared" si="66"/>
        <v>8.8497376773602157E-2</v>
      </c>
      <c r="V86" s="5">
        <f t="shared" si="67"/>
        <v>4.902183175546848E-3</v>
      </c>
      <c r="W86" s="5">
        <f t="shared" si="68"/>
        <v>1.016147445694956E-2</v>
      </c>
      <c r="X86" s="5">
        <f t="shared" si="69"/>
        <v>1.4481651156578736E-2</v>
      </c>
      <c r="Y86" s="5">
        <f t="shared" si="70"/>
        <v>1.031928098177767E-2</v>
      </c>
      <c r="Z86" s="5">
        <f t="shared" si="71"/>
        <v>5.026148887964571E-2</v>
      </c>
      <c r="AA86" s="5">
        <f t="shared" si="72"/>
        <v>4.2040753834076565E-2</v>
      </c>
      <c r="AB86" s="5">
        <f t="shared" si="73"/>
        <v>1.7582298319590507E-2</v>
      </c>
      <c r="AC86" s="5">
        <f t="shared" si="74"/>
        <v>3.652296690255638E-4</v>
      </c>
      <c r="AD86" s="5">
        <f t="shared" si="75"/>
        <v>2.1248676459765295E-3</v>
      </c>
      <c r="AE86" s="5">
        <f t="shared" si="76"/>
        <v>3.028260527869326E-3</v>
      </c>
      <c r="AF86" s="5">
        <f t="shared" si="77"/>
        <v>2.1578665951302043E-3</v>
      </c>
      <c r="AG86" s="5">
        <f t="shared" si="78"/>
        <v>1.0250963547171062E-3</v>
      </c>
      <c r="AH86" s="5">
        <f t="shared" si="79"/>
        <v>1.7907572165068324E-2</v>
      </c>
      <c r="AI86" s="5">
        <f t="shared" si="80"/>
        <v>1.497862180247665E-2</v>
      </c>
      <c r="AJ86" s="5">
        <f t="shared" si="81"/>
        <v>6.2643642877307044E-3</v>
      </c>
      <c r="AK86" s="5">
        <f t="shared" si="82"/>
        <v>1.7465897039520366E-3</v>
      </c>
      <c r="AL86" s="5">
        <f t="shared" si="83"/>
        <v>1.7414962287257107E-5</v>
      </c>
      <c r="AM86" s="5">
        <f t="shared" si="84"/>
        <v>3.5546514687776897E-4</v>
      </c>
      <c r="AN86" s="5">
        <f t="shared" si="85"/>
        <v>5.0659205779780131E-4</v>
      </c>
      <c r="AO86" s="5">
        <f t="shared" si="86"/>
        <v>3.609854795582227E-4</v>
      </c>
      <c r="AP86" s="5">
        <f t="shared" si="87"/>
        <v>1.7148645798403133E-4</v>
      </c>
      <c r="AQ86" s="5">
        <f t="shared" si="88"/>
        <v>6.1098590394615565E-5</v>
      </c>
      <c r="AR86" s="5">
        <f t="shared" si="89"/>
        <v>5.1042043997545847E-3</v>
      </c>
      <c r="AS86" s="5">
        <f t="shared" si="90"/>
        <v>4.2693641886082864E-3</v>
      </c>
      <c r="AT86" s="5">
        <f t="shared" si="91"/>
        <v>1.7855349382018566E-3</v>
      </c>
      <c r="AU86" s="5">
        <f t="shared" si="92"/>
        <v>4.9783135141390786E-4</v>
      </c>
      <c r="AV86" s="5">
        <f t="shared" si="93"/>
        <v>1.0410159827235748E-4</v>
      </c>
      <c r="AW86" s="5">
        <f t="shared" si="94"/>
        <v>5.7665562777507315E-7</v>
      </c>
      <c r="AX86" s="5">
        <f t="shared" si="95"/>
        <v>4.9554251407960172E-5</v>
      </c>
      <c r="AY86" s="5">
        <f t="shared" si="96"/>
        <v>7.0622367379439264E-5</v>
      </c>
      <c r="AZ86" s="5">
        <f t="shared" si="97"/>
        <v>5.0323823209599696E-5</v>
      </c>
      <c r="BA86" s="5">
        <f t="shared" si="98"/>
        <v>2.3906374863028101E-5</v>
      </c>
      <c r="BB86" s="5">
        <f t="shared" si="99"/>
        <v>8.5175577287409001E-6</v>
      </c>
      <c r="BC86" s="5">
        <f t="shared" si="100"/>
        <v>2.4277638103845717E-6</v>
      </c>
      <c r="BD86" s="5">
        <f t="shared" si="101"/>
        <v>1.2123783128501796E-3</v>
      </c>
      <c r="BE86" s="5">
        <f t="shared" si="102"/>
        <v>1.0140825379518035E-3</v>
      </c>
      <c r="BF86" s="5">
        <f t="shared" si="103"/>
        <v>4.2410994277899603E-4</v>
      </c>
      <c r="BG86" s="5">
        <f t="shared" si="104"/>
        <v>1.182476026900761E-4</v>
      </c>
      <c r="BH86" s="5">
        <f t="shared" si="105"/>
        <v>2.4726776240488384E-5</v>
      </c>
      <c r="BI86" s="5">
        <f t="shared" si="106"/>
        <v>4.1364962965020434E-6</v>
      </c>
      <c r="BJ86" s="8">
        <f t="shared" si="107"/>
        <v>0.22048919598003835</v>
      </c>
      <c r="BK86" s="8">
        <f t="shared" si="108"/>
        <v>0.27074476690935584</v>
      </c>
      <c r="BL86" s="8">
        <f t="shared" si="109"/>
        <v>0.45785724093639668</v>
      </c>
      <c r="BM86" s="8">
        <f t="shared" si="110"/>
        <v>0.39303433746297195</v>
      </c>
      <c r="BN86" s="8">
        <f t="shared" si="111"/>
        <v>0.60624830953071296</v>
      </c>
    </row>
    <row r="87" spans="1:66" x14ac:dyDescent="0.25">
      <c r="A87" t="s">
        <v>196</v>
      </c>
      <c r="B87" t="s">
        <v>197</v>
      </c>
      <c r="C87" t="s">
        <v>198</v>
      </c>
      <c r="D87" s="4" t="s">
        <v>440</v>
      </c>
      <c r="E87">
        <f>VLOOKUP(A87,home!$A$2:$E$405,3,FALSE)</f>
        <v>1.62745098039216</v>
      </c>
      <c r="F87">
        <f>VLOOKUP(B87,home!$B$2:$E$405,3,FALSE)</f>
        <v>0.89</v>
      </c>
      <c r="G87">
        <f>VLOOKUP(C87,away!$B$2:$E$405,4,FALSE)</f>
        <v>0.68</v>
      </c>
      <c r="H87">
        <f>VLOOKUP(A87,away!$A$2:$E$405,3,FALSE)</f>
        <v>1.5882352941176501</v>
      </c>
      <c r="I87">
        <f>VLOOKUP(C87,away!$B$2:$E$405,3,FALSE)</f>
        <v>1.0900000000000001</v>
      </c>
      <c r="J87">
        <f>VLOOKUP(B87,home!$B$2:$E$405,4,FALSE)</f>
        <v>1.96</v>
      </c>
      <c r="K87" s="3">
        <f t="shared" si="112"/>
        <v>0.98493333333333521</v>
      </c>
      <c r="L87" s="3">
        <f t="shared" si="113"/>
        <v>3.3931058823529479</v>
      </c>
      <c r="M87" s="5">
        <f t="shared" si="58"/>
        <v>1.2549942241494576E-2</v>
      </c>
      <c r="N87" s="5">
        <f t="shared" si="59"/>
        <v>1.236085644505608E-2</v>
      </c>
      <c r="O87" s="5">
        <f t="shared" si="60"/>
        <v>4.2583282842804986E-2</v>
      </c>
      <c r="P87" s="5">
        <f t="shared" si="61"/>
        <v>4.194169471464014E-2</v>
      </c>
      <c r="Q87" s="5">
        <f t="shared" si="62"/>
        <v>6.0873097706419625E-3</v>
      </c>
      <c r="R87" s="5">
        <f t="shared" si="63"/>
        <v>7.2244793751910508E-2</v>
      </c>
      <c r="S87" s="5">
        <f t="shared" si="64"/>
        <v>3.5042108594728089E-2</v>
      </c>
      <c r="T87" s="5">
        <f t="shared" si="65"/>
        <v>2.065488659046982E-2</v>
      </c>
      <c r="U87" s="5">
        <f t="shared" si="66"/>
        <v>7.1156305526048513E-2</v>
      </c>
      <c r="V87" s="5">
        <f t="shared" si="67"/>
        <v>1.3012237139828929E-2</v>
      </c>
      <c r="W87" s="5">
        <f t="shared" si="68"/>
        <v>1.9985314344769895E-3</v>
      </c>
      <c r="X87" s="5">
        <f t="shared" si="69"/>
        <v>6.7812287663911487E-3</v>
      </c>
      <c r="Y87" s="5">
        <f t="shared" si="70"/>
        <v>1.1504713608411418E-2</v>
      </c>
      <c r="Z87" s="5">
        <f t="shared" si="71"/>
        <v>8.1711411549660995E-2</v>
      </c>
      <c r="AA87" s="5">
        <f t="shared" si="72"/>
        <v>8.0480292948979598E-2</v>
      </c>
      <c r="AB87" s="5">
        <f t="shared" si="73"/>
        <v>3.9633861600940887E-2</v>
      </c>
      <c r="AC87" s="5">
        <f t="shared" si="74"/>
        <v>2.7179172778816958E-3</v>
      </c>
      <c r="AD87" s="5">
        <f t="shared" si="75"/>
        <v>4.9210505688271832E-4</v>
      </c>
      <c r="AE87" s="5">
        <f t="shared" si="76"/>
        <v>1.6697645632443837E-3</v>
      </c>
      <c r="AF87" s="5">
        <f t="shared" si="77"/>
        <v>2.8328439808445105E-3</v>
      </c>
      <c r="AG87" s="5">
        <f t="shared" si="78"/>
        <v>3.2040465250638829E-3</v>
      </c>
      <c r="AH87" s="5">
        <f t="shared" si="79"/>
        <v>6.931386779612933E-2</v>
      </c>
      <c r="AI87" s="5">
        <f t="shared" si="80"/>
        <v>6.8269538854667772E-2</v>
      </c>
      <c r="AJ87" s="5">
        <f t="shared" si="81"/>
        <v>3.3620472234628787E-2</v>
      </c>
      <c r="AK87" s="5">
        <f t="shared" si="82"/>
        <v>1.1037974595431259E-2</v>
      </c>
      <c r="AL87" s="5">
        <f t="shared" si="83"/>
        <v>3.6332934298822475E-4</v>
      </c>
      <c r="AM87" s="5">
        <f t="shared" si="84"/>
        <v>9.6938134805137281E-5</v>
      </c>
      <c r="AN87" s="5">
        <f t="shared" si="85"/>
        <v>3.2892135543163435E-4</v>
      </c>
      <c r="AO87" s="5">
        <f t="shared" si="86"/>
        <v>5.5803249297329183E-4</v>
      </c>
      <c r="AP87" s="5">
        <f t="shared" si="87"/>
        <v>6.3115444481725202E-4</v>
      </c>
      <c r="AQ87" s="5">
        <f t="shared" si="88"/>
        <v>5.3539346484565676E-4</v>
      </c>
      <c r="AR87" s="5">
        <f t="shared" si="89"/>
        <v>4.7037858509536193E-2</v>
      </c>
      <c r="AS87" s="5">
        <f t="shared" si="90"/>
        <v>4.6329154774659265E-2</v>
      </c>
      <c r="AT87" s="5">
        <f t="shared" si="91"/>
        <v>2.2815564421360575E-2</v>
      </c>
      <c r="AU87" s="5">
        <f t="shared" si="92"/>
        <v>7.4906033058040403E-3</v>
      </c>
      <c r="AV87" s="5">
        <f t="shared" si="93"/>
        <v>1.8444362206658184E-3</v>
      </c>
      <c r="AW87" s="5">
        <f t="shared" si="94"/>
        <v>3.3728903313856813E-5</v>
      </c>
      <c r="AX87" s="5">
        <f t="shared" si="95"/>
        <v>1.5912933373456672E-5</v>
      </c>
      <c r="AY87" s="5">
        <f t="shared" si="96"/>
        <v>5.3994267834966376E-5</v>
      </c>
      <c r="AZ87" s="5">
        <f t="shared" si="97"/>
        <v>9.1604133902082523E-5</v>
      </c>
      <c r="BA87" s="5">
        <f t="shared" si="98"/>
        <v>1.0360750853033442E-4</v>
      </c>
      <c r="BB87" s="5">
        <f t="shared" si="99"/>
        <v>8.7887811662552728E-5</v>
      </c>
      <c r="BC87" s="5">
        <f t="shared" si="100"/>
        <v>5.964253014786713E-5</v>
      </c>
      <c r="BD87" s="5">
        <f t="shared" si="101"/>
        <v>2.6600739066998808E-2</v>
      </c>
      <c r="BE87" s="5">
        <f t="shared" si="102"/>
        <v>2.6199954598389408E-2</v>
      </c>
      <c r="BF87" s="5">
        <f t="shared" si="103"/>
        <v>1.290260430788686E-2</v>
      </c>
      <c r="BG87" s="5">
        <f t="shared" si="104"/>
        <v>4.2360683565493525E-3</v>
      </c>
      <c r="BH87" s="5">
        <f t="shared" si="105"/>
        <v>1.043061231661004E-3</v>
      </c>
      <c r="BI87" s="5">
        <f t="shared" si="106"/>
        <v>2.0546915515412943E-4</v>
      </c>
      <c r="BJ87" s="8">
        <f t="shared" si="107"/>
        <v>7.0149375819807153E-2</v>
      </c>
      <c r="BK87" s="8">
        <f t="shared" si="108"/>
        <v>0.10568122357939662</v>
      </c>
      <c r="BL87" s="8">
        <f t="shared" si="109"/>
        <v>0.68504590410020705</v>
      </c>
      <c r="BM87" s="8">
        <f t="shared" si="110"/>
        <v>0.75479976991800246</v>
      </c>
      <c r="BN87" s="8">
        <f t="shared" si="111"/>
        <v>0.18776787976654824</v>
      </c>
    </row>
    <row r="88" spans="1:66" x14ac:dyDescent="0.25">
      <c r="A88" t="s">
        <v>196</v>
      </c>
      <c r="B88" t="s">
        <v>199</v>
      </c>
      <c r="C88" t="s">
        <v>200</v>
      </c>
      <c r="D88" s="4" t="s">
        <v>440</v>
      </c>
      <c r="E88">
        <f>VLOOKUP(A88,home!$A$2:$E$405,3,FALSE)</f>
        <v>1.62745098039216</v>
      </c>
      <c r="F88">
        <f>VLOOKUP(B88,home!$B$2:$E$405,3,FALSE)</f>
        <v>1.3</v>
      </c>
      <c r="G88">
        <f>VLOOKUP(C88,away!$B$2:$E$405,4,FALSE)</f>
        <v>0.89</v>
      </c>
      <c r="H88">
        <f>VLOOKUP(A88,away!$A$2:$E$405,3,FALSE)</f>
        <v>1.5882352941176501</v>
      </c>
      <c r="I88">
        <f>VLOOKUP(C88,away!$B$2:$E$405,3,FALSE)</f>
        <v>1.5</v>
      </c>
      <c r="J88">
        <f>VLOOKUP(B88,home!$B$2:$E$405,4,FALSE)</f>
        <v>1.47</v>
      </c>
      <c r="K88" s="3">
        <f t="shared" si="112"/>
        <v>1.882960784313729</v>
      </c>
      <c r="L88" s="3">
        <f t="shared" si="113"/>
        <v>3.5020588235294183</v>
      </c>
      <c r="M88" s="5">
        <f t="shared" ref="M88:M151" si="114">_xlfn.POISSON.DIST(0,K88,FALSE) * _xlfn.POISSON.DIST(0,L88,FALSE)</f>
        <v>4.5847504242919595E-3</v>
      </c>
      <c r="N88" s="5">
        <f t="shared" ref="N88:N151" si="115">_xlfn.POISSON.DIST(1,K88,FALSE) * _xlfn.POISSON.DIST(0,L88,FALSE)</f>
        <v>8.6329052548074874E-3</v>
      </c>
      <c r="O88" s="5">
        <f t="shared" ref="O88:O151" si="116">_xlfn.POISSON.DIST(0,K88,FALSE) * _xlfn.POISSON.DIST(1,L88,FALSE)</f>
        <v>1.6056065677071903E-2</v>
      </c>
      <c r="P88" s="5">
        <f t="shared" ref="P88:P151" si="117">_xlfn.POISSON.DIST(1,K88,FALSE) * _xlfn.POISSON.DIST(1,L88,FALSE)</f>
        <v>3.0232942020292048E-2</v>
      </c>
      <c r="Q88" s="5">
        <f t="shared" ref="Q88:Q151" si="118">_xlfn.POISSON.DIST(2,K88,FALSE) * _xlfn.POISSON.DIST(0,L88,FALSE)</f>
        <v>8.1277110247492141E-3</v>
      </c>
      <c r="R88" s="5">
        <f t="shared" ref="R88:R151" si="119">_xlfn.POISSON.DIST(0,K88,FALSE) * _xlfn.POISSON.DIST(2,L88,FALSE)</f>
        <v>2.811464323777875E-2</v>
      </c>
      <c r="S88" s="5">
        <f t="shared" ref="S88:S151" si="120">_xlfn.POISSON.DIST(2,K88,FALSE) * _xlfn.POISSON.DIST(2,L88,FALSE)</f>
        <v>4.9840814581717303E-2</v>
      </c>
      <c r="T88" s="5">
        <f t="shared" ref="T88:T151" si="121">_xlfn.POISSON.DIST(2,K88,FALSE) * _xlfn.POISSON.DIST(1,L88,FALSE)</f>
        <v>2.8463722109320317E-2</v>
      </c>
      <c r="U88" s="5">
        <f t="shared" ref="U88:U151" si="122">_xlfn.POISSON.DIST(1,K88,FALSE) * _xlfn.POISSON.DIST(2,L88,FALSE)</f>
        <v>5.293877068170854E-2</v>
      </c>
      <c r="V88" s="5">
        <f t="shared" ref="V88:V151" si="123">_xlfn.POISSON.DIST(3,K88,FALSE) * _xlfn.POISSON.DIST(3,L88,FALSE)</f>
        <v>3.651802941016849E-2</v>
      </c>
      <c r="W88" s="5">
        <f t="shared" ref="W88:W151" si="124">_xlfn.POISSON.DIST(3,K88,FALSE) * _xlfn.POISSON.DIST(0,L88,FALSE)</f>
        <v>5.101387041945708E-3</v>
      </c>
      <c r="X88" s="5">
        <f t="shared" ref="X88:X151" si="125">_xlfn.POISSON.DIST(3,K88,FALSE) * _xlfn.POISSON.DIST(1,L88,FALSE)</f>
        <v>1.7865357502484608E-2</v>
      </c>
      <c r="Y88" s="5">
        <f t="shared" ref="Y88:Y151" si="126">_xlfn.POISSON.DIST(3,K88,FALSE) * _xlfn.POISSON.DIST(2,L88,FALSE)</f>
        <v>3.1282766438541859E-2</v>
      </c>
      <c r="Z88" s="5">
        <f t="shared" ref="Z88:Z151" si="127">_xlfn.POISSON.DIST(0,K88,FALSE) * _xlfn.POISSON.DIST(3,L88,FALSE)</f>
        <v>3.2819711473748257E-2</v>
      </c>
      <c r="AA88" s="5">
        <f t="shared" ref="AA88:AA151" si="128">_xlfn.POISSON.DIST(1,K88,FALSE) * _xlfn.POISSON.DIST(3,L88,FALSE)</f>
        <v>6.1798229657559295E-2</v>
      </c>
      <c r="AB88" s="5">
        <f t="shared" ref="AB88:AB151" si="129">_xlfn.POISSON.DIST(2,K88,FALSE) * _xlfn.POISSON.DIST(3,L88,FALSE)</f>
        <v>5.8181821492598929E-2</v>
      </c>
      <c r="AC88" s="5">
        <f t="shared" ref="AC88:AC151" si="130">_xlfn.POISSON.DIST(4,K88,FALSE) * _xlfn.POISSON.DIST(4,L88,FALSE)</f>
        <v>1.5050539338019775E-2</v>
      </c>
      <c r="AD88" s="5">
        <f t="shared" ref="AD88:AD151" si="131">_xlfn.POISSON.DIST(4,K88,FALSE) * _xlfn.POISSON.DIST(0,L88,FALSE)</f>
        <v>2.4014279363974958E-3</v>
      </c>
      <c r="AE88" s="5">
        <f t="shared" ref="AE88:AE151" si="132">_xlfn.POISSON.DIST(4,K88,FALSE) * _xlfn.POISSON.DIST(1,L88,FALSE)</f>
        <v>8.4099418937308937E-3</v>
      </c>
      <c r="AF88" s="5">
        <f t="shared" ref="AF88:AF151" si="133">_xlfn.POISSON.DIST(4,K88,FALSE) * _xlfn.POISSON.DIST(2,L88,FALSE)</f>
        <v>1.472605560715499E-2</v>
      </c>
      <c r="AG88" s="5">
        <f t="shared" ref="AG88:AG151" si="134">_xlfn.POISSON.DIST(4,K88,FALSE) * _xlfn.POISSON.DIST(3,L88,FALSE)</f>
        <v>1.7190504324940667E-2</v>
      </c>
      <c r="AH88" s="5">
        <f t="shared" ref="AH88:AH151" si="135">_xlfn.POISSON.DIST(0,K88,FALSE) * _xlfn.POISSON.DIST(4,L88,FALSE)</f>
        <v>2.8734140038082449E-2</v>
      </c>
      <c r="AI88" s="5">
        <f t="shared" ref="AI88:AI151" si="136">_xlfn.POISSON.DIST(1,K88,FALSE) * _xlfn.POISSON.DIST(4,L88,FALSE)</f>
        <v>5.4105258862688244E-2</v>
      </c>
      <c r="AJ88" s="5">
        <f t="shared" ref="AJ88:AJ151" si="137">_xlfn.POISSON.DIST(2,K88,FALSE) * _xlfn.POISSON.DIST(4,L88,FALSE)</f>
        <v>5.0939040331792418E-2</v>
      </c>
      <c r="AK88" s="5">
        <f t="shared" ref="AK88:AK151" si="138">_xlfn.POISSON.DIST(3,K88,FALSE) * _xlfn.POISSON.DIST(4,L88,FALSE)</f>
        <v>3.1972071778446846E-2</v>
      </c>
      <c r="AL88" s="5">
        <f t="shared" ref="AL88:AL151" si="139">_xlfn.POISSON.DIST(5,K88,FALSE) * _xlfn.POISSON.DIST(5,L88,FALSE)</f>
        <v>3.9698743972590147E-3</v>
      </c>
      <c r="AM88" s="5">
        <f t="shared" ref="AM88:AM151" si="140">_xlfn.POISSON.DIST(5,K88,FALSE) * _xlfn.POISSON.DIST(0,L88,FALSE)</f>
        <v>9.0435892611838539E-4</v>
      </c>
      <c r="AN88" s="5">
        <f t="shared" ref="AN88:AN151" si="141">_xlfn.POISSON.DIST(5,K88,FALSE) * _xlfn.POISSON.DIST(1,L88,FALSE)</f>
        <v>3.167118156850481E-3</v>
      </c>
      <c r="AO88" s="5">
        <f t="shared" ref="AO88:AO151" si="142">_xlfn.POISSON.DIST(5,K88,FALSE) * _xlfn.POISSON.DIST(2,L88,FALSE)</f>
        <v>5.5457170431792279E-3</v>
      </c>
      <c r="AP88" s="5">
        <f t="shared" ref="AP88:AP151" si="143">_xlfn.POISSON.DIST(5,K88,FALSE) * _xlfn.POISSON.DIST(3,L88,FALSE)</f>
        <v>6.4738091012877643E-3</v>
      </c>
      <c r="AQ88" s="5">
        <f t="shared" ref="AQ88:AQ151" si="144">_xlfn.POISSON.DIST(5,K88,FALSE) * _xlfn.POISSON.DIST(4,L88,FALSE)</f>
        <v>5.6679150712524683E-3</v>
      </c>
      <c r="AR88" s="5">
        <f t="shared" ref="AR88:AR151" si="145">_xlfn.POISSON.DIST(0,K88,FALSE) * _xlfn.POISSON.DIST(5,L88,FALSE)</f>
        <v>2.0125729731379313E-2</v>
      </c>
      <c r="AS88" s="5">
        <f t="shared" ref="AS88:AS151" si="146">_xlfn.POISSON.DIST(1,K88,FALSE) * _xlfn.POISSON.DIST(5,L88,FALSE)</f>
        <v>3.789595983988412E-2</v>
      </c>
      <c r="AT88" s="5">
        <f t="shared" ref="AT88:AT151" si="147">_xlfn.POISSON.DIST(2,K88,FALSE) * _xlfn.POISSON.DIST(5,L88,FALSE)</f>
        <v>3.5678303131214902E-2</v>
      </c>
      <c r="AU88" s="5">
        <f t="shared" ref="AU88:AU151" si="148">_xlfn.POISSON.DIST(3,K88,FALSE) * _xlfn.POISSON.DIST(5,L88,FALSE)</f>
        <v>2.2393615215645136E-2</v>
      </c>
      <c r="AV88" s="5">
        <f t="shared" ref="AV88:AV151" si="149">_xlfn.POISSON.DIST(4,K88,FALSE) * _xlfn.POISSON.DIST(5,L88,FALSE)</f>
        <v>1.0541574817517753E-2</v>
      </c>
      <c r="AW88" s="5">
        <f t="shared" ref="AW88:AW151" si="150">_xlfn.POISSON.DIST(6,K88,FALSE) * _xlfn.POISSON.DIST(6,L88,FALSE)</f>
        <v>7.2717506330122585E-4</v>
      </c>
      <c r="AX88" s="5">
        <f t="shared" ref="AX88:AX151" si="151">_xlfn.POISSON.DIST(6,K88,FALSE) * _xlfn.POISSON.DIST(0,L88,FALSE)</f>
        <v>2.8381206547083311E-4</v>
      </c>
      <c r="AY88" s="5">
        <f t="shared" ref="AY88:AY151" si="152">_xlfn.POISSON.DIST(6,K88,FALSE) * _xlfn.POISSON.DIST(1,L88,FALSE)</f>
        <v>9.9392654810624009E-4</v>
      </c>
      <c r="AZ88" s="5">
        <f t="shared" ref="AZ88:AZ151" si="153">_xlfn.POISSON.DIST(6,K88,FALSE) * _xlfn.POISSON.DIST(2,L88,FALSE)</f>
        <v>1.7403946188677976E-3</v>
      </c>
      <c r="BA88" s="5">
        <f t="shared" ref="BA88:BA151" si="154">_xlfn.POISSON.DIST(6,K88,FALSE) * _xlfn.POISSON.DIST(3,L88,FALSE)</f>
        <v>2.03165477714303E-3</v>
      </c>
      <c r="BB88" s="5">
        <f t="shared" ref="BB88:BB151" si="155">_xlfn.POISSON.DIST(6,K88,FALSE) * _xlfn.POISSON.DIST(4,L88,FALSE)</f>
        <v>1.778743634664861E-3</v>
      </c>
      <c r="BC88" s="5">
        <f t="shared" ref="BC88:BC151" si="156">_xlfn.POISSON.DIST(6,K88,FALSE) * _xlfn.POISSON.DIST(5,L88,FALSE)</f>
        <v>1.2458529681149727E-3</v>
      </c>
      <c r="BD88" s="5">
        <f t="shared" ref="BD88:BD151" si="157">_xlfn.POISSON.DIST(0,K88,FALSE) * _xlfn.POISSON.DIST(6,L88,FALSE)</f>
        <v>1.1746914897624212E-2</v>
      </c>
      <c r="BE88" s="5">
        <f t="shared" ref="BE88:BE151" si="158">_xlfn.POISSON.DIST(1,K88,FALSE) * _xlfn.POISSON.DIST(6,L88,FALSE)</f>
        <v>2.2118980088897108E-2</v>
      </c>
      <c r="BF88" s="5">
        <f t="shared" ref="BF88:BF151" si="159">_xlfn.POISSON.DIST(2,K88,FALSE) * _xlfn.POISSON.DIST(6,L88,FALSE)</f>
        <v>2.0824586048204738E-2</v>
      </c>
      <c r="BG88" s="5">
        <f t="shared" ref="BG88:BG151" si="160">_xlfn.POISSON.DIST(3,K88,FALSE) * _xlfn.POISSON.DIST(6,L88,FALSE)</f>
        <v>1.3070626292778781E-2</v>
      </c>
      <c r="BH88" s="5">
        <f t="shared" ref="BH88:BH151" si="161">_xlfn.POISSON.DIST(4,K88,FALSE) * _xlfn.POISSON.DIST(6,L88,FALSE)</f>
        <v>6.1528691839305939E-3</v>
      </c>
      <c r="BI88" s="5">
        <f t="shared" ref="BI88:BI151" si="162">_xlfn.POISSON.DIST(5,K88,FALSE) * _xlfn.POISSON.DIST(6,L88,FALSE)</f>
        <v>2.3171222768707442E-3</v>
      </c>
      <c r="BJ88" s="8">
        <f t="shared" ref="BJ88:BJ151" si="163">SUM(N88,Q88,T88,W88,X88,Y88,AD88,AE88,AF88,AG88,AM88,AN88,AO88,AP88,AQ88,AX88,AY88,AZ88,BA88,BB88,BC88)</f>
        <v>0.17203508204512927</v>
      </c>
      <c r="BK88" s="8">
        <f t="shared" ref="BK88:BK151" si="164">SUM(M88,P88,S88,V88,AC88,AL88,AY88)</f>
        <v>0.14119087671985484</v>
      </c>
      <c r="BL88" s="8">
        <f t="shared" ref="BL88:BL151" si="165">SUM(O88,R88,U88,AA88,AB88,AH88,AI88,AJ88,AK88,AR88,AS88,AT88,AU88,AV88,BD88,BE88,BF88,BG88,BH88,BI88)</f>
        <v>0.58570632328167471</v>
      </c>
      <c r="BM88" s="8">
        <f t="shared" ref="BM88:BM151" si="166">SUM(S88:BI88)</f>
        <v>0.83573622439661066</v>
      </c>
      <c r="BN88" s="8">
        <f t="shared" ref="BN88:BN151" si="167">SUM(M88:R88)</f>
        <v>9.5749017638991366E-2</v>
      </c>
    </row>
    <row r="89" spans="1:66" x14ac:dyDescent="0.25">
      <c r="A89" t="s">
        <v>196</v>
      </c>
      <c r="B89" t="s">
        <v>201</v>
      </c>
      <c r="C89" t="s">
        <v>202</v>
      </c>
      <c r="D89" s="4" t="s">
        <v>440</v>
      </c>
      <c r="E89">
        <f>VLOOKUP(A89,home!$A$2:$E$405,3,FALSE)</f>
        <v>1.62745098039216</v>
      </c>
      <c r="F89">
        <f>VLOOKUP(B89,home!$B$2:$E$405,3,FALSE)</f>
        <v>0.96</v>
      </c>
      <c r="G89">
        <f>VLOOKUP(C89,away!$B$2:$E$405,4,FALSE)</f>
        <v>1.3</v>
      </c>
      <c r="H89">
        <f>VLOOKUP(A89,away!$A$2:$E$405,3,FALSE)</f>
        <v>1.5882352941176501</v>
      </c>
      <c r="I89">
        <f>VLOOKUP(C89,away!$B$2:$E$405,3,FALSE)</f>
        <v>0.41</v>
      </c>
      <c r="J89">
        <f>VLOOKUP(B89,home!$B$2:$E$405,4,FALSE)</f>
        <v>0.84</v>
      </c>
      <c r="K89" s="3">
        <f t="shared" si="112"/>
        <v>2.0310588235294156</v>
      </c>
      <c r="L89" s="3">
        <f t="shared" si="113"/>
        <v>0.54698823529411866</v>
      </c>
      <c r="M89" s="5">
        <f t="shared" si="114"/>
        <v>7.5922130789759221E-2</v>
      </c>
      <c r="N89" s="5">
        <f t="shared" si="115"/>
        <v>0.15420231364169479</v>
      </c>
      <c r="O89" s="5">
        <f t="shared" si="116"/>
        <v>4.1528512340459671E-2</v>
      </c>
      <c r="P89" s="5">
        <f t="shared" si="117"/>
        <v>8.4346851417140836E-2</v>
      </c>
      <c r="Q89" s="5">
        <f t="shared" si="118"/>
        <v>0.15659698486530732</v>
      </c>
      <c r="R89" s="5">
        <f t="shared" si="119"/>
        <v>1.1357803839749032E-2</v>
      </c>
      <c r="S89" s="5">
        <f t="shared" si="120"/>
        <v>2.3426605885463574E-2</v>
      </c>
      <c r="T89" s="5">
        <f t="shared" si="121"/>
        <v>8.5656708403854268E-2</v>
      </c>
      <c r="U89" s="5">
        <f t="shared" si="122"/>
        <v>2.3068367704638552E-2</v>
      </c>
      <c r="V89" s="5">
        <f t="shared" si="123"/>
        <v>2.8917939784336693E-3</v>
      </c>
      <c r="W89" s="5">
        <f t="shared" si="124"/>
        <v>0.10601922928292824</v>
      </c>
      <c r="X89" s="5">
        <f t="shared" si="125"/>
        <v>5.7991271132711471E-2</v>
      </c>
      <c r="Y89" s="5">
        <f t="shared" si="126"/>
        <v>1.5860271529672308E-2</v>
      </c>
      <c r="Z89" s="5">
        <f t="shared" si="127"/>
        <v>2.0708616930403627E-3</v>
      </c>
      <c r="AA89" s="5">
        <f t="shared" si="128"/>
        <v>4.2060419139586932E-3</v>
      </c>
      <c r="AB89" s="5">
        <f t="shared" si="129"/>
        <v>4.2713592707401783E-3</v>
      </c>
      <c r="AC89" s="5">
        <f t="shared" si="130"/>
        <v>2.0079266948474172E-4</v>
      </c>
      <c r="AD89" s="5">
        <f t="shared" si="131"/>
        <v>5.3832822774719909E-2</v>
      </c>
      <c r="AE89" s="5">
        <f t="shared" si="132"/>
        <v>2.9445920730445087E-2</v>
      </c>
      <c r="AF89" s="5">
        <f t="shared" si="133"/>
        <v>8.053286108478332E-3</v>
      </c>
      <c r="AG89" s="5">
        <f t="shared" si="134"/>
        <v>1.4683509189317343E-3</v>
      </c>
      <c r="AH89" s="5">
        <f t="shared" si="135"/>
        <v>2.8318424575358476E-4</v>
      </c>
      <c r="AI89" s="5">
        <f t="shared" si="136"/>
        <v>5.7516386102234073E-4</v>
      </c>
      <c r="AJ89" s="5">
        <f t="shared" si="137"/>
        <v>5.8409581745233593E-4</v>
      </c>
      <c r="AK89" s="5">
        <f t="shared" si="138"/>
        <v>3.9544432127439782E-4</v>
      </c>
      <c r="AL89" s="5">
        <f t="shared" si="139"/>
        <v>8.9229473843824291E-6</v>
      </c>
      <c r="AM89" s="5">
        <f t="shared" si="140"/>
        <v>2.1867525938418019E-2</v>
      </c>
      <c r="AN89" s="5">
        <f t="shared" si="141"/>
        <v>1.1961279423303639E-2</v>
      </c>
      <c r="AO89" s="5">
        <f t="shared" si="142"/>
        <v>3.2713395618063556E-3</v>
      </c>
      <c r="AP89" s="5">
        <f t="shared" si="143"/>
        <v>5.9646141798676462E-4</v>
      </c>
      <c r="AQ89" s="5">
        <f t="shared" si="144"/>
        <v>8.1564344611402017E-5</v>
      </c>
      <c r="AR89" s="5">
        <f t="shared" si="145"/>
        <v>3.0979690169569867E-5</v>
      </c>
      <c r="AS89" s="5">
        <f t="shared" si="146"/>
        <v>6.2921573069112376E-5</v>
      </c>
      <c r="AT89" s="5">
        <f t="shared" si="147"/>
        <v>6.3898708086185786E-5</v>
      </c>
      <c r="AU89" s="5">
        <f t="shared" si="148"/>
        <v>4.3260678290192678E-5</v>
      </c>
      <c r="AV89" s="5">
        <f t="shared" si="149"/>
        <v>2.1966245588290822E-5</v>
      </c>
      <c r="AW89" s="5">
        <f t="shared" si="150"/>
        <v>2.7536346539266258E-7</v>
      </c>
      <c r="AX89" s="5">
        <f t="shared" si="151"/>
        <v>7.4023719176637155E-3</v>
      </c>
      <c r="AY89" s="5">
        <f t="shared" si="152"/>
        <v>4.0490103522336169E-3</v>
      </c>
      <c r="AZ89" s="5">
        <f t="shared" si="153"/>
        <v>1.1073805136279421E-3</v>
      </c>
      <c r="BA89" s="5">
        <f t="shared" si="154"/>
        <v>2.0190803764948091E-4</v>
      </c>
      <c r="BB89" s="5">
        <f t="shared" si="155"/>
        <v>2.7610330301397011E-5</v>
      </c>
      <c r="BC89" s="5">
        <f t="shared" si="156"/>
        <v>3.0205051694897762E-6</v>
      </c>
      <c r="BD89" s="5">
        <f t="shared" si="157"/>
        <v>2.8242543426352624E-6</v>
      </c>
      <c r="BE89" s="5">
        <f t="shared" si="158"/>
        <v>5.7362267025006192E-6</v>
      </c>
      <c r="BF89" s="5">
        <f t="shared" si="159"/>
        <v>5.8253069289394651E-6</v>
      </c>
      <c r="BG89" s="5">
        <f t="shared" si="160"/>
        <v>3.9438470125965137E-6</v>
      </c>
      <c r="BH89" s="5">
        <f t="shared" si="161"/>
        <v>2.0025463183960692E-6</v>
      </c>
      <c r="BI89" s="5">
        <f t="shared" si="162"/>
        <v>8.1345787390093611E-7</v>
      </c>
      <c r="BJ89" s="8">
        <f t="shared" si="163"/>
        <v>0.71969663173151521</v>
      </c>
      <c r="BK89" s="8">
        <f t="shared" si="164"/>
        <v>0.19084610803990007</v>
      </c>
      <c r="BL89" s="8">
        <f t="shared" si="165"/>
        <v>8.6514145849431109E-2</v>
      </c>
      <c r="BM89" s="8">
        <f t="shared" si="166"/>
        <v>0.47112441543100775</v>
      </c>
      <c r="BN89" s="8">
        <f t="shared" si="167"/>
        <v>0.52395459689411084</v>
      </c>
    </row>
    <row r="90" spans="1:66" x14ac:dyDescent="0.25">
      <c r="A90" t="s">
        <v>196</v>
      </c>
      <c r="B90" t="s">
        <v>203</v>
      </c>
      <c r="C90" t="s">
        <v>204</v>
      </c>
      <c r="D90" s="4" t="s">
        <v>440</v>
      </c>
      <c r="E90">
        <f>VLOOKUP(A90,home!$A$2:$E$405,3,FALSE)</f>
        <v>1.62745098039216</v>
      </c>
      <c r="F90">
        <f>VLOOKUP(B90,home!$B$2:$E$405,3,FALSE)</f>
        <v>0.55000000000000004</v>
      </c>
      <c r="G90">
        <f>VLOOKUP(C90,away!$B$2:$E$405,4,FALSE)</f>
        <v>1.0900000000000001</v>
      </c>
      <c r="H90">
        <f>VLOOKUP(A90,away!$A$2:$E$405,3,FALSE)</f>
        <v>1.5882352941176501</v>
      </c>
      <c r="I90">
        <f>VLOOKUP(C90,away!$B$2:$E$405,3,FALSE)</f>
        <v>0.82</v>
      </c>
      <c r="J90">
        <f>VLOOKUP(B90,home!$B$2:$E$405,4,FALSE)</f>
        <v>0.7</v>
      </c>
      <c r="K90" s="3">
        <f t="shared" si="112"/>
        <v>0.97565686274510011</v>
      </c>
      <c r="L90" s="3">
        <f t="shared" si="113"/>
        <v>0.91164705882353103</v>
      </c>
      <c r="M90" s="5">
        <f t="shared" si="114"/>
        <v>0.15147965983385098</v>
      </c>
      <c r="N90" s="5">
        <f t="shared" si="115"/>
        <v>0.14779216968319001</v>
      </c>
      <c r="O90" s="5">
        <f t="shared" si="116"/>
        <v>0.13809598635911921</v>
      </c>
      <c r="P90" s="5">
        <f t="shared" si="117"/>
        <v>0.1347342968088284</v>
      </c>
      <c r="Q90" s="5">
        <f t="shared" si="118"/>
        <v>7.2097222305696318E-2</v>
      </c>
      <c r="R90" s="5">
        <f t="shared" si="119"/>
        <v>6.2947399899812739E-2</v>
      </c>
      <c r="S90" s="5">
        <f t="shared" si="120"/>
        <v>2.9960013701642797E-2</v>
      </c>
      <c r="T90" s="5">
        <f t="shared" si="121"/>
        <v>6.5727220664334327E-2</v>
      </c>
      <c r="U90" s="5">
        <f t="shared" si="122"/>
        <v>6.1415062704212528E-2</v>
      </c>
      <c r="V90" s="5">
        <f t="shared" si="123"/>
        <v>2.9608972532104371E-3</v>
      </c>
      <c r="W90" s="5">
        <f t="shared" si="124"/>
        <v>2.3447383242470577E-2</v>
      </c>
      <c r="X90" s="5">
        <f t="shared" si="125"/>
        <v>2.1375737970106449E-2</v>
      </c>
      <c r="Y90" s="5">
        <f t="shared" si="126"/>
        <v>9.7435643253150107E-3</v>
      </c>
      <c r="Z90" s="5">
        <f t="shared" si="127"/>
        <v>1.9128603993084307E-2</v>
      </c>
      <c r="AA90" s="5">
        <f t="shared" si="128"/>
        <v>1.8662953760586028E-2</v>
      </c>
      <c r="AB90" s="5">
        <f t="shared" si="129"/>
        <v>9.1043194578051163E-3</v>
      </c>
      <c r="AC90" s="5">
        <f t="shared" si="130"/>
        <v>1.6459900035921781E-4</v>
      </c>
      <c r="AD90" s="5">
        <f t="shared" si="131"/>
        <v>5.7191500934827182E-3</v>
      </c>
      <c r="AE90" s="5">
        <f t="shared" si="132"/>
        <v>5.2138463616938427E-3</v>
      </c>
      <c r="AF90" s="5">
        <f t="shared" si="133"/>
        <v>2.3765938503979801E-3</v>
      </c>
      <c r="AG90" s="5">
        <f t="shared" si="134"/>
        <v>7.2220493124446983E-4</v>
      </c>
      <c r="AH90" s="5">
        <f t="shared" si="135"/>
        <v>4.3596338924238396E-3</v>
      </c>
      <c r="AI90" s="5">
        <f t="shared" si="136"/>
        <v>4.2535067261994528E-3</v>
      </c>
      <c r="AJ90" s="5">
        <f t="shared" si="137"/>
        <v>2.0749815140744692E-3</v>
      </c>
      <c r="AK90" s="5">
        <f t="shared" si="138"/>
        <v>6.7482331809199162E-4</v>
      </c>
      <c r="AL90" s="5">
        <f t="shared" si="139"/>
        <v>5.8561342409033897E-6</v>
      </c>
      <c r="AM90" s="5">
        <f t="shared" si="140"/>
        <v>1.1159856075551391E-3</v>
      </c>
      <c r="AN90" s="5">
        <f t="shared" si="141"/>
        <v>1.0173849968170339E-3</v>
      </c>
      <c r="AO90" s="5">
        <f t="shared" si="142"/>
        <v>4.6374802001971824E-4</v>
      </c>
      <c r="AP90" s="5">
        <f t="shared" si="143"/>
        <v>1.4092483949540403E-4</v>
      </c>
      <c r="AQ90" s="5">
        <f t="shared" si="144"/>
        <v>3.2118428860290813E-5</v>
      </c>
      <c r="AR90" s="5">
        <f t="shared" si="145"/>
        <v>7.9488948311511542E-4</v>
      </c>
      <c r="AS90" s="5">
        <f t="shared" si="146"/>
        <v>7.7553937932516774E-4</v>
      </c>
      <c r="AT90" s="5">
        <f t="shared" si="147"/>
        <v>3.7833015888383764E-4</v>
      </c>
      <c r="AU90" s="5">
        <f t="shared" si="148"/>
        <v>1.2304013863282011E-4</v>
      </c>
      <c r="AV90" s="5">
        <f t="shared" si="149"/>
        <v>3.0011238912554861E-5</v>
      </c>
      <c r="AW90" s="5">
        <f t="shared" si="150"/>
        <v>1.4468794941982659E-7</v>
      </c>
      <c r="AX90" s="5">
        <f t="shared" si="151"/>
        <v>1.8146983612265518E-4</v>
      </c>
      <c r="AY90" s="5">
        <f t="shared" si="152"/>
        <v>1.6543644236640678E-4</v>
      </c>
      <c r="AZ90" s="5">
        <f t="shared" si="153"/>
        <v>7.5409823052781673E-5</v>
      </c>
      <c r="BA90" s="5">
        <f t="shared" si="154"/>
        <v>2.2915714464157104E-5</v>
      </c>
      <c r="BB90" s="5">
        <f t="shared" si="155"/>
        <v>5.2227609230221677E-6</v>
      </c>
      <c r="BC90" s="5">
        <f t="shared" si="156"/>
        <v>9.5226292688232633E-7</v>
      </c>
      <c r="BD90" s="5">
        <f t="shared" si="157"/>
        <v>1.2077644322860857E-4</v>
      </c>
      <c r="BE90" s="5">
        <f t="shared" si="158"/>
        <v>1.1783636569393592E-4</v>
      </c>
      <c r="BF90" s="5">
        <f t="shared" si="159"/>
        <v>5.7483929435114929E-5</v>
      </c>
      <c r="BG90" s="5">
        <f t="shared" si="160"/>
        <v>1.8694863416974986E-5</v>
      </c>
      <c r="BH90" s="5">
        <f t="shared" si="161"/>
        <v>4.5599429477134891E-6</v>
      </c>
      <c r="BI90" s="5">
        <f t="shared" si="162"/>
        <v>8.8978792613255734E-7</v>
      </c>
      <c r="BJ90" s="8">
        <f t="shared" si="163"/>
        <v>0.35743666216053521</v>
      </c>
      <c r="BK90" s="8">
        <f t="shared" si="164"/>
        <v>0.31947075917449907</v>
      </c>
      <c r="BL90" s="8">
        <f t="shared" si="165"/>
        <v>0.30401071936384338</v>
      </c>
      <c r="BM90" s="8">
        <f t="shared" si="166"/>
        <v>0.29273471804704737</v>
      </c>
      <c r="BN90" s="8">
        <f t="shared" si="167"/>
        <v>0.70714673489049762</v>
      </c>
    </row>
    <row r="91" spans="1:66" x14ac:dyDescent="0.25">
      <c r="A91" t="s">
        <v>196</v>
      </c>
      <c r="B91" t="s">
        <v>205</v>
      </c>
      <c r="C91" t="s">
        <v>206</v>
      </c>
      <c r="D91" s="4" t="s">
        <v>440</v>
      </c>
      <c r="E91">
        <f>VLOOKUP(A91,home!$A$2:$E$405,3,FALSE)</f>
        <v>1.62745098039216</v>
      </c>
      <c r="F91">
        <f>VLOOKUP(B91,home!$B$2:$E$405,3,FALSE)</f>
        <v>1.38</v>
      </c>
      <c r="G91">
        <f>VLOOKUP(C91,away!$B$2:$E$405,4,FALSE)</f>
        <v>1.43</v>
      </c>
      <c r="H91">
        <f>VLOOKUP(A91,away!$A$2:$E$405,3,FALSE)</f>
        <v>1.5882352941176501</v>
      </c>
      <c r="I91">
        <f>VLOOKUP(C91,away!$B$2:$E$405,3,FALSE)</f>
        <v>0.55000000000000004</v>
      </c>
      <c r="J91">
        <f>VLOOKUP(B91,home!$B$2:$E$405,4,FALSE)</f>
        <v>0.79</v>
      </c>
      <c r="K91" s="3">
        <f t="shared" si="112"/>
        <v>3.2116117647058884</v>
      </c>
      <c r="L91" s="3">
        <f t="shared" si="113"/>
        <v>0.69008823529411911</v>
      </c>
      <c r="M91" s="5">
        <f t="shared" si="114"/>
        <v>2.02075294293407E-2</v>
      </c>
      <c r="N91" s="5">
        <f t="shared" si="115"/>
        <v>6.4898739250911053E-2</v>
      </c>
      <c r="O91" s="5">
        <f t="shared" si="116"/>
        <v>1.3944978323547701E-2</v>
      </c>
      <c r="P91" s="5">
        <f t="shared" si="117"/>
        <v>4.4785856442474389E-2</v>
      </c>
      <c r="Q91" s="5">
        <f t="shared" si="118"/>
        <v>0.10421477724640291</v>
      </c>
      <c r="R91" s="5">
        <f t="shared" si="119"/>
        <v>4.811632741255888E-3</v>
      </c>
      <c r="S91" s="5">
        <f t="shared" si="120"/>
        <v>2.4814672970036679E-2</v>
      </c>
      <c r="T91" s="5">
        <f t="shared" si="121"/>
        <v>7.1917391721539894E-2</v>
      </c>
      <c r="U91" s="5">
        <f t="shared" si="122"/>
        <v>1.5453096319261454E-2</v>
      </c>
      <c r="V91" s="5">
        <f t="shared" si="123"/>
        <v>6.1107386574727404E-3</v>
      </c>
      <c r="W91" s="5">
        <f t="shared" si="124"/>
        <v>0.11156580155358369</v>
      </c>
      <c r="X91" s="5">
        <f t="shared" si="125"/>
        <v>7.6990247113286447E-2</v>
      </c>
      <c r="Y91" s="5">
        <f t="shared" si="126"/>
        <v>2.6565031882633001E-2</v>
      </c>
      <c r="Z91" s="5">
        <f t="shared" si="127"/>
        <v>1.1068170490988937E-3</v>
      </c>
      <c r="AA91" s="5">
        <f t="shared" si="128"/>
        <v>3.5546666562630619E-3</v>
      </c>
      <c r="AB91" s="5">
        <f t="shared" si="129"/>
        <v>5.7081046264310974E-3</v>
      </c>
      <c r="AC91" s="5">
        <f t="shared" si="130"/>
        <v>8.4645015991442068E-4</v>
      </c>
      <c r="AD91" s="5">
        <f t="shared" si="131"/>
        <v>8.957651020208296E-2</v>
      </c>
      <c r="AE91" s="5">
        <f t="shared" si="132"/>
        <v>6.1815695849161086E-2</v>
      </c>
      <c r="AF91" s="5">
        <f t="shared" si="133"/>
        <v>2.1329142231012788E-2</v>
      </c>
      <c r="AG91" s="5">
        <f t="shared" si="134"/>
        <v>4.9063300408456294E-3</v>
      </c>
      <c r="AH91" s="5">
        <f t="shared" si="135"/>
        <v>1.9095035605152494E-4</v>
      </c>
      <c r="AI91" s="5">
        <f t="shared" si="136"/>
        <v>6.1325840996985569E-4</v>
      </c>
      <c r="AJ91" s="5">
        <f t="shared" si="137"/>
        <v>9.8477396213200795E-4</v>
      </c>
      <c r="AK91" s="5">
        <f t="shared" si="138"/>
        <v>1.0542372141197293E-3</v>
      </c>
      <c r="AL91" s="5">
        <f t="shared" si="139"/>
        <v>7.5039347051686743E-5</v>
      </c>
      <c r="AM91" s="5">
        <f t="shared" si="140"/>
        <v>5.7536994801261343E-2</v>
      </c>
      <c r="AN91" s="5">
        <f t="shared" si="141"/>
        <v>3.9705603206529341E-2</v>
      </c>
      <c r="AO91" s="5">
        <f t="shared" si="142"/>
        <v>1.3700184824041176E-2</v>
      </c>
      <c r="AP91" s="5">
        <f t="shared" si="143"/>
        <v>3.1514454561419498E-3</v>
      </c>
      <c r="AQ91" s="5">
        <f t="shared" si="144"/>
        <v>5.4369385836366697E-4</v>
      </c>
      <c r="AR91" s="5">
        <f t="shared" si="145"/>
        <v>2.6354518847276119E-5</v>
      </c>
      <c r="AS91" s="5">
        <f t="shared" si="146"/>
        <v>8.4640482783075049E-5</v>
      </c>
      <c r="AT91" s="5">
        <f t="shared" si="147"/>
        <v>1.3591618513825505E-4</v>
      </c>
      <c r="AU91" s="5">
        <f t="shared" si="148"/>
        <v>1.455033397346545E-4</v>
      </c>
      <c r="AV91" s="5">
        <f t="shared" si="149"/>
        <v>1.1682505942395353E-4</v>
      </c>
      <c r="AW91" s="5">
        <f t="shared" si="150"/>
        <v>4.6197046341688887E-6</v>
      </c>
      <c r="AX91" s="5">
        <f t="shared" si="151"/>
        <v>3.079774823492543E-2</v>
      </c>
      <c r="AY91" s="5">
        <f t="shared" si="152"/>
        <v>2.1253163730472261E-2</v>
      </c>
      <c r="AZ91" s="5">
        <f t="shared" si="153"/>
        <v>7.3332791265892901E-3</v>
      </c>
      <c r="BA91" s="5">
        <f t="shared" si="154"/>
        <v>1.6868698837957344E-3</v>
      </c>
      <c r="BB91" s="5">
        <f t="shared" si="155"/>
        <v>2.9102226531984844E-4</v>
      </c>
      <c r="BC91" s="5">
        <f t="shared" si="156"/>
        <v>4.0166208301174237E-5</v>
      </c>
      <c r="BD91" s="5">
        <f t="shared" si="157"/>
        <v>3.0311572338903969E-6</v>
      </c>
      <c r="BE91" s="5">
        <f t="shared" si="158"/>
        <v>9.7349002330357559E-6</v>
      </c>
      <c r="BF91" s="5">
        <f t="shared" si="159"/>
        <v>1.5632360058327868E-5</v>
      </c>
      <c r="BG91" s="5">
        <f t="shared" si="160"/>
        <v>1.6735023824481401E-5</v>
      </c>
      <c r="BH91" s="5">
        <f t="shared" si="161"/>
        <v>1.3436599849334449E-5</v>
      </c>
      <c r="BI91" s="5">
        <f t="shared" si="162"/>
        <v>8.630628430753579E-6</v>
      </c>
      <c r="BJ91" s="8">
        <f t="shared" si="163"/>
        <v>0.80981983868720087</v>
      </c>
      <c r="BK91" s="8">
        <f t="shared" si="164"/>
        <v>0.1180934507367629</v>
      </c>
      <c r="BL91" s="8">
        <f t="shared" si="165"/>
        <v>4.6892138864589358E-2</v>
      </c>
      <c r="BM91" s="8">
        <f t="shared" si="166"/>
        <v>0.70180018787788101</v>
      </c>
      <c r="BN91" s="8">
        <f t="shared" si="167"/>
        <v>0.25286351343393265</v>
      </c>
    </row>
    <row r="92" spans="1:66" x14ac:dyDescent="0.25">
      <c r="A92" t="s">
        <v>32</v>
      </c>
      <c r="B92" t="s">
        <v>207</v>
      </c>
      <c r="C92" t="s">
        <v>208</v>
      </c>
      <c r="D92" s="4" t="s">
        <v>440</v>
      </c>
      <c r="E92">
        <f>VLOOKUP(A92,home!$A$2:$E$405,3,FALSE)</f>
        <v>1.2741935483871001</v>
      </c>
      <c r="F92">
        <f>VLOOKUP(B92,home!$B$2:$E$405,3,FALSE)</f>
        <v>1.35</v>
      </c>
      <c r="G92">
        <f>VLOOKUP(C92,away!$B$2:$E$405,4,FALSE)</f>
        <v>1.18</v>
      </c>
      <c r="H92">
        <f>VLOOKUP(A92,away!$A$2:$E$405,3,FALSE)</f>
        <v>1.12903225806452</v>
      </c>
      <c r="I92">
        <f>VLOOKUP(C92,away!$B$2:$E$405,3,FALSE)</f>
        <v>1.37</v>
      </c>
      <c r="J92">
        <f>VLOOKUP(B92,home!$B$2:$E$405,4,FALSE)</f>
        <v>0.76</v>
      </c>
      <c r="K92" s="3">
        <f t="shared" si="112"/>
        <v>2.0297903225806504</v>
      </c>
      <c r="L92" s="3">
        <f t="shared" si="113"/>
        <v>1.1755483870967782</v>
      </c>
      <c r="M92" s="5">
        <f t="shared" si="114"/>
        <v>4.0545166271663408E-2</v>
      </c>
      <c r="N92" s="5">
        <f t="shared" si="115"/>
        <v>8.2298186125645767E-2</v>
      </c>
      <c r="O92" s="5">
        <f t="shared" si="116"/>
        <v>4.7662804815224606E-2</v>
      </c>
      <c r="P92" s="5">
        <f t="shared" si="117"/>
        <v>9.6745499960993325E-2</v>
      </c>
      <c r="Q92" s="5">
        <f t="shared" si="118"/>
        <v>8.3524030881888492E-2</v>
      </c>
      <c r="R92" s="5">
        <f t="shared" si="119"/>
        <v>2.8014966662522928E-2</v>
      </c>
      <c r="S92" s="5">
        <f t="shared" si="120"/>
        <v>5.7711514240625754E-2</v>
      </c>
      <c r="T92" s="5">
        <f t="shared" si="121"/>
        <v>9.8186539787025504E-2</v>
      </c>
      <c r="U92" s="5">
        <f t="shared" si="122"/>
        <v>5.6864508219008583E-2</v>
      </c>
      <c r="V92" s="5">
        <f t="shared" si="123"/>
        <v>1.5300712245766528E-2</v>
      </c>
      <c r="W92" s="5">
        <f t="shared" si="124"/>
        <v>5.651208986232821E-2</v>
      </c>
      <c r="X92" s="5">
        <f t="shared" si="125"/>
        <v>6.6432696089128107E-2</v>
      </c>
      <c r="Y92" s="5">
        <f t="shared" si="126"/>
        <v>3.904742436903251E-2</v>
      </c>
      <c r="Z92" s="5">
        <f t="shared" si="127"/>
        <v>1.0977649624899609E-2</v>
      </c>
      <c r="AA92" s="5">
        <f t="shared" si="128"/>
        <v>2.2282326973302333E-2</v>
      </c>
      <c r="AB92" s="5">
        <f t="shared" si="129"/>
        <v>2.261422582749344E-2</v>
      </c>
      <c r="AC92" s="5">
        <f t="shared" si="130"/>
        <v>2.2818303513323563E-3</v>
      </c>
      <c r="AD92" s="5">
        <f t="shared" si="131"/>
        <v>2.8676923277840473E-2</v>
      </c>
      <c r="AE92" s="5">
        <f t="shared" si="132"/>
        <v>3.3711110906163418E-2</v>
      </c>
      <c r="AF92" s="5">
        <f t="shared" si="133"/>
        <v>1.9814521026490516E-2</v>
      </c>
      <c r="AG92" s="5">
        <f t="shared" si="134"/>
        <v>7.7643094112620379E-3</v>
      </c>
      <c r="AH92" s="5">
        <f t="shared" si="135"/>
        <v>3.2261895776660725E-3</v>
      </c>
      <c r="AI92" s="5">
        <f t="shared" si="136"/>
        <v>6.5484883835571495E-3</v>
      </c>
      <c r="AJ92" s="5">
        <f t="shared" si="137"/>
        <v>6.6460291742380558E-3</v>
      </c>
      <c r="AK92" s="5">
        <f t="shared" si="138"/>
        <v>4.4966819004856919E-3</v>
      </c>
      <c r="AL92" s="5">
        <f t="shared" si="139"/>
        <v>2.1778854395287299E-4</v>
      </c>
      <c r="AM92" s="5">
        <f t="shared" si="140"/>
        <v>1.1641628270149676E-2</v>
      </c>
      <c r="AN92" s="5">
        <f t="shared" si="141"/>
        <v>1.3685297336154706E-2</v>
      </c>
      <c r="AO92" s="5">
        <f t="shared" si="142"/>
        <v>8.0438646052282525E-3</v>
      </c>
      <c r="AP92" s="5">
        <f t="shared" si="143"/>
        <v>3.1519840209003106E-3</v>
      </c>
      <c r="AQ92" s="5">
        <f t="shared" si="144"/>
        <v>9.2632743298104458E-4</v>
      </c>
      <c r="AR92" s="5">
        <f t="shared" si="145"/>
        <v>7.5850839089875691E-4</v>
      </c>
      <c r="AS92" s="5">
        <f t="shared" si="146"/>
        <v>1.5396129914425178E-3</v>
      </c>
      <c r="AT92" s="5">
        <f t="shared" si="147"/>
        <v>1.5625457752747346E-3</v>
      </c>
      <c r="AU92" s="5">
        <f t="shared" si="148"/>
        <v>1.0572134310806451E-3</v>
      </c>
      <c r="AV92" s="5">
        <f t="shared" si="149"/>
        <v>5.364803978274448E-4</v>
      </c>
      <c r="AW92" s="5">
        <f t="shared" si="150"/>
        <v>1.4435246957623618E-5</v>
      </c>
      <c r="AX92" s="5">
        <f t="shared" si="151"/>
        <v>3.9383440669718498E-3</v>
      </c>
      <c r="AY92" s="5">
        <f t="shared" si="152"/>
        <v>4.6297140157609239E-3</v>
      </c>
      <c r="AZ92" s="5">
        <f t="shared" si="153"/>
        <v>2.7212264219735518E-3</v>
      </c>
      <c r="BA92" s="5">
        <f t="shared" si="154"/>
        <v>1.0663111104253814E-3</v>
      </c>
      <c r="BB92" s="5">
        <f t="shared" si="155"/>
        <v>3.1337507650098297E-4</v>
      </c>
      <c r="BC92" s="5">
        <f t="shared" si="156"/>
        <v>7.3677513147411952E-5</v>
      </c>
      <c r="BD92" s="5">
        <f t="shared" si="157"/>
        <v>1.4861055258673424E-4</v>
      </c>
      <c r="BE92" s="5">
        <f t="shared" si="158"/>
        <v>3.0164826147391599E-4</v>
      </c>
      <c r="BF92" s="5">
        <f t="shared" si="159"/>
        <v>3.0614136098151623E-4</v>
      </c>
      <c r="BG92" s="5">
        <f t="shared" si="160"/>
        <v>2.0713425728731703E-4</v>
      </c>
      <c r="BH92" s="5">
        <f t="shared" si="161"/>
        <v>1.0510977772918169E-4</v>
      </c>
      <c r="BI92" s="5">
        <f t="shared" si="162"/>
        <v>4.2670161928659232E-5</v>
      </c>
      <c r="BJ92" s="8">
        <f t="shared" si="163"/>
        <v>0.56615958160699931</v>
      </c>
      <c r="BK92" s="8">
        <f t="shared" si="164"/>
        <v>0.2174322256300952</v>
      </c>
      <c r="BL92" s="8">
        <f t="shared" si="165"/>
        <v>0.20492189689201032</v>
      </c>
      <c r="BM92" s="8">
        <f t="shared" si="166"/>
        <v>0.61608542026726265</v>
      </c>
      <c r="BN92" s="8">
        <f t="shared" si="167"/>
        <v>0.37879065471793849</v>
      </c>
    </row>
    <row r="93" spans="1:66" x14ac:dyDescent="0.25">
      <c r="A93" t="s">
        <v>32</v>
      </c>
      <c r="B93" t="s">
        <v>209</v>
      </c>
      <c r="C93" t="s">
        <v>210</v>
      </c>
      <c r="D93" s="4" t="s">
        <v>440</v>
      </c>
      <c r="E93">
        <f>VLOOKUP(A93,home!$A$2:$E$405,3,FALSE)</f>
        <v>1.2741935483871001</v>
      </c>
      <c r="F93">
        <f>VLOOKUP(B93,home!$B$2:$E$405,3,FALSE)</f>
        <v>0.52</v>
      </c>
      <c r="G93">
        <f>VLOOKUP(C93,away!$B$2:$E$405,4,FALSE)</f>
        <v>1.31</v>
      </c>
      <c r="H93">
        <f>VLOOKUP(A93,away!$A$2:$E$405,3,FALSE)</f>
        <v>1.12903225806452</v>
      </c>
      <c r="I93">
        <f>VLOOKUP(C93,away!$B$2:$E$405,3,FALSE)</f>
        <v>0.39</v>
      </c>
      <c r="J93">
        <f>VLOOKUP(B93,home!$B$2:$E$405,4,FALSE)</f>
        <v>1.33</v>
      </c>
      <c r="K93" s="3">
        <f t="shared" si="112"/>
        <v>0.8679806451612927</v>
      </c>
      <c r="L93" s="3">
        <f t="shared" si="113"/>
        <v>0.58562903225806662</v>
      </c>
      <c r="M93" s="5">
        <f t="shared" si="114"/>
        <v>0.23372509138308009</v>
      </c>
      <c r="N93" s="5">
        <f t="shared" si="115"/>
        <v>0.20286885560906792</v>
      </c>
      <c r="O93" s="5">
        <f t="shared" si="116"/>
        <v>0.13687619908110138</v>
      </c>
      <c r="P93" s="5">
        <f t="shared" si="117"/>
        <v>0.11880589158563989</v>
      </c>
      <c r="Q93" s="5">
        <f t="shared" si="118"/>
        <v>8.8043120087345966E-2</v>
      </c>
      <c r="R93" s="5">
        <f t="shared" si="119"/>
        <v>4.0079338003513924E-2</v>
      </c>
      <c r="S93" s="5">
        <f t="shared" si="120"/>
        <v>1.5097694252608417E-2</v>
      </c>
      <c r="T93" s="5">
        <f t="shared" si="121"/>
        <v>5.1560607213733158E-2</v>
      </c>
      <c r="U93" s="5">
        <f t="shared" si="122"/>
        <v>3.4788089657927533E-2</v>
      </c>
      <c r="V93" s="5">
        <f t="shared" si="123"/>
        <v>8.5270882221989632E-4</v>
      </c>
      <c r="W93" s="5">
        <f t="shared" si="124"/>
        <v>2.5473241391809242E-2</v>
      </c>
      <c r="X93" s="5">
        <f t="shared" si="125"/>
        <v>1.4917869704761371E-2</v>
      </c>
      <c r="Y93" s="5">
        <f t="shared" si="126"/>
        <v>4.3681687992756651E-3</v>
      </c>
      <c r="Z93" s="5">
        <f t="shared" si="127"/>
        <v>7.8238746428472717E-3</v>
      </c>
      <c r="AA93" s="5">
        <f t="shared" si="128"/>
        <v>6.7909717601596521E-3</v>
      </c>
      <c r="AB93" s="5">
        <f t="shared" si="129"/>
        <v>2.9472160248277474E-3</v>
      </c>
      <c r="AC93" s="5">
        <f t="shared" si="130"/>
        <v>2.7090274969860784E-5</v>
      </c>
      <c r="AD93" s="5">
        <f t="shared" si="131"/>
        <v>5.5275701244029817E-3</v>
      </c>
      <c r="AE93" s="5">
        <f t="shared" si="132"/>
        <v>3.237105542692719E-3</v>
      </c>
      <c r="AF93" s="5">
        <f t="shared" si="133"/>
        <v>9.4787149314218017E-4</v>
      </c>
      <c r="AG93" s="5">
        <f t="shared" si="134"/>
        <v>1.8503368841128788E-4</v>
      </c>
      <c r="AH93" s="5">
        <f t="shared" si="135"/>
        <v>1.1454720338997682E-3</v>
      </c>
      <c r="AI93" s="5">
        <f t="shared" si="136"/>
        <v>9.9424755499853885E-4</v>
      </c>
      <c r="AJ93" s="5">
        <f t="shared" si="137"/>
        <v>4.3149381711883486E-4</v>
      </c>
      <c r="AK93" s="5">
        <f t="shared" si="138"/>
        <v>1.2484276058863838E-4</v>
      </c>
      <c r="AL93" s="5">
        <f t="shared" si="139"/>
        <v>5.5081536210749358E-7</v>
      </c>
      <c r="AM93" s="5">
        <f t="shared" si="140"/>
        <v>9.5956477655071771E-4</v>
      </c>
      <c r="AN93" s="5">
        <f t="shared" si="141"/>
        <v>5.6194899148032465E-4</v>
      </c>
      <c r="AO93" s="5">
        <f t="shared" si="142"/>
        <v>1.6454682202950952E-4</v>
      </c>
      <c r="AP93" s="5">
        <f t="shared" si="143"/>
        <v>3.2121132048760658E-5</v>
      </c>
      <c r="AQ93" s="5">
        <f t="shared" si="144"/>
        <v>4.7027668691873172E-6</v>
      </c>
      <c r="AR93" s="5">
        <f t="shared" si="145"/>
        <v>1.3416433573828018E-4</v>
      </c>
      <c r="AS93" s="5">
        <f t="shared" si="146"/>
        <v>1.164520466917487E-4</v>
      </c>
      <c r="AT93" s="5">
        <f t="shared" si="147"/>
        <v>5.0539061308928513E-5</v>
      </c>
      <c r="AU93" s="5">
        <f t="shared" si="148"/>
        <v>1.4622309013589966E-5</v>
      </c>
      <c r="AV93" s="5">
        <f t="shared" si="149"/>
        <v>3.1729703028409004E-6</v>
      </c>
      <c r="AW93" s="5">
        <f t="shared" si="150"/>
        <v>7.7774312889227902E-9</v>
      </c>
      <c r="AX93" s="5">
        <f t="shared" si="151"/>
        <v>1.3881394230409055E-4</v>
      </c>
      <c r="AY93" s="5">
        <f t="shared" si="152"/>
        <v>8.1293474695471633E-5</v>
      </c>
      <c r="AZ93" s="5">
        <f t="shared" si="153"/>
        <v>2.3803909457402337E-5</v>
      </c>
      <c r="BA93" s="5">
        <f t="shared" si="154"/>
        <v>4.6467534864990576E-6</v>
      </c>
      <c r="BB93" s="5">
        <f t="shared" si="155"/>
        <v>6.8031843686005982E-7</v>
      </c>
      <c r="BC93" s="5">
        <f t="shared" si="156"/>
        <v>7.9682845561135524E-8</v>
      </c>
      <c r="BD93" s="5">
        <f t="shared" si="157"/>
        <v>1.3095088350325883E-5</v>
      </c>
      <c r="BE93" s="5">
        <f t="shared" si="158"/>
        <v>1.1366283234759987E-5</v>
      </c>
      <c r="BF93" s="5">
        <f t="shared" si="159"/>
        <v>4.9328569275964797E-6</v>
      </c>
      <c r="BG93" s="5">
        <f t="shared" si="160"/>
        <v>1.4272081128345149E-6</v>
      </c>
      <c r="BH93" s="5">
        <f t="shared" si="161"/>
        <v>3.0969725463938326E-7</v>
      </c>
      <c r="BI93" s="5">
        <f t="shared" si="162"/>
        <v>5.3762244577314622E-8</v>
      </c>
      <c r="BJ93" s="8">
        <f t="shared" si="163"/>
        <v>0.3991016462248469</v>
      </c>
      <c r="BK93" s="8">
        <f t="shared" si="164"/>
        <v>0.36859032060857577</v>
      </c>
      <c r="BL93" s="8">
        <f t="shared" si="165"/>
        <v>0.22452800631331615</v>
      </c>
      <c r="BM93" s="8">
        <f t="shared" si="166"/>
        <v>0.17956406634257263</v>
      </c>
      <c r="BN93" s="8">
        <f t="shared" si="167"/>
        <v>0.82039849574974921</v>
      </c>
    </row>
    <row r="94" spans="1:66" x14ac:dyDescent="0.25">
      <c r="A94" t="s">
        <v>32</v>
      </c>
      <c r="B94" t="s">
        <v>211</v>
      </c>
      <c r="C94" t="s">
        <v>212</v>
      </c>
      <c r="D94" s="4" t="s">
        <v>440</v>
      </c>
      <c r="E94">
        <f>VLOOKUP(A94,home!$A$2:$E$405,3,FALSE)</f>
        <v>1.2741935483871001</v>
      </c>
      <c r="F94">
        <f>VLOOKUP(B94,home!$B$2:$E$405,3,FALSE)</f>
        <v>0.78</v>
      </c>
      <c r="G94">
        <f>VLOOKUP(C94,away!$B$2:$E$405,4,FALSE)</f>
        <v>1.28</v>
      </c>
      <c r="H94">
        <f>VLOOKUP(A94,away!$A$2:$E$405,3,FALSE)</f>
        <v>1.12903225806452</v>
      </c>
      <c r="I94">
        <f>VLOOKUP(C94,away!$B$2:$E$405,3,FALSE)</f>
        <v>0.88</v>
      </c>
      <c r="J94">
        <f>VLOOKUP(B94,home!$B$2:$E$405,4,FALSE)</f>
        <v>0.89</v>
      </c>
      <c r="K94" s="3">
        <f t="shared" si="112"/>
        <v>1.2721548387096808</v>
      </c>
      <c r="L94" s="3">
        <f t="shared" si="113"/>
        <v>0.88425806451613209</v>
      </c>
      <c r="M94" s="5">
        <f t="shared" si="114"/>
        <v>0.1157395462550239</v>
      </c>
      <c r="N94" s="5">
        <f t="shared" si="115"/>
        <v>0.14723862379839159</v>
      </c>
      <c r="O94" s="5">
        <f t="shared" si="116"/>
        <v>0.1023436271594428</v>
      </c>
      <c r="P94" s="5">
        <f t="shared" si="117"/>
        <v>0.13019694050198466</v>
      </c>
      <c r="Q94" s="5">
        <f t="shared" si="118"/>
        <v>9.3655163855039136E-2</v>
      </c>
      <c r="R94" s="5">
        <f t="shared" si="119"/>
        <v>4.5249088833784756E-2</v>
      </c>
      <c r="S94" s="5">
        <f t="shared" si="120"/>
        <v>3.6615063443238463E-2</v>
      </c>
      <c r="T94" s="5">
        <f t="shared" si="121"/>
        <v>8.2815333922398121E-2</v>
      </c>
      <c r="U94" s="5">
        <f t="shared" si="122"/>
        <v>5.7563847307103469E-2</v>
      </c>
      <c r="V94" s="5">
        <f t="shared" si="123"/>
        <v>4.5765296985503332E-3</v>
      </c>
      <c r="W94" s="5">
        <f t="shared" si="124"/>
        <v>3.971462328944534E-2</v>
      </c>
      <c r="X94" s="5">
        <f t="shared" si="125"/>
        <v>3.5117975922912242E-2</v>
      </c>
      <c r="Y94" s="5">
        <f t="shared" si="126"/>
        <v>1.5526676709659251E-2</v>
      </c>
      <c r="Z94" s="5">
        <f t="shared" si="127"/>
        <v>1.3337290571093681E-2</v>
      </c>
      <c r="AA94" s="5">
        <f t="shared" si="128"/>
        <v>1.6967098735293829E-2</v>
      </c>
      <c r="AB94" s="5">
        <f t="shared" si="129"/>
        <v>1.0792388377484479E-2</v>
      </c>
      <c r="AC94" s="5">
        <f t="shared" si="130"/>
        <v>3.2176240973137753E-4</v>
      </c>
      <c r="AD94" s="5">
        <f t="shared" si="131"/>
        <v>1.2630787546300024E-2</v>
      </c>
      <c r="AE94" s="5">
        <f t="shared" si="132"/>
        <v>1.1168875749005725E-2</v>
      </c>
      <c r="AF94" s="5">
        <f t="shared" si="133"/>
        <v>4.9380842263184828E-3</v>
      </c>
      <c r="AG94" s="5">
        <f t="shared" si="134"/>
        <v>1.4555136001273416E-3</v>
      </c>
      <c r="AH94" s="5">
        <f t="shared" si="135"/>
        <v>2.9484016865711387E-3</v>
      </c>
      <c r="AI94" s="5">
        <f t="shared" si="136"/>
        <v>3.7508234720312577E-3</v>
      </c>
      <c r="AJ94" s="5">
        <f t="shared" si="137"/>
        <v>2.3858141145452053E-3</v>
      </c>
      <c r="AK94" s="5">
        <f t="shared" si="138"/>
        <v>1.0117083233601785E-3</v>
      </c>
      <c r="AL94" s="5">
        <f t="shared" si="139"/>
        <v>1.447819096275502E-5</v>
      </c>
      <c r="AM94" s="5">
        <f t="shared" si="140"/>
        <v>3.2136634987479078E-3</v>
      </c>
      <c r="AN94" s="5">
        <f t="shared" si="141"/>
        <v>2.8417078654089665E-3</v>
      </c>
      <c r="AO94" s="5">
        <f t="shared" si="142"/>
        <v>1.2564015484934007E-3</v>
      </c>
      <c r="AP94" s="5">
        <f t="shared" si="143"/>
        <v>3.7032773384194868E-4</v>
      </c>
      <c r="AQ94" s="5">
        <f t="shared" si="144"/>
        <v>8.1866321290931704E-5</v>
      </c>
      <c r="AR94" s="5">
        <f t="shared" si="145"/>
        <v>5.2142959375669909E-4</v>
      </c>
      <c r="AS94" s="5">
        <f t="shared" si="146"/>
        <v>6.6333918074400785E-4</v>
      </c>
      <c r="AT94" s="5">
        <f t="shared" si="147"/>
        <v>4.2193507424460273E-4</v>
      </c>
      <c r="AU94" s="5">
        <f t="shared" si="148"/>
        <v>1.7892224877386656E-4</v>
      </c>
      <c r="AV94" s="5">
        <f t="shared" si="149"/>
        <v>5.6904201132622929E-5</v>
      </c>
      <c r="AW94" s="5">
        <f t="shared" si="150"/>
        <v>4.5240854918255835E-7</v>
      </c>
      <c r="AX94" s="5">
        <f t="shared" si="151"/>
        <v>6.8137959498613899E-4</v>
      </c>
      <c r="AY94" s="5">
        <f t="shared" si="152"/>
        <v>6.025154018632293E-4</v>
      </c>
      <c r="AZ94" s="5">
        <f t="shared" si="153"/>
        <v>2.663895515463693E-4</v>
      </c>
      <c r="BA94" s="5">
        <f t="shared" si="154"/>
        <v>7.851903641923766E-5</v>
      </c>
      <c r="BB94" s="5">
        <f t="shared" si="155"/>
        <v>1.7357772792936692E-5</v>
      </c>
      <c r="BC94" s="5">
        <f t="shared" si="156"/>
        <v>3.069750114838596E-6</v>
      </c>
      <c r="BD94" s="5">
        <f t="shared" si="157"/>
        <v>7.6846387226121925E-5</v>
      </c>
      <c r="BE94" s="5">
        <f t="shared" si="158"/>
        <v>9.7760503347068818E-5</v>
      </c>
      <c r="BF94" s="5">
        <f t="shared" si="159"/>
        <v>6.218324868383379E-5</v>
      </c>
      <c r="BG94" s="5">
        <f t="shared" si="160"/>
        <v>2.636890689994218E-5</v>
      </c>
      <c r="BH94" s="5">
        <f t="shared" si="161"/>
        <v>8.3863331260616366E-6</v>
      </c>
      <c r="BI94" s="5">
        <f t="shared" si="162"/>
        <v>2.1337428530701173E-6</v>
      </c>
      <c r="BJ94" s="8">
        <f t="shared" si="163"/>
        <v>0.45367485669510321</v>
      </c>
      <c r="BK94" s="8">
        <f t="shared" si="164"/>
        <v>0.28806683590135468</v>
      </c>
      <c r="BL94" s="8">
        <f t="shared" si="165"/>
        <v>0.245129007430405</v>
      </c>
      <c r="BM94" s="8">
        <f t="shared" si="166"/>
        <v>0.36518293720097555</v>
      </c>
      <c r="BN94" s="8">
        <f t="shared" si="167"/>
        <v>0.63442299040366679</v>
      </c>
    </row>
    <row r="95" spans="1:66" x14ac:dyDescent="0.25">
      <c r="A95" t="s">
        <v>213</v>
      </c>
      <c r="B95" t="s">
        <v>214</v>
      </c>
      <c r="C95" t="s">
        <v>215</v>
      </c>
      <c r="D95" s="4" t="s">
        <v>440</v>
      </c>
      <c r="E95">
        <f>VLOOKUP(A95,home!$A$2:$E$405,3,FALSE)</f>
        <v>1.2554744525547401</v>
      </c>
      <c r="F95">
        <f>VLOOKUP(B95,home!$B$2:$E$405,3,FALSE)</f>
        <v>1.67</v>
      </c>
      <c r="G95">
        <f>VLOOKUP(C95,away!$B$2:$E$405,4,FALSE)</f>
        <v>0.93</v>
      </c>
      <c r="H95">
        <f>VLOOKUP(A95,away!$A$2:$E$405,3,FALSE)</f>
        <v>1.18978102189781</v>
      </c>
      <c r="I95">
        <f>VLOOKUP(C95,away!$B$2:$E$405,3,FALSE)</f>
        <v>1.1299999999999999</v>
      </c>
      <c r="J95">
        <f>VLOOKUP(B95,home!$B$2:$E$405,4,FALSE)</f>
        <v>0.53</v>
      </c>
      <c r="K95" s="3">
        <f t="shared" si="112"/>
        <v>1.9498773722627667</v>
      </c>
      <c r="L95" s="3">
        <f t="shared" si="113"/>
        <v>0.71255985401459843</v>
      </c>
      <c r="M95" s="5">
        <f t="shared" si="114"/>
        <v>6.9777949680624396E-2</v>
      </c>
      <c r="N95" s="5">
        <f t="shared" si="115"/>
        <v>0.13605844516513943</v>
      </c>
      <c r="O95" s="5">
        <f t="shared" si="116"/>
        <v>4.9720965637863712E-2</v>
      </c>
      <c r="P95" s="5">
        <f t="shared" si="117"/>
        <v>9.6949785824325008E-2</v>
      </c>
      <c r="Q95" s="5">
        <f t="shared" si="118"/>
        <v>0.13264864176637994</v>
      </c>
      <c r="R95" s="5">
        <f t="shared" si="119"/>
        <v>1.7714582008190514E-2</v>
      </c>
      <c r="S95" s="5">
        <f t="shared" si="120"/>
        <v>3.3675613193004272E-2</v>
      </c>
      <c r="T95" s="5">
        <f t="shared" si="121"/>
        <v>9.4520096812286458E-2</v>
      </c>
      <c r="U95" s="5">
        <f t="shared" si="122"/>
        <v>3.4541262616863806E-2</v>
      </c>
      <c r="V95" s="5">
        <f t="shared" si="123"/>
        <v>5.1987825531765912E-3</v>
      </c>
      <c r="W95" s="5">
        <f t="shared" si="124"/>
        <v>8.6216195013884653E-2</v>
      </c>
      <c r="X95" s="5">
        <f t="shared" si="125"/>
        <v>6.1434199332787806E-2</v>
      </c>
      <c r="Y95" s="5">
        <f t="shared" si="126"/>
        <v>2.1887772054037507E-2</v>
      </c>
      <c r="Z95" s="5">
        <f t="shared" si="127"/>
        <v>4.2075666565619552E-3</v>
      </c>
      <c r="AA95" s="5">
        <f t="shared" si="128"/>
        <v>8.2042390159174586E-3</v>
      </c>
      <c r="AB95" s="5">
        <f t="shared" si="129"/>
        <v>7.9986300068864025E-3</v>
      </c>
      <c r="AC95" s="5">
        <f t="shared" si="130"/>
        <v>4.5145068874249077E-4</v>
      </c>
      <c r="AD95" s="5">
        <f t="shared" si="131"/>
        <v>4.2027751945041922E-2</v>
      </c>
      <c r="AE95" s="5">
        <f t="shared" si="132"/>
        <v>2.9947288790520828E-2</v>
      </c>
      <c r="AF95" s="5">
        <f t="shared" si="133"/>
        <v>1.0669617864353269E-2</v>
      </c>
      <c r="AG95" s="5">
        <f t="shared" si="134"/>
        <v>2.5342471159383725E-3</v>
      </c>
      <c r="AH95" s="5">
        <f t="shared" si="135"/>
        <v>7.4953577063911943E-4</v>
      </c>
      <c r="AI95" s="5">
        <f t="shared" si="136"/>
        <v>1.4615028388707538E-3</v>
      </c>
      <c r="AJ95" s="5">
        <f t="shared" si="137"/>
        <v>1.4248756575059398E-3</v>
      </c>
      <c r="AK95" s="5">
        <f t="shared" si="138"/>
        <v>9.2611093428628805E-4</v>
      </c>
      <c r="AL95" s="5">
        <f t="shared" si="139"/>
        <v>2.5089901772210889E-5</v>
      </c>
      <c r="AM95" s="5">
        <f t="shared" si="140"/>
        <v>1.6389792504941939E-2</v>
      </c>
      <c r="AN95" s="5">
        <f t="shared" si="141"/>
        <v>1.1678708154650989E-2</v>
      </c>
      <c r="AO95" s="5">
        <f t="shared" si="142"/>
        <v>4.1608892888786043E-3</v>
      </c>
      <c r="AP95" s="5">
        <f t="shared" si="143"/>
        <v>9.8829422141808137E-4</v>
      </c>
      <c r="AQ95" s="5">
        <f t="shared" si="144"/>
        <v>1.7605469653428479E-4</v>
      </c>
      <c r="AR95" s="5">
        <f t="shared" si="145"/>
        <v>1.0681781986106614E-4</v>
      </c>
      <c r="AS95" s="5">
        <f t="shared" si="146"/>
        <v>2.0828164990153319E-4</v>
      </c>
      <c r="AT95" s="5">
        <f t="shared" si="147"/>
        <v>2.0306183810027759E-4</v>
      </c>
      <c r="AU95" s="5">
        <f t="shared" si="148"/>
        <v>1.3198189442727219E-4</v>
      </c>
      <c r="AV95" s="5">
        <f t="shared" si="149"/>
        <v>6.433712737302786E-5</v>
      </c>
      <c r="AW95" s="5">
        <f t="shared" si="150"/>
        <v>9.6833384181242821E-7</v>
      </c>
      <c r="AX95" s="5">
        <f t="shared" si="151"/>
        <v>5.3263475902446998E-3</v>
      </c>
      <c r="AY95" s="5">
        <f t="shared" si="152"/>
        <v>3.7953414613357719E-3</v>
      </c>
      <c r="AZ95" s="5">
        <f t="shared" si="153"/>
        <v>1.352203978812485E-3</v>
      </c>
      <c r="BA95" s="5">
        <f t="shared" si="154"/>
        <v>3.2117542324686116E-4</v>
      </c>
      <c r="BB95" s="5">
        <f t="shared" si="155"/>
        <v>5.7214178175465048E-5</v>
      </c>
      <c r="BC95" s="5">
        <f t="shared" si="156"/>
        <v>8.153705289654922E-6</v>
      </c>
      <c r="BD95" s="5">
        <f t="shared" si="157"/>
        <v>1.2685681687726491E-5</v>
      </c>
      <c r="BE95" s="5">
        <f t="shared" si="158"/>
        <v>2.4735523674626028E-5</v>
      </c>
      <c r="BF95" s="5">
        <f t="shared" si="159"/>
        <v>2.4115618952111632E-5</v>
      </c>
      <c r="BG95" s="5">
        <f t="shared" si="160"/>
        <v>1.5674166570944533E-5</v>
      </c>
      <c r="BH95" s="5">
        <f t="shared" si="161"/>
        <v>7.6406756814405585E-6</v>
      </c>
      <c r="BI95" s="5">
        <f t="shared" si="162"/>
        <v>2.9796761240078671E-6</v>
      </c>
      <c r="BJ95" s="8">
        <f t="shared" si="163"/>
        <v>0.66219843106389908</v>
      </c>
      <c r="BK95" s="8">
        <f t="shared" si="164"/>
        <v>0.20987401330298078</v>
      </c>
      <c r="BL95" s="8">
        <f t="shared" si="165"/>
        <v>0.12354401615937803</v>
      </c>
      <c r="BM95" s="8">
        <f t="shared" si="166"/>
        <v>0.49315928397280273</v>
      </c>
      <c r="BN95" s="8">
        <f t="shared" si="167"/>
        <v>0.502870370082523</v>
      </c>
    </row>
    <row r="96" spans="1:66" x14ac:dyDescent="0.25">
      <c r="A96" t="s">
        <v>213</v>
      </c>
      <c r="B96" t="s">
        <v>216</v>
      </c>
      <c r="C96" t="s">
        <v>217</v>
      </c>
      <c r="D96" s="4" t="s">
        <v>440</v>
      </c>
      <c r="E96">
        <f>VLOOKUP(A96,home!$A$2:$E$405,3,FALSE)</f>
        <v>1.2554744525547401</v>
      </c>
      <c r="F96">
        <f>VLOOKUP(B96,home!$B$2:$E$405,3,FALSE)</f>
        <v>0.6</v>
      </c>
      <c r="G96">
        <f>VLOOKUP(C96,away!$B$2:$E$405,4,FALSE)</f>
        <v>1.06</v>
      </c>
      <c r="H96">
        <f>VLOOKUP(A96,away!$A$2:$E$405,3,FALSE)</f>
        <v>1.18978102189781</v>
      </c>
      <c r="I96">
        <f>VLOOKUP(C96,away!$B$2:$E$405,3,FALSE)</f>
        <v>0.33</v>
      </c>
      <c r="J96">
        <f>VLOOKUP(B96,home!$B$2:$E$405,4,FALSE)</f>
        <v>1.4</v>
      </c>
      <c r="K96" s="3">
        <f t="shared" si="112"/>
        <v>0.79848175182481473</v>
      </c>
      <c r="L96" s="3">
        <f t="shared" si="113"/>
        <v>0.54967883211678814</v>
      </c>
      <c r="M96" s="5">
        <f t="shared" si="114"/>
        <v>0.25971755017674658</v>
      </c>
      <c r="N96" s="5">
        <f t="shared" si="115"/>
        <v>0.20737972444477784</v>
      </c>
      <c r="O96" s="5">
        <f t="shared" si="116"/>
        <v>0.14276123966138737</v>
      </c>
      <c r="P96" s="5">
        <f t="shared" si="117"/>
        <v>0.11399224473750681</v>
      </c>
      <c r="Q96" s="5">
        <f t="shared" si="118"/>
        <v>8.2794462833806773E-2</v>
      </c>
      <c r="R96" s="5">
        <f t="shared" si="119"/>
        <v>3.9236415744308147E-2</v>
      </c>
      <c r="S96" s="5">
        <f t="shared" si="120"/>
        <v>1.2508041766384898E-2</v>
      </c>
      <c r="T96" s="5">
        <f t="shared" si="121"/>
        <v>4.5510363636223718E-2</v>
      </c>
      <c r="U96" s="5">
        <f t="shared" si="122"/>
        <v>3.1329561978841916E-2</v>
      </c>
      <c r="V96" s="5">
        <f t="shared" si="123"/>
        <v>6.0998733998632413E-4</v>
      </c>
      <c r="W96" s="5">
        <f t="shared" si="124"/>
        <v>2.2036622574977519E-2</v>
      </c>
      <c r="X96" s="5">
        <f t="shared" si="125"/>
        <v>1.2113064960812091E-2</v>
      </c>
      <c r="Y96" s="5">
        <f t="shared" si="126"/>
        <v>3.329147700506989E-3</v>
      </c>
      <c r="Z96" s="5">
        <f t="shared" si="127"/>
        <v>7.1891423942600213E-3</v>
      </c>
      <c r="AA96" s="5">
        <f t="shared" si="128"/>
        <v>5.7403990130867845E-3</v>
      </c>
      <c r="AB96" s="5">
        <f t="shared" si="129"/>
        <v>2.2918019300714864E-3</v>
      </c>
      <c r="AC96" s="5">
        <f t="shared" si="130"/>
        <v>1.6733039916628102E-5</v>
      </c>
      <c r="AD96" s="5">
        <f t="shared" si="131"/>
        <v>4.3989602494925763E-3</v>
      </c>
      <c r="AE96" s="5">
        <f t="shared" si="132"/>
        <v>2.4180153324692539E-3</v>
      </c>
      <c r="AF96" s="5">
        <f t="shared" si="133"/>
        <v>6.6456592199609329E-4</v>
      </c>
      <c r="AG96" s="5">
        <f t="shared" si="134"/>
        <v>1.217659399558097E-4</v>
      </c>
      <c r="AH96" s="5">
        <f t="shared" si="135"/>
        <v>9.8792984879953415E-4</v>
      </c>
      <c r="AI96" s="5">
        <f t="shared" si="136"/>
        <v>7.8884395634947651E-4</v>
      </c>
      <c r="AJ96" s="5">
        <f t="shared" si="137"/>
        <v>3.1493875209117375E-4</v>
      </c>
      <c r="AK96" s="5">
        <f t="shared" si="138"/>
        <v>8.3824282162427188E-5</v>
      </c>
      <c r="AL96" s="5">
        <f t="shared" si="139"/>
        <v>2.9377094926094403E-7</v>
      </c>
      <c r="AM96" s="5">
        <f t="shared" si="140"/>
        <v>7.0249789724451139E-4</v>
      </c>
      <c r="AN96" s="5">
        <f t="shared" si="141"/>
        <v>3.8614822372186238E-4</v>
      </c>
      <c r="AO96" s="5">
        <f t="shared" si="142"/>
        <v>1.0612875231970276E-4</v>
      </c>
      <c r="AP96" s="5">
        <f t="shared" si="143"/>
        <v>1.944557620970203E-5</v>
      </c>
      <c r="AQ96" s="5">
        <f t="shared" si="144"/>
        <v>2.6722054051967518E-6</v>
      </c>
      <c r="AR96" s="5">
        <f t="shared" si="145"/>
        <v>1.086088251002887E-4</v>
      </c>
      <c r="AS96" s="5">
        <f t="shared" si="146"/>
        <v>8.6722164929713428E-5</v>
      </c>
      <c r="AT96" s="5">
        <f t="shared" si="147"/>
        <v>3.4623033087559036E-5</v>
      </c>
      <c r="AU96" s="5">
        <f t="shared" si="148"/>
        <v>9.2152867044142251E-6</v>
      </c>
      <c r="AV96" s="5">
        <f t="shared" si="149"/>
        <v>1.8395595678271479E-6</v>
      </c>
      <c r="AW96" s="5">
        <f t="shared" si="150"/>
        <v>3.581626989496619E-9</v>
      </c>
      <c r="AX96" s="5">
        <f t="shared" si="151"/>
        <v>9.3488625274174339E-5</v>
      </c>
      <c r="AY96" s="5">
        <f t="shared" si="152"/>
        <v>5.1388718356912187E-5</v>
      </c>
      <c r="AZ96" s="5">
        <f t="shared" si="153"/>
        <v>1.412364534520302E-5</v>
      </c>
      <c r="BA96" s="5">
        <f t="shared" si="154"/>
        <v>2.5878229595276359E-6</v>
      </c>
      <c r="BB96" s="5">
        <f t="shared" si="155"/>
        <v>3.5561787552954014E-7</v>
      </c>
      <c r="BC96" s="5">
        <f t="shared" si="156"/>
        <v>3.9095123700186223E-8</v>
      </c>
      <c r="BD96" s="5">
        <f t="shared" si="157"/>
        <v>9.9499953564505268E-6</v>
      </c>
      <c r="BE96" s="5">
        <f t="shared" si="158"/>
        <v>7.9448897228673894E-6</v>
      </c>
      <c r="BF96" s="5">
        <f t="shared" si="159"/>
        <v>3.1719247319850592E-6</v>
      </c>
      <c r="BG96" s="5">
        <f t="shared" si="160"/>
        <v>8.4424133888396224E-7</v>
      </c>
      <c r="BH96" s="5">
        <f t="shared" si="161"/>
        <v>1.6852782580874826E-7</v>
      </c>
      <c r="BI96" s="5">
        <f t="shared" si="162"/>
        <v>2.691327871659931E-8</v>
      </c>
      <c r="BJ96" s="8">
        <f t="shared" si="163"/>
        <v>0.38214556977485475</v>
      </c>
      <c r="BK96" s="8">
        <f t="shared" si="164"/>
        <v>0.38689623954984736</v>
      </c>
      <c r="BL96" s="8">
        <f t="shared" si="165"/>
        <v>0.22379807052874282</v>
      </c>
      <c r="BM96" s="8">
        <f t="shared" si="166"/>
        <v>0.15409599951244146</v>
      </c>
      <c r="BN96" s="8">
        <f t="shared" si="167"/>
        <v>0.84588163759853352</v>
      </c>
    </row>
    <row r="97" spans="1:66" x14ac:dyDescent="0.25">
      <c r="A97" t="s">
        <v>213</v>
      </c>
      <c r="B97" t="s">
        <v>218</v>
      </c>
      <c r="C97" t="s">
        <v>219</v>
      </c>
      <c r="D97" s="4" t="s">
        <v>440</v>
      </c>
      <c r="E97">
        <f>VLOOKUP(A97,home!$A$2:$E$405,3,FALSE)</f>
        <v>1.2554744525547401</v>
      </c>
      <c r="F97">
        <f>VLOOKUP(B97,home!$B$2:$E$405,3,FALSE)</f>
        <v>1</v>
      </c>
      <c r="G97">
        <f>VLOOKUP(C97,away!$B$2:$E$405,4,FALSE)</f>
        <v>1.06</v>
      </c>
      <c r="H97">
        <f>VLOOKUP(A97,away!$A$2:$E$405,3,FALSE)</f>
        <v>1.18978102189781</v>
      </c>
      <c r="I97">
        <f>VLOOKUP(C97,away!$B$2:$E$405,3,FALSE)</f>
        <v>0.6</v>
      </c>
      <c r="J97">
        <f>VLOOKUP(B97,home!$B$2:$E$405,4,FALSE)</f>
        <v>1.1200000000000001</v>
      </c>
      <c r="K97" s="3">
        <f t="shared" si="112"/>
        <v>1.3308029197080247</v>
      </c>
      <c r="L97" s="3">
        <f t="shared" si="113"/>
        <v>0.79953284671532843</v>
      </c>
      <c r="M97" s="5">
        <f t="shared" si="114"/>
        <v>0.11879739897734641</v>
      </c>
      <c r="N97" s="5">
        <f t="shared" si="115"/>
        <v>0.15809592541277173</v>
      </c>
      <c r="O97" s="5">
        <f t="shared" si="116"/>
        <v>9.4982422586734408E-2</v>
      </c>
      <c r="P97" s="5">
        <f t="shared" si="117"/>
        <v>0.12640288529936761</v>
      </c>
      <c r="Q97" s="5">
        <f t="shared" si="118"/>
        <v>0.10519725956662937</v>
      </c>
      <c r="R97" s="5">
        <f t="shared" si="119"/>
        <v>3.7970783359345041E-2</v>
      </c>
      <c r="S97" s="5">
        <f t="shared" si="120"/>
        <v>3.3623819943759646E-2</v>
      </c>
      <c r="T97" s="5">
        <f t="shared" si="121"/>
        <v>8.41086644079585E-2</v>
      </c>
      <c r="U97" s="5">
        <f t="shared" si="122"/>
        <v>5.053162935821727E-2</v>
      </c>
      <c r="V97" s="5">
        <f t="shared" si="123"/>
        <v>3.9751598494248194E-3</v>
      </c>
      <c r="W97" s="5">
        <f t="shared" si="124"/>
        <v>4.6665606725517748E-2</v>
      </c>
      <c r="X97" s="5">
        <f t="shared" si="125"/>
        <v>3.7310685388951173E-2</v>
      </c>
      <c r="Y97" s="5">
        <f t="shared" si="126"/>
        <v>1.4915559250964074E-2</v>
      </c>
      <c r="Z97" s="5">
        <f t="shared" si="127"/>
        <v>1.0119629503769389E-2</v>
      </c>
      <c r="AA97" s="5">
        <f t="shared" si="128"/>
        <v>1.3467232489979773E-2</v>
      </c>
      <c r="AB97" s="5">
        <f t="shared" si="129"/>
        <v>8.9611161590259277E-3</v>
      </c>
      <c r="AC97" s="5">
        <f t="shared" si="130"/>
        <v>2.6435325963518878E-4</v>
      </c>
      <c r="AD97" s="5">
        <f t="shared" si="131"/>
        <v>1.5525681420066374E-2</v>
      </c>
      <c r="AE97" s="5">
        <f t="shared" si="132"/>
        <v>1.2413292262980949E-2</v>
      </c>
      <c r="AF97" s="5">
        <f t="shared" si="133"/>
        <v>4.9624174500652605E-3</v>
      </c>
      <c r="AG97" s="5">
        <f t="shared" si="134"/>
        <v>1.3225385834801664E-3</v>
      </c>
      <c r="AH97" s="5">
        <f t="shared" si="135"/>
        <v>2.0227440462132905E-3</v>
      </c>
      <c r="AI97" s="5">
        <f t="shared" si="136"/>
        <v>2.6918736825226712E-3</v>
      </c>
      <c r="AJ97" s="5">
        <f t="shared" si="137"/>
        <v>1.7911766780931819E-3</v>
      </c>
      <c r="AK97" s="5">
        <f t="shared" si="138"/>
        <v>7.9456771763977533E-4</v>
      </c>
      <c r="AL97" s="5">
        <f t="shared" si="139"/>
        <v>1.1251093052147587E-5</v>
      </c>
      <c r="AM97" s="5">
        <f t="shared" si="140"/>
        <v>4.1323244328561864E-3</v>
      </c>
      <c r="AN97" s="5">
        <f t="shared" si="141"/>
        <v>3.3039291173528112E-3</v>
      </c>
      <c r="AO97" s="5">
        <f t="shared" si="142"/>
        <v>1.3207999262713781E-3</v>
      </c>
      <c r="AP97" s="5">
        <f t="shared" si="143"/>
        <v>3.5200764166438362E-4</v>
      </c>
      <c r="AQ97" s="5">
        <f t="shared" si="144"/>
        <v>7.0360417951368444E-5</v>
      </c>
      <c r="AR97" s="5">
        <f t="shared" si="145"/>
        <v>3.2345006108907897E-4</v>
      </c>
      <c r="AS97" s="5">
        <f t="shared" si="146"/>
        <v>4.3044828567708534E-4</v>
      </c>
      <c r="AT97" s="5">
        <f t="shared" si="147"/>
        <v>2.8642091768118957E-4</v>
      </c>
      <c r="AU97" s="5">
        <f t="shared" si="148"/>
        <v>1.2705659783852623E-4</v>
      </c>
      <c r="AV97" s="5">
        <f t="shared" si="149"/>
        <v>4.227182284291978E-5</v>
      </c>
      <c r="AW97" s="5">
        <f t="shared" si="150"/>
        <v>3.3253875851887203E-7</v>
      </c>
      <c r="AX97" s="5">
        <f t="shared" si="151"/>
        <v>9.1655157007097083E-4</v>
      </c>
      <c r="AY97" s="5">
        <f t="shared" si="152"/>
        <v>7.3281308598024703E-4</v>
      </c>
      <c r="AZ97" s="5">
        <f t="shared" si="153"/>
        <v>2.9295406637201585E-4</v>
      </c>
      <c r="BA97" s="5">
        <f t="shared" si="154"/>
        <v>7.8075466214416384E-5</v>
      </c>
      <c r="BB97" s="5">
        <f t="shared" si="155"/>
        <v>1.5605974940259689E-5</v>
      </c>
      <c r="BC97" s="5">
        <f t="shared" si="156"/>
        <v>2.4954979139507826E-6</v>
      </c>
      <c r="BD97" s="5">
        <f t="shared" si="157"/>
        <v>4.3101491352133019E-5</v>
      </c>
      <c r="BE97" s="5">
        <f t="shared" si="158"/>
        <v>5.7359590535188808E-5</v>
      </c>
      <c r="BF97" s="5">
        <f t="shared" si="159"/>
        <v>3.8167155278743032E-5</v>
      </c>
      <c r="BG97" s="5">
        <f t="shared" si="160"/>
        <v>1.693098722730025E-5</v>
      </c>
      <c r="BH97" s="5">
        <f t="shared" si="161"/>
        <v>5.6329518089076151E-6</v>
      </c>
      <c r="BI97" s="5">
        <f t="shared" si="162"/>
        <v>1.4992697427737685E-6</v>
      </c>
      <c r="BJ97" s="8">
        <f t="shared" si="163"/>
        <v>0.4917355476669733</v>
      </c>
      <c r="BK97" s="8">
        <f t="shared" si="164"/>
        <v>0.28380768150856606</v>
      </c>
      <c r="BL97" s="8">
        <f t="shared" si="165"/>
        <v>0.21458588520884517</v>
      </c>
      <c r="BM97" s="8">
        <f t="shared" si="166"/>
        <v>0.35806958813873774</v>
      </c>
      <c r="BN97" s="8">
        <f t="shared" si="167"/>
        <v>0.64144667520219456</v>
      </c>
    </row>
    <row r="98" spans="1:66" x14ac:dyDescent="0.25">
      <c r="A98" t="s">
        <v>213</v>
      </c>
      <c r="B98" t="s">
        <v>220</v>
      </c>
      <c r="C98" t="s">
        <v>221</v>
      </c>
      <c r="D98" s="4" t="s">
        <v>440</v>
      </c>
      <c r="E98">
        <f>VLOOKUP(A98,home!$A$2:$E$405,3,FALSE)</f>
        <v>1.2554744525547401</v>
      </c>
      <c r="F98">
        <f>VLOOKUP(B98,home!$B$2:$E$405,3,FALSE)</f>
        <v>0.66</v>
      </c>
      <c r="G98">
        <f>VLOOKUP(C98,away!$B$2:$E$405,4,FALSE)</f>
        <v>0.8</v>
      </c>
      <c r="H98">
        <f>VLOOKUP(A98,away!$A$2:$E$405,3,FALSE)</f>
        <v>1.18978102189781</v>
      </c>
      <c r="I98">
        <f>VLOOKUP(C98,away!$B$2:$E$405,3,FALSE)</f>
        <v>0.8</v>
      </c>
      <c r="J98">
        <f>VLOOKUP(B98,home!$B$2:$E$405,4,FALSE)</f>
        <v>1.61</v>
      </c>
      <c r="K98" s="3">
        <f t="shared" si="112"/>
        <v>0.66289051094890283</v>
      </c>
      <c r="L98" s="3">
        <f t="shared" si="113"/>
        <v>1.5324379562043793</v>
      </c>
      <c r="M98" s="5">
        <f t="shared" si="114"/>
        <v>0.11132198988183875</v>
      </c>
      <c r="N98" s="5">
        <f t="shared" si="115"/>
        <v>7.3794290752620673E-2</v>
      </c>
      <c r="O98" s="5">
        <f t="shared" si="116"/>
        <v>0.17059404265512956</v>
      </c>
      <c r="P98" s="5">
        <f t="shared" si="117"/>
        <v>0.11308517210049775</v>
      </c>
      <c r="Q98" s="5">
        <f t="shared" si="118"/>
        <v>2.4458767551058309E-2</v>
      </c>
      <c r="R98" s="5">
        <f t="shared" si="119"/>
        <v>0.13071239303353474</v>
      </c>
      <c r="S98" s="5">
        <f t="shared" si="120"/>
        <v>2.8719070155350988E-2</v>
      </c>
      <c r="T98" s="5">
        <f t="shared" si="121"/>
        <v>3.7481543757221784E-2</v>
      </c>
      <c r="U98" s="5">
        <f t="shared" si="122"/>
        <v>8.6648005005353648E-2</v>
      </c>
      <c r="V98" s="5">
        <f t="shared" si="123"/>
        <v>3.2415488265978773E-3</v>
      </c>
      <c r="W98" s="5">
        <f t="shared" si="124"/>
        <v>5.404494973033829E-3</v>
      </c>
      <c r="X98" s="5">
        <f t="shared" si="125"/>
        <v>8.2820532307928026E-3</v>
      </c>
      <c r="Y98" s="5">
        <f t="shared" si="126"/>
        <v>6.3458663630860009E-3</v>
      </c>
      <c r="Z98" s="5">
        <f t="shared" si="127"/>
        <v>6.6769544143631204E-2</v>
      </c>
      <c r="AA98" s="5">
        <f t="shared" si="128"/>
        <v>4.4260897233197004E-2</v>
      </c>
      <c r="AB98" s="5">
        <f t="shared" si="129"/>
        <v>1.4670064390985421E-2</v>
      </c>
      <c r="AC98" s="5">
        <f t="shared" si="130"/>
        <v>2.0580564726984716E-4</v>
      </c>
      <c r="AD98" s="5">
        <f t="shared" si="131"/>
        <v>8.9564710852379288E-4</v>
      </c>
      <c r="AE98" s="5">
        <f t="shared" si="132"/>
        <v>1.3725236244665629E-3</v>
      </c>
      <c r="AF98" s="5">
        <f t="shared" si="133"/>
        <v>1.0516536489598835E-3</v>
      </c>
      <c r="AG98" s="5">
        <f t="shared" si="134"/>
        <v>5.3719798948232073E-4</v>
      </c>
      <c r="AH98" s="5">
        <f t="shared" si="135"/>
        <v>2.5580045941041053E-2</v>
      </c>
      <c r="AI98" s="5">
        <f t="shared" si="136"/>
        <v>1.6956769723953109E-2</v>
      </c>
      <c r="AJ98" s="5">
        <f t="shared" si="137"/>
        <v>5.6202408731770822E-3</v>
      </c>
      <c r="AK98" s="5">
        <f t="shared" si="138"/>
        <v>1.241868114692088E-3</v>
      </c>
      <c r="AL98" s="5">
        <f t="shared" si="139"/>
        <v>8.3626126573800661E-6</v>
      </c>
      <c r="AM98" s="5">
        <f t="shared" si="140"/>
        <v>1.1874319387984893E-4</v>
      </c>
      <c r="AN98" s="5">
        <f t="shared" si="141"/>
        <v>1.8196657734241605E-4</v>
      </c>
      <c r="AO98" s="5">
        <f t="shared" si="142"/>
        <v>1.394262449400591E-4</v>
      </c>
      <c r="AP98" s="5">
        <f t="shared" si="143"/>
        <v>7.1220689945731812E-5</v>
      </c>
      <c r="AQ98" s="5">
        <f t="shared" si="144"/>
        <v>2.7285322134975742E-5</v>
      </c>
      <c r="AR98" s="5">
        <f t="shared" si="145"/>
        <v>7.8399666643006148E-3</v>
      </c>
      <c r="AS98" s="5">
        <f t="shared" si="146"/>
        <v>5.1970395079206002E-3</v>
      </c>
      <c r="AT98" s="5">
        <f t="shared" si="147"/>
        <v>1.7225340874135605E-3</v>
      </c>
      <c r="AU98" s="5">
        <f t="shared" si="148"/>
        <v>3.8061716711082575E-4</v>
      </c>
      <c r="AV98" s="5">
        <f t="shared" si="149"/>
        <v>6.3076877095504791E-5</v>
      </c>
      <c r="AW98" s="5">
        <f t="shared" si="150"/>
        <v>2.3597401569921746E-7</v>
      </c>
      <c r="AX98" s="5">
        <f t="shared" si="151"/>
        <v>1.3118956077119609E-5</v>
      </c>
      <c r="AY98" s="5">
        <f t="shared" si="152"/>
        <v>2.0103986238356197E-5</v>
      </c>
      <c r="AZ98" s="5">
        <f t="shared" si="153"/>
        <v>1.5404055791333769E-5</v>
      </c>
      <c r="BA98" s="5">
        <f t="shared" si="154"/>
        <v>7.8685865913765871E-6</v>
      </c>
      <c r="BB98" s="5">
        <f t="shared" si="155"/>
        <v>3.0145301885765782E-6</v>
      </c>
      <c r="BC98" s="5">
        <f t="shared" si="156"/>
        <v>9.2391609621973877E-7</v>
      </c>
      <c r="BD98" s="5">
        <f t="shared" si="157"/>
        <v>2.0023770819585498E-3</v>
      </c>
      <c r="BE98" s="5">
        <f t="shared" si="158"/>
        <v>1.327356766971876E-3</v>
      </c>
      <c r="BF98" s="5">
        <f t="shared" si="159"/>
        <v>4.399461027347353E-4</v>
      </c>
      <c r="BG98" s="5">
        <f t="shared" si="160"/>
        <v>9.7212032277269064E-5</v>
      </c>
      <c r="BH98" s="5">
        <f t="shared" si="161"/>
        <v>1.6110233436665028E-5</v>
      </c>
      <c r="BI98" s="5">
        <f t="shared" si="162"/>
        <v>2.1358641748673969E-6</v>
      </c>
      <c r="BJ98" s="8">
        <f t="shared" si="163"/>
        <v>0.16022311505847203</v>
      </c>
      <c r="BK98" s="8">
        <f t="shared" si="164"/>
        <v>0.25660205321045093</v>
      </c>
      <c r="BL98" s="8">
        <f t="shared" si="165"/>
        <v>0.51537269935645869</v>
      </c>
      <c r="BM98" s="8">
        <f t="shared" si="166"/>
        <v>0.37498088778211053</v>
      </c>
      <c r="BN98" s="8">
        <f t="shared" si="167"/>
        <v>0.62396665597467971</v>
      </c>
    </row>
    <row r="99" spans="1:66" x14ac:dyDescent="0.25">
      <c r="A99" t="s">
        <v>213</v>
      </c>
      <c r="B99" t="s">
        <v>222</v>
      </c>
      <c r="C99" t="s">
        <v>223</v>
      </c>
      <c r="D99" s="4" t="s">
        <v>440</v>
      </c>
      <c r="E99">
        <f>VLOOKUP(A99,home!$A$2:$E$405,3,FALSE)</f>
        <v>1.2554744525547401</v>
      </c>
      <c r="F99">
        <f>VLOOKUP(B99,home!$B$2:$E$405,3,FALSE)</f>
        <v>0.33</v>
      </c>
      <c r="G99">
        <f>VLOOKUP(C99,away!$B$2:$E$405,4,FALSE)</f>
        <v>0.8</v>
      </c>
      <c r="H99">
        <f>VLOOKUP(A99,away!$A$2:$E$405,3,FALSE)</f>
        <v>1.18978102189781</v>
      </c>
      <c r="I99">
        <f>VLOOKUP(C99,away!$B$2:$E$405,3,FALSE)</f>
        <v>0.57999999999999996</v>
      </c>
      <c r="J99">
        <f>VLOOKUP(B99,home!$B$2:$E$405,4,FALSE)</f>
        <v>0.77</v>
      </c>
      <c r="K99" s="3">
        <f t="shared" si="112"/>
        <v>0.33144525547445142</v>
      </c>
      <c r="L99" s="3">
        <f t="shared" si="113"/>
        <v>0.53135620437956188</v>
      </c>
      <c r="M99" s="5">
        <f t="shared" si="114"/>
        <v>0.42197826970837576</v>
      </c>
      <c r="N99" s="5">
        <f t="shared" si="115"/>
        <v>0.13986269540815957</v>
      </c>
      <c r="O99" s="5">
        <f t="shared" si="116"/>
        <v>0.22422077172289756</v>
      </c>
      <c r="P99" s="5">
        <f t="shared" si="117"/>
        <v>7.4316910966374439E-2</v>
      </c>
      <c r="Q99" s="5">
        <f t="shared" si="118"/>
        <v>2.317841340545141E-2</v>
      </c>
      <c r="R99" s="5">
        <f t="shared" si="119"/>
        <v>5.957054910286752E-2</v>
      </c>
      <c r="S99" s="5">
        <f t="shared" si="120"/>
        <v>3.2720898515703825E-3</v>
      </c>
      <c r="T99" s="5">
        <f t="shared" si="121"/>
        <v>1.2315993770661015E-2</v>
      </c>
      <c r="U99" s="5">
        <f t="shared" si="122"/>
        <v>1.9744375866153276E-2</v>
      </c>
      <c r="V99" s="5">
        <f t="shared" si="123"/>
        <v>6.4029524116697762E-5</v>
      </c>
      <c r="W99" s="5">
        <f t="shared" si="124"/>
        <v>2.5607917175540975E-3</v>
      </c>
      <c r="X99" s="5">
        <f t="shared" si="125"/>
        <v>1.3606925672461643E-3</v>
      </c>
      <c r="Y99" s="5">
        <f t="shared" si="126"/>
        <v>3.6150621892970178E-4</v>
      </c>
      <c r="Z99" s="5">
        <f t="shared" si="127"/>
        <v>1.0551060288035334E-2</v>
      </c>
      <c r="AA99" s="5">
        <f t="shared" si="128"/>
        <v>3.4970988726942104E-3</v>
      </c>
      <c r="AB99" s="5">
        <f t="shared" si="129"/>
        <v>5.7954841463977416E-4</v>
      </c>
      <c r="AC99" s="5">
        <f t="shared" si="130"/>
        <v>7.0478695003188158E-7</v>
      </c>
      <c r="AD99" s="5">
        <f t="shared" si="131"/>
        <v>2.1219056626039422E-4</v>
      </c>
      <c r="AE99" s="5">
        <f t="shared" si="132"/>
        <v>1.1274877389327298E-4</v>
      </c>
      <c r="AF99" s="5">
        <f t="shared" si="133"/>
        <v>2.9954880272189483E-5</v>
      </c>
      <c r="AG99" s="5">
        <f t="shared" si="134"/>
        <v>5.305570494691607E-6</v>
      </c>
      <c r="AH99" s="5">
        <f t="shared" si="135"/>
        <v>1.4015928367075953E-3</v>
      </c>
      <c r="AI99" s="5">
        <f t="shared" si="136"/>
        <v>4.6455129583370996E-4</v>
      </c>
      <c r="AJ99" s="5">
        <f t="shared" si="137"/>
        <v>7.6986661464295715E-5</v>
      </c>
      <c r="AK99" s="5">
        <f t="shared" si="138"/>
        <v>8.5056212257195331E-6</v>
      </c>
      <c r="AL99" s="5">
        <f t="shared" si="139"/>
        <v>4.9649560440142607E-9</v>
      </c>
      <c r="AM99" s="5">
        <f t="shared" si="140"/>
        <v>1.4065911288688983E-5</v>
      </c>
      <c r="AN99" s="5">
        <f t="shared" si="141"/>
        <v>7.4740092334974089E-6</v>
      </c>
      <c r="AO99" s="5">
        <f t="shared" si="142"/>
        <v>1.9856805889044908E-6</v>
      </c>
      <c r="AP99" s="5">
        <f t="shared" si="143"/>
        <v>3.517012336101545E-7</v>
      </c>
      <c r="AQ99" s="5">
        <f t="shared" si="144"/>
        <v>4.6719658141675314E-8</v>
      </c>
      <c r="AR99" s="5">
        <f t="shared" si="145"/>
        <v>1.4894900995970626E-4</v>
      </c>
      <c r="AS99" s="5">
        <f t="shared" si="146"/>
        <v>4.9368442658761451E-5</v>
      </c>
      <c r="AT99" s="5">
        <f t="shared" si="147"/>
        <v>8.1814680447044951E-6</v>
      </c>
      <c r="AU99" s="5">
        <f t="shared" si="148"/>
        <v>9.0390292207771416E-7</v>
      </c>
      <c r="AV99" s="5">
        <f t="shared" si="149"/>
        <v>7.4898583733037755E-8</v>
      </c>
      <c r="AW99" s="5">
        <f t="shared" si="150"/>
        <v>2.428904669335276E-11</v>
      </c>
      <c r="AX99" s="5">
        <f t="shared" si="151"/>
        <v>7.7701326009341435E-7</v>
      </c>
      <c r="AY99" s="5">
        <f t="shared" si="152"/>
        <v>4.1287081663582588E-7</v>
      </c>
      <c r="AZ99" s="5">
        <f t="shared" si="153"/>
        <v>1.0969073501335124E-7</v>
      </c>
      <c r="BA99" s="5">
        <f t="shared" si="154"/>
        <v>1.9428284204099545E-8</v>
      </c>
      <c r="BB99" s="5">
        <f t="shared" si="155"/>
        <v>2.5808348380744324E-9</v>
      </c>
      <c r="BC99" s="5">
        <f t="shared" si="156"/>
        <v>2.7426852073795445E-10</v>
      </c>
      <c r="BD99" s="5">
        <f t="shared" si="157"/>
        <v>1.3190830096380506E-5</v>
      </c>
      <c r="BE99" s="5">
        <f t="shared" si="158"/>
        <v>4.3720380512149192E-6</v>
      </c>
      <c r="BF99" s="5">
        <f t="shared" si="159"/>
        <v>7.2454563441447572E-7</v>
      </c>
      <c r="BG99" s="5">
        <f t="shared" si="160"/>
        <v>8.0049070967134801E-8</v>
      </c>
      <c r="BH99" s="5">
        <f t="shared" si="161"/>
        <v>6.6329711942986192E-9</v>
      </c>
      <c r="BI99" s="5">
        <f t="shared" si="162"/>
        <v>4.3969336640979686E-10</v>
      </c>
      <c r="BJ99" s="8">
        <f t="shared" si="163"/>
        <v>0.18002553875912469</v>
      </c>
      <c r="BK99" s="8">
        <f t="shared" si="164"/>
        <v>0.49963242267316005</v>
      </c>
      <c r="BL99" s="8">
        <f t="shared" si="165"/>
        <v>0.30978983265217019</v>
      </c>
      <c r="BM99" s="8">
        <f t="shared" si="166"/>
        <v>5.687083121183633E-2</v>
      </c>
      <c r="BN99" s="8">
        <f t="shared" si="167"/>
        <v>0.94312761031412629</v>
      </c>
    </row>
    <row r="100" spans="1:66" x14ac:dyDescent="0.25">
      <c r="A100" t="s">
        <v>37</v>
      </c>
      <c r="B100" t="s">
        <v>224</v>
      </c>
      <c r="C100" t="s">
        <v>225</v>
      </c>
      <c r="D100" s="4" t="s">
        <v>440</v>
      </c>
      <c r="E100">
        <f>VLOOKUP(A100,home!$A$2:$E$405,3,FALSE)</f>
        <v>1.8518518518518501</v>
      </c>
      <c r="F100">
        <f>VLOOKUP(B100,home!$B$2:$E$405,3,FALSE)</f>
        <v>0.77</v>
      </c>
      <c r="G100">
        <f>VLOOKUP(C100,away!$B$2:$E$405,4,FALSE)</f>
        <v>0.65</v>
      </c>
      <c r="H100">
        <f>VLOOKUP(A100,away!$A$2:$E$405,3,FALSE)</f>
        <v>1.3518518518518501</v>
      </c>
      <c r="I100">
        <f>VLOOKUP(C100,away!$B$2:$E$405,3,FALSE)</f>
        <v>0.86</v>
      </c>
      <c r="J100">
        <f>VLOOKUP(B100,home!$B$2:$E$405,4,FALSE)</f>
        <v>2.0099999999999998</v>
      </c>
      <c r="K100" s="3">
        <f t="shared" si="112"/>
        <v>0.92685185185185093</v>
      </c>
      <c r="L100" s="3">
        <f t="shared" si="113"/>
        <v>2.3368111111111078</v>
      </c>
      <c r="M100" s="5">
        <f t="shared" si="114"/>
        <v>3.8248039957529616E-2</v>
      </c>
      <c r="N100" s="5">
        <f t="shared" si="115"/>
        <v>3.5450266664339918E-2</v>
      </c>
      <c r="O100" s="5">
        <f t="shared" si="116"/>
        <v>8.9378444750976838E-2</v>
      </c>
      <c r="P100" s="5">
        <f t="shared" si="117"/>
        <v>8.2840577033081217E-2</v>
      </c>
      <c r="Q100" s="5">
        <f t="shared" si="118"/>
        <v>1.6428572653242692E-2</v>
      </c>
      <c r="R100" s="5">
        <f t="shared" si="119"/>
        <v>0.1044302713939565</v>
      </c>
      <c r="S100" s="5">
        <f t="shared" si="120"/>
        <v>4.4855639732088289E-2</v>
      </c>
      <c r="T100" s="5">
        <f t="shared" si="121"/>
        <v>3.8390471115793613E-2</v>
      </c>
      <c r="U100" s="5">
        <f t="shared" si="122"/>
        <v>9.6791390430879948E-2</v>
      </c>
      <c r="V100" s="5">
        <f t="shared" si="123"/>
        <v>1.079464778593237E-2</v>
      </c>
      <c r="W100" s="5">
        <f t="shared" si="124"/>
        <v>5.0756176623135557E-3</v>
      </c>
      <c r="X100" s="5">
        <f t="shared" si="125"/>
        <v>1.1860759749046103E-2</v>
      </c>
      <c r="Y100" s="5">
        <f t="shared" si="126"/>
        <v>1.3858177583895168E-2</v>
      </c>
      <c r="Z100" s="5">
        <f t="shared" si="127"/>
        <v>8.1344606176581999E-2</v>
      </c>
      <c r="AA100" s="5">
        <f t="shared" si="128"/>
        <v>7.5394398872924526E-2</v>
      </c>
      <c r="AB100" s="5">
        <f t="shared" si="129"/>
        <v>3.4939719107313597E-2</v>
      </c>
      <c r="AC100" s="5">
        <f t="shared" si="130"/>
        <v>1.4612429363185389E-3</v>
      </c>
      <c r="AD100" s="5">
        <f t="shared" si="131"/>
        <v>1.1760864074018202E-3</v>
      </c>
      <c r="AE100" s="5">
        <f t="shared" si="132"/>
        <v>2.7482917844433184E-3</v>
      </c>
      <c r="AF100" s="5">
        <f t="shared" si="133"/>
        <v>3.2111193892312611E-3</v>
      </c>
      <c r="AG100" s="5">
        <f t="shared" si="134"/>
        <v>2.5012598226199748E-3</v>
      </c>
      <c r="AH100" s="5">
        <f t="shared" si="135"/>
        <v>4.7521744885598516E-2</v>
      </c>
      <c r="AI100" s="5">
        <f t="shared" si="136"/>
        <v>4.4045617250448206E-2</v>
      </c>
      <c r="AJ100" s="5">
        <f t="shared" si="137"/>
        <v>2.0411880957267873E-2</v>
      </c>
      <c r="AK100" s="5">
        <f t="shared" si="138"/>
        <v>6.3062632216744205E-3</v>
      </c>
      <c r="AL100" s="5">
        <f t="shared" si="139"/>
        <v>1.2659493993894081E-4</v>
      </c>
      <c r="AM100" s="5">
        <f t="shared" si="140"/>
        <v>2.1801157292763353E-4</v>
      </c>
      <c r="AN100" s="5">
        <f t="shared" si="141"/>
        <v>5.0945186596810361E-4</v>
      </c>
      <c r="AO100" s="5">
        <f t="shared" si="142"/>
        <v>5.9524639048527585E-4</v>
      </c>
      <c r="AP100" s="5">
        <f t="shared" si="143"/>
        <v>4.6365945971159117E-4</v>
      </c>
      <c r="AQ100" s="5">
        <f t="shared" si="144"/>
        <v>2.7087114430645486E-4</v>
      </c>
      <c r="AR100" s="5">
        <f t="shared" si="145"/>
        <v>2.2209868293610813E-2</v>
      </c>
      <c r="AS100" s="5">
        <f t="shared" si="146"/>
        <v>2.0585257557318892E-2</v>
      </c>
      <c r="AT100" s="5">
        <f t="shared" si="147"/>
        <v>9.5397420439241598E-3</v>
      </c>
      <c r="AU100" s="5">
        <f t="shared" si="148"/>
        <v>2.9473091932000236E-3</v>
      </c>
      <c r="AV100" s="5">
        <f t="shared" si="149"/>
        <v>6.8292974592435655E-4</v>
      </c>
      <c r="AW100" s="5">
        <f t="shared" si="150"/>
        <v>7.6163655021095578E-6</v>
      </c>
      <c r="AX100" s="5">
        <f t="shared" si="151"/>
        <v>3.3677405015518657E-5</v>
      </c>
      <c r="AY100" s="5">
        <f t="shared" si="152"/>
        <v>7.8697734233652944E-5</v>
      </c>
      <c r="AZ100" s="5">
        <f t="shared" si="153"/>
        <v>9.1950869888234618E-5</v>
      </c>
      <c r="BA100" s="5">
        <f t="shared" si="154"/>
        <v>7.1623938143719476E-5</v>
      </c>
      <c r="BB100" s="5">
        <f t="shared" si="155"/>
        <v>4.1842903618944593E-5</v>
      </c>
      <c r="BC100" s="5">
        <f t="shared" si="156"/>
        <v>1.9555792419580184E-5</v>
      </c>
      <c r="BD100" s="5">
        <f t="shared" si="157"/>
        <v>8.6500445008040085E-3</v>
      </c>
      <c r="BE100" s="5">
        <f t="shared" si="158"/>
        <v>8.0173097641711138E-3</v>
      </c>
      <c r="BF100" s="5">
        <f t="shared" si="159"/>
        <v>3.715429200895961E-3</v>
      </c>
      <c r="BG100" s="5">
        <f t="shared" si="160"/>
        <v>1.1478841450916217E-3</v>
      </c>
      <c r="BH100" s="5">
        <f t="shared" si="161"/>
        <v>2.6597963639738705E-4</v>
      </c>
      <c r="BI100" s="5">
        <f t="shared" si="162"/>
        <v>4.9304743709960038E-5</v>
      </c>
      <c r="BJ100" s="8">
        <f t="shared" si="163"/>
        <v>0.13309521190904613</v>
      </c>
      <c r="BK100" s="8">
        <f t="shared" si="164"/>
        <v>0.17840544011912263</v>
      </c>
      <c r="BL100" s="8">
        <f t="shared" si="165"/>
        <v>0.59703078969608869</v>
      </c>
      <c r="BM100" s="8">
        <f t="shared" si="166"/>
        <v>0.62302879407898115</v>
      </c>
      <c r="BN100" s="8">
        <f t="shared" si="167"/>
        <v>0.36677617245312683</v>
      </c>
    </row>
    <row r="101" spans="1:66" x14ac:dyDescent="0.25">
      <c r="A101" t="s">
        <v>37</v>
      </c>
      <c r="B101" t="s">
        <v>226</v>
      </c>
      <c r="C101" t="s">
        <v>227</v>
      </c>
      <c r="D101" s="4" t="s">
        <v>440</v>
      </c>
      <c r="E101">
        <f>VLOOKUP(A101,home!$A$2:$E$405,3,FALSE)</f>
        <v>1.8518518518518501</v>
      </c>
      <c r="F101">
        <f>VLOOKUP(B101,home!$B$2:$E$405,3,FALSE)</f>
        <v>1.08</v>
      </c>
      <c r="G101">
        <f>VLOOKUP(C101,away!$B$2:$E$405,4,FALSE)</f>
        <v>1.26</v>
      </c>
      <c r="H101">
        <f>VLOOKUP(A101,away!$A$2:$E$405,3,FALSE)</f>
        <v>1.3518518518518501</v>
      </c>
      <c r="I101">
        <f>VLOOKUP(C101,away!$B$2:$E$405,3,FALSE)</f>
        <v>0.99</v>
      </c>
      <c r="J101">
        <f>VLOOKUP(B101,home!$B$2:$E$405,4,FALSE)</f>
        <v>0.74</v>
      </c>
      <c r="K101" s="3">
        <f t="shared" si="112"/>
        <v>2.5199999999999978</v>
      </c>
      <c r="L101" s="3">
        <f t="shared" si="113"/>
        <v>0.9903666666666654</v>
      </c>
      <c r="M101" s="5">
        <f t="shared" si="114"/>
        <v>2.9885954244457624E-2</v>
      </c>
      <c r="N101" s="5">
        <f t="shared" si="115"/>
        <v>7.5312604696033139E-2</v>
      </c>
      <c r="O101" s="5">
        <f t="shared" si="116"/>
        <v>2.9598052885235974E-2</v>
      </c>
      <c r="P101" s="5">
        <f t="shared" si="117"/>
        <v>7.4587093270794588E-2</v>
      </c>
      <c r="Q101" s="5">
        <f t="shared" si="118"/>
        <v>9.4893881917001696E-2</v>
      </c>
      <c r="R101" s="5">
        <f t="shared" si="119"/>
        <v>1.4656462487887417E-2</v>
      </c>
      <c r="S101" s="5">
        <f t="shared" si="120"/>
        <v>4.6537199691540056E-2</v>
      </c>
      <c r="T101" s="5">
        <f t="shared" si="121"/>
        <v>9.3979737521201132E-2</v>
      </c>
      <c r="U101" s="5">
        <f t="shared" si="122"/>
        <v>3.6934285469476261E-2</v>
      </c>
      <c r="V101" s="5">
        <f t="shared" si="123"/>
        <v>1.2904889573663206E-2</v>
      </c>
      <c r="W101" s="5">
        <f t="shared" si="124"/>
        <v>7.971086081028135E-2</v>
      </c>
      <c r="X101" s="5">
        <f t="shared" si="125"/>
        <v>7.8942979517808876E-2</v>
      </c>
      <c r="Y101" s="5">
        <f t="shared" si="126"/>
        <v>3.9091247740893613E-2</v>
      </c>
      <c r="Z101" s="5">
        <f t="shared" si="127"/>
        <v>4.8384239664180278E-3</v>
      </c>
      <c r="AA101" s="5">
        <f t="shared" si="128"/>
        <v>1.2192828395373419E-2</v>
      </c>
      <c r="AB101" s="5">
        <f t="shared" si="129"/>
        <v>1.5362963778170499E-2</v>
      </c>
      <c r="AC101" s="5">
        <f t="shared" si="130"/>
        <v>2.0129401641463093E-3</v>
      </c>
      <c r="AD101" s="5">
        <f t="shared" si="131"/>
        <v>5.0217842310477198E-2</v>
      </c>
      <c r="AE101" s="5">
        <f t="shared" si="132"/>
        <v>4.9734077096219534E-2</v>
      </c>
      <c r="AF101" s="5">
        <f t="shared" si="133"/>
        <v>2.4627486076762947E-2</v>
      </c>
      <c r="AG101" s="5">
        <f t="shared" si="134"/>
        <v>8.1300804314078119E-3</v>
      </c>
      <c r="AH101" s="5">
        <f t="shared" si="135"/>
        <v>1.1979534538853816E-3</v>
      </c>
      <c r="AI101" s="5">
        <f t="shared" si="136"/>
        <v>3.0188427037911593E-3</v>
      </c>
      <c r="AJ101" s="5">
        <f t="shared" si="137"/>
        <v>3.8037418067768582E-3</v>
      </c>
      <c r="AK101" s="5">
        <f t="shared" si="138"/>
        <v>3.1951431176925581E-3</v>
      </c>
      <c r="AL101" s="5">
        <f t="shared" si="139"/>
        <v>2.0094972312895495E-4</v>
      </c>
      <c r="AM101" s="5">
        <f t="shared" si="140"/>
        <v>2.5309792524480481E-2</v>
      </c>
      <c r="AN101" s="5">
        <f t="shared" si="141"/>
        <v>2.506597485649462E-2</v>
      </c>
      <c r="AO101" s="5">
        <f t="shared" si="142"/>
        <v>1.2412252982688513E-2</v>
      </c>
      <c r="AP101" s="5">
        <f t="shared" si="143"/>
        <v>4.0975605374295324E-3</v>
      </c>
      <c r="AQ101" s="5">
        <f t="shared" si="144"/>
        <v>1.0145218427297389E-3</v>
      </c>
      <c r="AR101" s="5">
        <f t="shared" si="145"/>
        <v>2.3728263378925695E-4</v>
      </c>
      <c r="AS101" s="5">
        <f t="shared" si="146"/>
        <v>5.9795223714892703E-4</v>
      </c>
      <c r="AT101" s="5">
        <f t="shared" si="147"/>
        <v>7.5341981880764752E-4</v>
      </c>
      <c r="AU101" s="5">
        <f t="shared" si="148"/>
        <v>6.3287264779842334E-4</v>
      </c>
      <c r="AV101" s="5">
        <f t="shared" si="149"/>
        <v>3.9870976811300627E-4</v>
      </c>
      <c r="AW101" s="5">
        <f t="shared" si="150"/>
        <v>1.3930973522396854E-5</v>
      </c>
      <c r="AX101" s="5">
        <f t="shared" si="151"/>
        <v>1.0630112860281794E-2</v>
      </c>
      <c r="AY101" s="5">
        <f t="shared" si="152"/>
        <v>1.0527709439727731E-2</v>
      </c>
      <c r="AZ101" s="5">
        <f t="shared" si="153"/>
        <v>5.213146252729171E-3</v>
      </c>
      <c r="BA101" s="5">
        <f t="shared" si="154"/>
        <v>1.7209754257204023E-3</v>
      </c>
      <c r="BB101" s="5">
        <f t="shared" si="155"/>
        <v>4.2609917394648996E-4</v>
      </c>
      <c r="BC101" s="5">
        <f t="shared" si="156"/>
        <v>8.4398883714161013E-5</v>
      </c>
      <c r="BD101" s="5">
        <f t="shared" si="157"/>
        <v>3.9166135180625568E-5</v>
      </c>
      <c r="BE101" s="5">
        <f t="shared" si="158"/>
        <v>9.869866065517634E-5</v>
      </c>
      <c r="BF101" s="5">
        <f t="shared" si="159"/>
        <v>1.2436031242552212E-4</v>
      </c>
      <c r="BG101" s="5">
        <f t="shared" si="160"/>
        <v>1.0446266243743848E-4</v>
      </c>
      <c r="BH101" s="5">
        <f t="shared" si="161"/>
        <v>6.5811477335586162E-5</v>
      </c>
      <c r="BI101" s="5">
        <f t="shared" si="162"/>
        <v>3.3168984577135396E-5</v>
      </c>
      <c r="BJ101" s="8">
        <f t="shared" si="163"/>
        <v>0.69114334289803003</v>
      </c>
      <c r="BK101" s="8">
        <f t="shared" si="164"/>
        <v>0.17665673610745844</v>
      </c>
      <c r="BL101" s="8">
        <f t="shared" si="165"/>
        <v>0.12304617943655825</v>
      </c>
      <c r="BM101" s="8">
        <f t="shared" si="166"/>
        <v>0.66623685444084924</v>
      </c>
      <c r="BN101" s="8">
        <f t="shared" si="167"/>
        <v>0.31893404950141047</v>
      </c>
    </row>
    <row r="102" spans="1:66" x14ac:dyDescent="0.25">
      <c r="A102" t="s">
        <v>37</v>
      </c>
      <c r="B102" t="s">
        <v>228</v>
      </c>
      <c r="C102" t="s">
        <v>229</v>
      </c>
      <c r="D102" s="4" t="s">
        <v>440</v>
      </c>
      <c r="E102">
        <f>VLOOKUP(A102,home!$A$2:$E$405,3,FALSE)</f>
        <v>1.8518518518518501</v>
      </c>
      <c r="F102">
        <f>VLOOKUP(B102,home!$B$2:$E$405,3,FALSE)</f>
        <v>0.9</v>
      </c>
      <c r="G102">
        <f>VLOOKUP(C102,away!$B$2:$E$405,4,FALSE)</f>
        <v>1.17</v>
      </c>
      <c r="H102">
        <f>VLOOKUP(A102,away!$A$2:$E$405,3,FALSE)</f>
        <v>1.3518518518518501</v>
      </c>
      <c r="I102">
        <f>VLOOKUP(C102,away!$B$2:$E$405,3,FALSE)</f>
        <v>0.36</v>
      </c>
      <c r="J102">
        <f>VLOOKUP(B102,home!$B$2:$E$405,4,FALSE)</f>
        <v>1.85</v>
      </c>
      <c r="K102" s="3">
        <f t="shared" si="112"/>
        <v>1.9499999999999982</v>
      </c>
      <c r="L102" s="3">
        <f t="shared" si="113"/>
        <v>0.90033333333333221</v>
      </c>
      <c r="M102" s="5">
        <f t="shared" si="114"/>
        <v>5.7825042647763371E-2</v>
      </c>
      <c r="N102" s="5">
        <f t="shared" si="115"/>
        <v>0.11275883316313845</v>
      </c>
      <c r="O102" s="5">
        <f t="shared" si="116"/>
        <v>5.206181339720288E-2</v>
      </c>
      <c r="P102" s="5">
        <f t="shared" si="117"/>
        <v>0.10152053612454551</v>
      </c>
      <c r="Q102" s="5">
        <f t="shared" si="118"/>
        <v>0.10993986233405992</v>
      </c>
      <c r="R102" s="5">
        <f t="shared" si="119"/>
        <v>2.34364929976408E-2</v>
      </c>
      <c r="S102" s="5">
        <f t="shared" si="120"/>
        <v>4.455863231176449E-2</v>
      </c>
      <c r="T102" s="5">
        <f t="shared" si="121"/>
        <v>9.8982522721431807E-2</v>
      </c>
      <c r="U102" s="5">
        <f t="shared" si="122"/>
        <v>4.5701161345399512E-2</v>
      </c>
      <c r="V102" s="5">
        <f t="shared" si="123"/>
        <v>8.692151424238799E-3</v>
      </c>
      <c r="W102" s="5">
        <f t="shared" si="124"/>
        <v>7.146091051713889E-2</v>
      </c>
      <c r="X102" s="5">
        <f t="shared" si="125"/>
        <v>6.4338639768930631E-2</v>
      </c>
      <c r="Y102" s="5">
        <f t="shared" si="126"/>
        <v>2.89631110026469E-2</v>
      </c>
      <c r="Z102" s="5">
        <f t="shared" si="127"/>
        <v>7.0335519540697484E-3</v>
      </c>
      <c r="AA102" s="5">
        <f t="shared" si="128"/>
        <v>1.3715426310435994E-2</v>
      </c>
      <c r="AB102" s="5">
        <f t="shared" si="129"/>
        <v>1.3372540652675085E-2</v>
      </c>
      <c r="AC102" s="5">
        <f t="shared" si="130"/>
        <v>9.5377347799780019E-4</v>
      </c>
      <c r="AD102" s="5">
        <f t="shared" si="131"/>
        <v>3.4837193877105162E-2</v>
      </c>
      <c r="AE102" s="5">
        <f t="shared" si="132"/>
        <v>3.1365086887353635E-2</v>
      </c>
      <c r="AF102" s="5">
        <f t="shared" si="133"/>
        <v>1.4119516613790344E-2</v>
      </c>
      <c r="AG102" s="5">
        <f t="shared" si="134"/>
        <v>4.2374238193164087E-3</v>
      </c>
      <c r="AH102" s="5">
        <f t="shared" si="135"/>
        <v>1.5831353189951968E-3</v>
      </c>
      <c r="AI102" s="5">
        <f t="shared" si="136"/>
        <v>3.0871138720406301E-3</v>
      </c>
      <c r="AJ102" s="5">
        <f t="shared" si="137"/>
        <v>3.0099360252396124E-3</v>
      </c>
      <c r="AK102" s="5">
        <f t="shared" si="138"/>
        <v>1.9564584164057466E-3</v>
      </c>
      <c r="AL102" s="5">
        <f t="shared" si="139"/>
        <v>6.697969626587339E-5</v>
      </c>
      <c r="AM102" s="5">
        <f t="shared" si="140"/>
        <v>1.3586505612071E-2</v>
      </c>
      <c r="AN102" s="5">
        <f t="shared" si="141"/>
        <v>1.2232383886067906E-2</v>
      </c>
      <c r="AO102" s="5">
        <f t="shared" si="142"/>
        <v>5.5066114793782288E-3</v>
      </c>
      <c r="AP102" s="5">
        <f t="shared" si="143"/>
        <v>1.6525952895333979E-3</v>
      </c>
      <c r="AQ102" s="5">
        <f t="shared" si="144"/>
        <v>3.7197165641914172E-4</v>
      </c>
      <c r="AR102" s="5">
        <f t="shared" si="145"/>
        <v>2.8506989977373484E-4</v>
      </c>
      <c r="AS102" s="5">
        <f t="shared" si="146"/>
        <v>5.5588630455878228E-4</v>
      </c>
      <c r="AT102" s="5">
        <f t="shared" si="147"/>
        <v>5.4198914694481243E-4</v>
      </c>
      <c r="AU102" s="5">
        <f t="shared" si="148"/>
        <v>3.522929455141278E-4</v>
      </c>
      <c r="AV102" s="5">
        <f t="shared" si="149"/>
        <v>1.7174281093813707E-4</v>
      </c>
      <c r="AW102" s="5">
        <f t="shared" si="150"/>
        <v>3.2664695485883441E-6</v>
      </c>
      <c r="AX102" s="5">
        <f t="shared" si="151"/>
        <v>4.4156143239230733E-3</v>
      </c>
      <c r="AY102" s="5">
        <f t="shared" si="152"/>
        <v>3.9755247629720677E-3</v>
      </c>
      <c r="AZ102" s="5">
        <f t="shared" si="153"/>
        <v>1.7896487307979235E-3</v>
      </c>
      <c r="BA102" s="5">
        <f t="shared" si="154"/>
        <v>5.3709346909835401E-4</v>
      </c>
      <c r="BB102" s="5">
        <f t="shared" si="155"/>
        <v>1.2089078833622101E-4</v>
      </c>
      <c r="BC102" s="5">
        <f t="shared" si="156"/>
        <v>2.1768401286408842E-5</v>
      </c>
      <c r="BD102" s="5">
        <f t="shared" si="157"/>
        <v>4.2776322182714256E-5</v>
      </c>
      <c r="BE102" s="5">
        <f t="shared" si="158"/>
        <v>8.3413828256292702E-5</v>
      </c>
      <c r="BF102" s="5">
        <f t="shared" si="159"/>
        <v>8.1328482549885336E-5</v>
      </c>
      <c r="BG102" s="5">
        <f t="shared" si="160"/>
        <v>5.2863513657425424E-5</v>
      </c>
      <c r="BH102" s="5">
        <f t="shared" si="161"/>
        <v>2.5770962907994858E-5</v>
      </c>
      <c r="BI102" s="5">
        <f t="shared" si="162"/>
        <v>1.0050675534117985E-5</v>
      </c>
      <c r="BJ102" s="8">
        <f t="shared" si="163"/>
        <v>0.61521370910479578</v>
      </c>
      <c r="BK102" s="8">
        <f t="shared" si="164"/>
        <v>0.21759264044554788</v>
      </c>
      <c r="BL102" s="8">
        <f t="shared" si="165"/>
        <v>0.16012726322885343</v>
      </c>
      <c r="BM102" s="8">
        <f t="shared" si="166"/>
        <v>0.53845232577549285</v>
      </c>
      <c r="BN102" s="8">
        <f t="shared" si="167"/>
        <v>0.45754258066435088</v>
      </c>
    </row>
    <row r="103" spans="1:66" x14ac:dyDescent="0.25">
      <c r="A103" t="s">
        <v>37</v>
      </c>
      <c r="B103" t="s">
        <v>230</v>
      </c>
      <c r="C103" t="s">
        <v>231</v>
      </c>
      <c r="D103" s="4" t="s">
        <v>440</v>
      </c>
      <c r="E103">
        <f>VLOOKUP(A103,home!$A$2:$E$405,3,FALSE)</f>
        <v>1.8518518518518501</v>
      </c>
      <c r="F103">
        <f>VLOOKUP(B103,home!$B$2:$E$405,3,FALSE)</f>
        <v>1.35</v>
      </c>
      <c r="G103">
        <f>VLOOKUP(C103,away!$B$2:$E$405,4,FALSE)</f>
        <v>0.95</v>
      </c>
      <c r="H103">
        <f>VLOOKUP(A103,away!$A$2:$E$405,3,FALSE)</f>
        <v>1.3518518518518501</v>
      </c>
      <c r="I103">
        <f>VLOOKUP(C103,away!$B$2:$E$405,3,FALSE)</f>
        <v>0.81</v>
      </c>
      <c r="J103">
        <f>VLOOKUP(B103,home!$B$2:$E$405,4,FALSE)</f>
        <v>0.74</v>
      </c>
      <c r="K103" s="3">
        <f t="shared" si="112"/>
        <v>2.3749999999999978</v>
      </c>
      <c r="L103" s="3">
        <f t="shared" si="113"/>
        <v>0.81029999999999902</v>
      </c>
      <c r="M103" s="5">
        <f t="shared" si="114"/>
        <v>4.1365834189065094E-2</v>
      </c>
      <c r="N103" s="5">
        <f t="shared" si="115"/>
        <v>9.8243856199029506E-2</v>
      </c>
      <c r="O103" s="5">
        <f t="shared" si="116"/>
        <v>3.3518735443399401E-2</v>
      </c>
      <c r="P103" s="5">
        <f t="shared" si="117"/>
        <v>7.9606996678073513E-2</v>
      </c>
      <c r="Q103" s="5">
        <f t="shared" si="118"/>
        <v>0.11666457923634745</v>
      </c>
      <c r="R103" s="5">
        <f t="shared" si="119"/>
        <v>1.358011566489325E-2</v>
      </c>
      <c r="S103" s="5">
        <f t="shared" si="120"/>
        <v>3.830016996114418E-2</v>
      </c>
      <c r="T103" s="5">
        <f t="shared" si="121"/>
        <v>9.453330855521222E-2</v>
      </c>
      <c r="U103" s="5">
        <f t="shared" si="122"/>
        <v>3.225277470412144E-2</v>
      </c>
      <c r="V103" s="5">
        <f t="shared" si="123"/>
        <v>8.1896934259831425E-3</v>
      </c>
      <c r="W103" s="5">
        <f t="shared" si="124"/>
        <v>9.235945856210831E-2</v>
      </c>
      <c r="X103" s="5">
        <f t="shared" si="125"/>
        <v>7.4838869272876279E-2</v>
      </c>
      <c r="Y103" s="5">
        <f t="shared" si="126"/>
        <v>3.0320967885905784E-2</v>
      </c>
      <c r="Z103" s="5">
        <f t="shared" si="127"/>
        <v>3.6679892410876624E-3</v>
      </c>
      <c r="AA103" s="5">
        <f t="shared" si="128"/>
        <v>8.7114744475831913E-3</v>
      </c>
      <c r="AB103" s="5">
        <f t="shared" si="129"/>
        <v>1.0344875906505031E-2</v>
      </c>
      <c r="AC103" s="5">
        <f t="shared" si="130"/>
        <v>9.8504736780006511E-4</v>
      </c>
      <c r="AD103" s="5">
        <f t="shared" si="131"/>
        <v>5.4838428521251745E-2</v>
      </c>
      <c r="AE103" s="5">
        <f t="shared" si="132"/>
        <v>4.4435578630770238E-2</v>
      </c>
      <c r="AF103" s="5">
        <f t="shared" si="133"/>
        <v>1.8003074682256537E-2</v>
      </c>
      <c r="AG103" s="5">
        <f t="shared" si="134"/>
        <v>4.862630471677485E-3</v>
      </c>
      <c r="AH103" s="5">
        <f t="shared" si="135"/>
        <v>7.4304292051333219E-4</v>
      </c>
      <c r="AI103" s="5">
        <f t="shared" si="136"/>
        <v>1.7647269362191624E-3</v>
      </c>
      <c r="AJ103" s="5">
        <f t="shared" si="137"/>
        <v>2.0956132367602538E-3</v>
      </c>
      <c r="AK103" s="5">
        <f t="shared" si="138"/>
        <v>1.6590271457685326E-3</v>
      </c>
      <c r="AL103" s="5">
        <f t="shared" si="139"/>
        <v>7.5827468802197153E-5</v>
      </c>
      <c r="AM103" s="5">
        <f t="shared" si="140"/>
        <v>2.6048253547594546E-2</v>
      </c>
      <c r="AN103" s="5">
        <f t="shared" si="141"/>
        <v>2.1106899849615838E-2</v>
      </c>
      <c r="AO103" s="5">
        <f t="shared" si="142"/>
        <v>8.5514604740718446E-3</v>
      </c>
      <c r="AP103" s="5">
        <f t="shared" si="143"/>
        <v>2.3097494740468025E-3</v>
      </c>
      <c r="AQ103" s="5">
        <f t="shared" si="144"/>
        <v>4.6789749970503039E-4</v>
      </c>
      <c r="AR103" s="5">
        <f t="shared" si="145"/>
        <v>1.2041753569839051E-4</v>
      </c>
      <c r="AS103" s="5">
        <f t="shared" si="146"/>
        <v>2.8599164728367721E-4</v>
      </c>
      <c r="AT103" s="5">
        <f t="shared" si="147"/>
        <v>3.3961508114936639E-4</v>
      </c>
      <c r="AU103" s="5">
        <f t="shared" si="148"/>
        <v>2.6886193924324819E-4</v>
      </c>
      <c r="AV103" s="5">
        <f t="shared" si="149"/>
        <v>1.5963677642567842E-4</v>
      </c>
      <c r="AW103" s="5">
        <f t="shared" si="150"/>
        <v>4.0535311161041105E-6</v>
      </c>
      <c r="AX103" s="5">
        <f t="shared" si="151"/>
        <v>1.0310767029256165E-2</v>
      </c>
      <c r="AY103" s="5">
        <f t="shared" si="152"/>
        <v>8.3548145238062609E-3</v>
      </c>
      <c r="AZ103" s="5">
        <f t="shared" si="153"/>
        <v>3.384953104320102E-3</v>
      </c>
      <c r="BA103" s="5">
        <f t="shared" si="154"/>
        <v>9.1427583347685848E-4</v>
      </c>
      <c r="BB103" s="5">
        <f t="shared" si="155"/>
        <v>1.8520942696657435E-4</v>
      </c>
      <c r="BC103" s="5">
        <f t="shared" si="156"/>
        <v>3.0015039734203012E-5</v>
      </c>
      <c r="BD103" s="5">
        <f t="shared" si="157"/>
        <v>1.6262388196067615E-5</v>
      </c>
      <c r="BE103" s="5">
        <f t="shared" si="158"/>
        <v>3.8623171965660549E-5</v>
      </c>
      <c r="BF103" s="5">
        <f t="shared" si="159"/>
        <v>4.5865016709221865E-5</v>
      </c>
      <c r="BG103" s="5">
        <f t="shared" si="160"/>
        <v>3.6309804894800612E-5</v>
      </c>
      <c r="BH103" s="5">
        <f t="shared" si="161"/>
        <v>2.1558946656287836E-5</v>
      </c>
      <c r="BI103" s="5">
        <f t="shared" si="162"/>
        <v>1.0240499661736711E-5</v>
      </c>
      <c r="BJ103" s="8">
        <f t="shared" si="163"/>
        <v>0.71076504782002958</v>
      </c>
      <c r="BK103" s="8">
        <f t="shared" si="164"/>
        <v>0.17687838361467445</v>
      </c>
      <c r="BL103" s="8">
        <f t="shared" si="165"/>
        <v>0.10601376921364772</v>
      </c>
      <c r="BM103" s="8">
        <f t="shared" si="166"/>
        <v>0.60599431148594118</v>
      </c>
      <c r="BN103" s="8">
        <f t="shared" si="167"/>
        <v>0.38298011741080817</v>
      </c>
    </row>
    <row r="104" spans="1:66" x14ac:dyDescent="0.25">
      <c r="A104" t="s">
        <v>40</v>
      </c>
      <c r="B104" t="s">
        <v>232</v>
      </c>
      <c r="C104" t="s">
        <v>233</v>
      </c>
      <c r="D104" s="4" t="s">
        <v>440</v>
      </c>
      <c r="E104">
        <f>VLOOKUP(A104,home!$A$2:$E$405,3,FALSE)</f>
        <v>1.5473684210526299</v>
      </c>
      <c r="F104">
        <f>VLOOKUP(B104,home!$B$2:$E$405,3,FALSE)</f>
        <v>1.22</v>
      </c>
      <c r="G104">
        <f>VLOOKUP(C104,away!$B$2:$E$405,4,FALSE)</f>
        <v>0.79</v>
      </c>
      <c r="H104">
        <f>VLOOKUP(A104,away!$A$2:$E$405,3,FALSE)</f>
        <v>1.2052631578947399</v>
      </c>
      <c r="I104">
        <f>VLOOKUP(C104,away!$B$2:$E$405,3,FALSE)</f>
        <v>0.65</v>
      </c>
      <c r="J104">
        <f>VLOOKUP(B104,home!$B$2:$E$405,4,FALSE)</f>
        <v>1.2</v>
      </c>
      <c r="K104" s="3">
        <f t="shared" si="112"/>
        <v>1.4913536842105248</v>
      </c>
      <c r="L104" s="3">
        <f t="shared" si="113"/>
        <v>0.94010526315789722</v>
      </c>
      <c r="M104" s="5">
        <f t="shared" si="114"/>
        <v>8.7908485126010072E-2</v>
      </c>
      <c r="N104" s="5">
        <f t="shared" si="115"/>
        <v>0.13110264316604123</v>
      </c>
      <c r="O104" s="5">
        <f t="shared" si="116"/>
        <v>8.2643229543199789E-2</v>
      </c>
      <c r="P104" s="5">
        <f t="shared" si="117"/>
        <v>0.12325028485430709</v>
      </c>
      <c r="Q104" s="5">
        <f t="shared" si="118"/>
        <v>9.7760204947706694E-2</v>
      </c>
      <c r="R104" s="5">
        <f t="shared" si="119"/>
        <v>3.8846667528964172E-2</v>
      </c>
      <c r="S104" s="5">
        <f t="shared" si="120"/>
        <v>4.3200132202520711E-2</v>
      </c>
      <c r="T104" s="5">
        <f t="shared" si="121"/>
        <v>9.1904883198733772E-2</v>
      </c>
      <c r="U104" s="5">
        <f t="shared" si="122"/>
        <v>5.7934120738622072E-2</v>
      </c>
      <c r="V104" s="5">
        <f t="shared" si="123"/>
        <v>6.7297619438773876E-3</v>
      </c>
      <c r="W104" s="5">
        <f t="shared" si="124"/>
        <v>4.8598347272646142E-2</v>
      </c>
      <c r="X104" s="5">
        <f t="shared" si="125"/>
        <v>4.5687562051789886E-2</v>
      </c>
      <c r="Y104" s="5">
        <f t="shared" si="126"/>
        <v>2.1475558772870343E-2</v>
      </c>
      <c r="Z104" s="5">
        <f t="shared" si="127"/>
        <v>1.2173318866708069E-2</v>
      </c>
      <c r="AA104" s="5">
        <f t="shared" si="128"/>
        <v>1.8154723940934567E-2</v>
      </c>
      <c r="AB104" s="5">
        <f t="shared" si="129"/>
        <v>1.3537557217568896E-2</v>
      </c>
      <c r="AC104" s="5">
        <f t="shared" si="130"/>
        <v>5.8970777635658359E-4</v>
      </c>
      <c r="AD104" s="5">
        <f t="shared" si="131"/>
        <v>1.8119331062900833E-2</v>
      </c>
      <c r="AE104" s="5">
        <f t="shared" si="132"/>
        <v>1.703407849713345E-2</v>
      </c>
      <c r="AF104" s="5">
        <f t="shared" si="133"/>
        <v>8.0069134240999592E-3</v>
      </c>
      <c r="AG104" s="5">
        <f t="shared" si="134"/>
        <v>2.5091138172153309E-3</v>
      </c>
      <c r="AH104" s="5">
        <f t="shared" si="135"/>
        <v>2.8610502841728957E-3</v>
      </c>
      <c r="AI104" s="5">
        <f t="shared" si="136"/>
        <v>4.2668378820128168E-3</v>
      </c>
      <c r="AJ104" s="5">
        <f t="shared" si="137"/>
        <v>3.1816821976344239E-3</v>
      </c>
      <c r="AK104" s="5">
        <f t="shared" si="138"/>
        <v>1.5816711558097132E-3</v>
      </c>
      <c r="AL104" s="5">
        <f t="shared" si="139"/>
        <v>3.3071506720911124E-5</v>
      </c>
      <c r="AM104" s="5">
        <f t="shared" si="140"/>
        <v>5.4044662272174689E-3</v>
      </c>
      <c r="AN104" s="5">
        <f t="shared" si="141"/>
        <v>5.0807671447662467E-3</v>
      </c>
      <c r="AO104" s="5">
        <f t="shared" si="142"/>
        <v>2.388227966837235E-3</v>
      </c>
      <c r="AP104" s="5">
        <f t="shared" si="143"/>
        <v>7.4839522708152297E-4</v>
      </c>
      <c r="AQ104" s="5">
        <f t="shared" si="144"/>
        <v>1.7589257297539733E-4</v>
      </c>
      <c r="AR104" s="5">
        <f t="shared" si="145"/>
        <v>5.3793768606206756E-4</v>
      </c>
      <c r="AS104" s="5">
        <f t="shared" si="146"/>
        <v>8.0225534998434899E-4</v>
      </c>
      <c r="AT104" s="5">
        <f t="shared" si="147"/>
        <v>5.9822323593838162E-4</v>
      </c>
      <c r="AU104" s="5">
        <f t="shared" si="148"/>
        <v>2.9738747563234929E-4</v>
      </c>
      <c r="AV104" s="5">
        <f t="shared" si="149"/>
        <v>1.1087747685559294E-4</v>
      </c>
      <c r="AW104" s="5">
        <f t="shared" si="150"/>
        <v>1.2879785084551559E-6</v>
      </c>
      <c r="AX104" s="5">
        <f t="shared" si="151"/>
        <v>1.3433284365253549E-3</v>
      </c>
      <c r="AY104" s="5">
        <f t="shared" si="152"/>
        <v>1.2628701333271554E-3</v>
      </c>
      <c r="AZ104" s="5">
        <f t="shared" si="153"/>
        <v>5.9361542951288709E-4</v>
      </c>
      <c r="BA104" s="5">
        <f t="shared" si="154"/>
        <v>1.8602032985893364E-4</v>
      </c>
      <c r="BB104" s="5">
        <f t="shared" si="155"/>
        <v>4.3719672788687913E-5</v>
      </c>
      <c r="BC104" s="5">
        <f t="shared" si="156"/>
        <v>8.2202188984373242E-6</v>
      </c>
      <c r="BD104" s="5">
        <f t="shared" si="157"/>
        <v>8.428634165298833E-5</v>
      </c>
      <c r="BE104" s="5">
        <f t="shared" si="158"/>
        <v>1.2570074615281116E-4</v>
      </c>
      <c r="BF104" s="5">
        <f t="shared" si="159"/>
        <v>9.3732135441503448E-5</v>
      </c>
      <c r="BG104" s="5">
        <f t="shared" si="160"/>
        <v>4.6595921839868712E-5</v>
      </c>
      <c r="BH104" s="5">
        <f t="shared" si="161"/>
        <v>1.7372749926268463E-5</v>
      </c>
      <c r="BI104" s="5">
        <f t="shared" si="162"/>
        <v>5.1817829214817164E-6</v>
      </c>
      <c r="BJ104" s="8">
        <f t="shared" si="163"/>
        <v>0.49943415957092696</v>
      </c>
      <c r="BK104" s="8">
        <f t="shared" si="164"/>
        <v>0.2629743135431199</v>
      </c>
      <c r="BL104" s="8">
        <f t="shared" si="165"/>
        <v>0.22572709139132699</v>
      </c>
      <c r="BM104" s="8">
        <f t="shared" si="166"/>
        <v>0.43753578605103427</v>
      </c>
      <c r="BN104" s="8">
        <f t="shared" si="167"/>
        <v>0.56151151516622899</v>
      </c>
    </row>
    <row r="105" spans="1:66" x14ac:dyDescent="0.25">
      <c r="A105" t="s">
        <v>40</v>
      </c>
      <c r="B105" t="s">
        <v>234</v>
      </c>
      <c r="C105" t="s">
        <v>235</v>
      </c>
      <c r="D105" s="4" t="s">
        <v>440</v>
      </c>
      <c r="E105">
        <f>VLOOKUP(A105,home!$A$2:$E$405,3,FALSE)</f>
        <v>1.5473684210526299</v>
      </c>
      <c r="F105">
        <f>VLOOKUP(B105,home!$B$2:$E$405,3,FALSE)</f>
        <v>1.08</v>
      </c>
      <c r="G105">
        <f>VLOOKUP(C105,away!$B$2:$E$405,4,FALSE)</f>
        <v>0.79</v>
      </c>
      <c r="H105">
        <f>VLOOKUP(A105,away!$A$2:$E$405,3,FALSE)</f>
        <v>1.2052631578947399</v>
      </c>
      <c r="I105">
        <f>VLOOKUP(C105,away!$B$2:$E$405,3,FALSE)</f>
        <v>0.86</v>
      </c>
      <c r="J105">
        <f>VLOOKUP(B105,home!$B$2:$E$405,4,FALSE)</f>
        <v>1.1100000000000001</v>
      </c>
      <c r="K105" s="3">
        <f t="shared" si="112"/>
        <v>1.320214736842104</v>
      </c>
      <c r="L105" s="3">
        <f t="shared" si="113"/>
        <v>1.1505442105263188</v>
      </c>
      <c r="M105" s="5">
        <f t="shared" si="114"/>
        <v>8.4520687899741681E-2</v>
      </c>
      <c r="N105" s="5">
        <f t="shared" si="115"/>
        <v>0.11158545773327107</v>
      </c>
      <c r="O105" s="5">
        <f t="shared" si="116"/>
        <v>9.7244788132749699E-2</v>
      </c>
      <c r="P105" s="5">
        <f t="shared" si="117"/>
        <v>0.12838400237394429</v>
      </c>
      <c r="Q105" s="5">
        <f t="shared" si="118"/>
        <v>7.3658382858368121E-2</v>
      </c>
      <c r="R105" s="5">
        <f t="shared" si="119"/>
        <v>5.5942213994996833E-2</v>
      </c>
      <c r="S105" s="5">
        <f t="shared" si="120"/>
        <v>4.8752715090015608E-2</v>
      </c>
      <c r="T105" s="5">
        <f t="shared" si="121"/>
        <v>8.4747225954426492E-2</v>
      </c>
      <c r="U105" s="5">
        <f t="shared" si="122"/>
        <v>7.3855735327769401E-2</v>
      </c>
      <c r="V105" s="5">
        <f t="shared" si="123"/>
        <v>8.2281876062728476E-3</v>
      </c>
      <c r="W105" s="5">
        <f t="shared" si="124"/>
        <v>3.2414960847191795E-2</v>
      </c>
      <c r="X105" s="5">
        <f t="shared" si="125"/>
        <v>3.7294845537173819E-2</v>
      </c>
      <c r="Y105" s="5">
        <f t="shared" si="126"/>
        <v>2.1454684307634336E-2</v>
      </c>
      <c r="Z105" s="5">
        <f t="shared" si="127"/>
        <v>2.1454663478655999E-2</v>
      </c>
      <c r="AA105" s="5">
        <f t="shared" si="128"/>
        <v>2.8324762898509728E-2</v>
      </c>
      <c r="AB105" s="5">
        <f t="shared" si="129"/>
        <v>1.8697384698085514E-2</v>
      </c>
      <c r="AC105" s="5">
        <f t="shared" si="130"/>
        <v>7.811457787929788E-4</v>
      </c>
      <c r="AD105" s="5">
        <f t="shared" si="131"/>
        <v>1.0698677251155607E-2</v>
      </c>
      <c r="AE105" s="5">
        <f t="shared" si="132"/>
        <v>1.2309301171606715E-2</v>
      </c>
      <c r="AF105" s="5">
        <f t="shared" si="133"/>
        <v>7.0811975993084718E-3</v>
      </c>
      <c r="AG105" s="5">
        <f t="shared" si="134"/>
        <v>2.7157436338257428E-3</v>
      </c>
      <c r="AH105" s="5">
        <f t="shared" si="135"/>
        <v>6.1711347135395278E-3</v>
      </c>
      <c r="AI105" s="5">
        <f t="shared" si="136"/>
        <v>8.1472229918527587E-3</v>
      </c>
      <c r="AJ105" s="5">
        <f t="shared" si="137"/>
        <v>5.3780419290914176E-3</v>
      </c>
      <c r="AK105" s="5">
        <f t="shared" si="138"/>
        <v>2.3667234033804083E-3</v>
      </c>
      <c r="AL105" s="5">
        <f t="shared" si="139"/>
        <v>4.7461337105024097E-5</v>
      </c>
      <c r="AM105" s="5">
        <f t="shared" si="140"/>
        <v>2.8249102743386004E-3</v>
      </c>
      <c r="AN105" s="5">
        <f t="shared" si="141"/>
        <v>3.250184161396592E-3</v>
      </c>
      <c r="AO105" s="5">
        <f t="shared" si="142"/>
        <v>1.8697402850195945E-3</v>
      </c>
      <c r="AP105" s="5">
        <f t="shared" si="143"/>
        <v>7.1707295337237434E-4</v>
      </c>
      <c r="AQ105" s="5">
        <f t="shared" si="144"/>
        <v>2.0625603375689855E-4</v>
      </c>
      <c r="AR105" s="5">
        <f t="shared" si="145"/>
        <v>1.4200326634081785E-3</v>
      </c>
      <c r="AS105" s="5">
        <f t="shared" si="146"/>
        <v>1.8747480490286202E-3</v>
      </c>
      <c r="AT105" s="5">
        <f t="shared" si="147"/>
        <v>1.2375350010967844E-3</v>
      </c>
      <c r="AU105" s="5">
        <f t="shared" si="148"/>
        <v>5.4460398193529453E-4</v>
      </c>
      <c r="AV105" s="5">
        <f t="shared" si="149"/>
        <v>1.7974855067346673E-4</v>
      </c>
      <c r="AW105" s="5">
        <f t="shared" si="150"/>
        <v>2.0025591652877753E-6</v>
      </c>
      <c r="AX105" s="5">
        <f t="shared" si="151"/>
        <v>6.2158136240641516E-4</v>
      </c>
      <c r="AY105" s="5">
        <f t="shared" si="152"/>
        <v>7.1515683788776264E-4</v>
      </c>
      <c r="AZ105" s="5">
        <f t="shared" si="153"/>
        <v>4.1140977972503736E-4</v>
      </c>
      <c r="BA105" s="5">
        <f t="shared" si="154"/>
        <v>1.5778171340551656E-4</v>
      </c>
      <c r="BB105" s="5">
        <f t="shared" si="155"/>
        <v>4.5383709221409983E-5</v>
      </c>
      <c r="BC105" s="5">
        <f t="shared" si="156"/>
        <v>1.0443192779380627E-5</v>
      </c>
      <c r="BD105" s="5">
        <f t="shared" si="157"/>
        <v>2.7230172660709179E-4</v>
      </c>
      <c r="BE105" s="5">
        <f t="shared" si="158"/>
        <v>3.5949675233423219E-4</v>
      </c>
      <c r="BF105" s="5">
        <f t="shared" si="159"/>
        <v>2.3730645513926477E-4</v>
      </c>
      <c r="BG105" s="5">
        <f t="shared" si="160"/>
        <v>1.0443182640753898E-4</v>
      </c>
      <c r="BH105" s="5">
        <f t="shared" si="161"/>
        <v>3.4468109054642347E-5</v>
      </c>
      <c r="BI105" s="5">
        <f t="shared" si="162"/>
        <v>9.1010611050039165E-6</v>
      </c>
      <c r="BJ105" s="8">
        <f t="shared" si="163"/>
        <v>0.40479039719727172</v>
      </c>
      <c r="BK105" s="8">
        <f t="shared" si="164"/>
        <v>0.27142935692376019</v>
      </c>
      <c r="BL105" s="8">
        <f t="shared" si="165"/>
        <v>0.3024017822667654</v>
      </c>
      <c r="BM105" s="8">
        <f t="shared" si="166"/>
        <v>0.44802751259465917</v>
      </c>
      <c r="BN105" s="8">
        <f t="shared" si="167"/>
        <v>0.55133553299307181</v>
      </c>
    </row>
    <row r="106" spans="1:66" x14ac:dyDescent="0.25">
      <c r="A106" t="s">
        <v>40</v>
      </c>
      <c r="B106" t="s">
        <v>236</v>
      </c>
      <c r="C106" t="s">
        <v>237</v>
      </c>
      <c r="D106" s="4" t="s">
        <v>440</v>
      </c>
      <c r="E106">
        <f>VLOOKUP(A106,home!$A$2:$E$405,3,FALSE)</f>
        <v>1.5473684210526299</v>
      </c>
      <c r="F106">
        <f>VLOOKUP(B106,home!$B$2:$E$405,3,FALSE)</f>
        <v>1.36</v>
      </c>
      <c r="G106">
        <f>VLOOKUP(C106,away!$B$2:$E$405,4,FALSE)</f>
        <v>0.86</v>
      </c>
      <c r="H106">
        <f>VLOOKUP(A106,away!$A$2:$E$405,3,FALSE)</f>
        <v>1.2052631578947399</v>
      </c>
      <c r="I106">
        <f>VLOOKUP(C106,away!$B$2:$E$405,3,FALSE)</f>
        <v>0.5</v>
      </c>
      <c r="J106">
        <f>VLOOKUP(B106,home!$B$2:$E$405,4,FALSE)</f>
        <v>0.83</v>
      </c>
      <c r="K106" s="3">
        <f t="shared" si="112"/>
        <v>1.8098021052631559</v>
      </c>
      <c r="L106" s="3">
        <f t="shared" si="113"/>
        <v>0.50018421052631701</v>
      </c>
      <c r="M106" s="5">
        <f t="shared" si="114"/>
        <v>9.9262609880802946E-2</v>
      </c>
      <c r="N106" s="5">
        <f t="shared" si="115"/>
        <v>0.17964568033619249</v>
      </c>
      <c r="O106" s="5">
        <f t="shared" si="116"/>
        <v>4.9649590158011209E-2</v>
      </c>
      <c r="P106" s="5">
        <f t="shared" si="117"/>
        <v>8.9855932793421536E-2</v>
      </c>
      <c r="Q106" s="5">
        <f t="shared" si="118"/>
        <v>0.16256156523693657</v>
      </c>
      <c r="R106" s="5">
        <f t="shared" si="119"/>
        <v>1.2416970528070018E-2</v>
      </c>
      <c r="S106" s="5">
        <f t="shared" si="120"/>
        <v>2.0335171188505575E-2</v>
      </c>
      <c r="T106" s="5">
        <f t="shared" si="121"/>
        <v>8.131072816995949E-2</v>
      </c>
      <c r="U106" s="5">
        <f t="shared" si="122"/>
        <v>2.2472259402691677E-2</v>
      </c>
      <c r="V106" s="5">
        <f t="shared" si="123"/>
        <v>2.0453441385334327E-3</v>
      </c>
      <c r="W106" s="5">
        <f t="shared" si="124"/>
        <v>9.8068087666893886E-2</v>
      </c>
      <c r="X106" s="5">
        <f t="shared" si="125"/>
        <v>4.9052109007490963E-2</v>
      </c>
      <c r="Y106" s="5">
        <f t="shared" si="126"/>
        <v>1.2267545209281356E-2</v>
      </c>
      <c r="Z106" s="5">
        <f t="shared" si="127"/>
        <v>2.0702575335704164E-3</v>
      </c>
      <c r="AA106" s="5">
        <f t="shared" si="128"/>
        <v>3.7467564426926477E-3</v>
      </c>
      <c r="AB106" s="5">
        <f t="shared" si="129"/>
        <v>3.390443848946724E-3</v>
      </c>
      <c r="AC106" s="5">
        <f t="shared" si="130"/>
        <v>1.1571974688667647E-4</v>
      </c>
      <c r="AD106" s="5">
        <f t="shared" si="131"/>
        <v>4.437095787966909E-2</v>
      </c>
      <c r="AE106" s="5">
        <f t="shared" si="132"/>
        <v>2.2193652537338744E-2</v>
      </c>
      <c r="AF106" s="5">
        <f t="shared" si="133"/>
        <v>5.550457286542086E-3</v>
      </c>
      <c r="AG106" s="5">
        <f t="shared" si="134"/>
        <v>9.2541703197636599E-4</v>
      </c>
      <c r="AH106" s="5">
        <f t="shared" si="135"/>
        <v>2.5887753250376962E-4</v>
      </c>
      <c r="AI106" s="5">
        <f t="shared" si="136"/>
        <v>4.6851710333065328E-4</v>
      </c>
      <c r="AJ106" s="5">
        <f t="shared" si="137"/>
        <v>4.2396161997980598E-4</v>
      </c>
      <c r="AK106" s="5">
        <f t="shared" si="138"/>
        <v>2.5576221079674365E-4</v>
      </c>
      <c r="AL106" s="5">
        <f t="shared" si="139"/>
        <v>4.190139997973966E-6</v>
      </c>
      <c r="AM106" s="5">
        <f t="shared" si="140"/>
        <v>1.6060530596633583E-2</v>
      </c>
      <c r="AN106" s="5">
        <f t="shared" si="141"/>
        <v>8.0332238171109283E-3</v>
      </c>
      <c r="AO106" s="5">
        <f t="shared" si="142"/>
        <v>2.0090458564714182E-3</v>
      </c>
      <c r="AP106" s="5">
        <f t="shared" si="143"/>
        <v>3.3496433854344164E-4</v>
      </c>
      <c r="AQ106" s="5">
        <f t="shared" si="144"/>
        <v>4.1885968307205315E-5</v>
      </c>
      <c r="AR106" s="5">
        <f t="shared" si="145"/>
        <v>2.5897290843679804E-5</v>
      </c>
      <c r="AS106" s="5">
        <f t="shared" si="146"/>
        <v>4.6868971489503954E-5</v>
      </c>
      <c r="AT106" s="5">
        <f t="shared" si="147"/>
        <v>4.2411781636611553E-5</v>
      </c>
      <c r="AU106" s="5">
        <f t="shared" si="148"/>
        <v>2.5585643897966948E-5</v>
      </c>
      <c r="AV106" s="5">
        <f t="shared" si="149"/>
        <v>1.1576238047763503E-5</v>
      </c>
      <c r="AW106" s="5">
        <f t="shared" si="150"/>
        <v>1.0536275063834815E-7</v>
      </c>
      <c r="AX106" s="5">
        <f t="shared" si="151"/>
        <v>4.8443970142384649E-3</v>
      </c>
      <c r="AY106" s="5">
        <f t="shared" si="152"/>
        <v>2.4230908960429136E-3</v>
      </c>
      <c r="AZ106" s="5">
        <f t="shared" si="153"/>
        <v>6.0599590343536538E-4</v>
      </c>
      <c r="BA106" s="5">
        <f t="shared" si="154"/>
        <v>1.0103652751400019E-4</v>
      </c>
      <c r="BB106" s="5">
        <f t="shared" si="155"/>
        <v>1.2634218937227668E-5</v>
      </c>
      <c r="BC106" s="5">
        <f t="shared" si="156"/>
        <v>1.2638873649467734E-6</v>
      </c>
      <c r="BD106" s="5">
        <f t="shared" si="157"/>
        <v>2.1589026625694E-6</v>
      </c>
      <c r="BE106" s="5">
        <f t="shared" si="158"/>
        <v>3.9071865837763326E-6</v>
      </c>
      <c r="BF106" s="5">
        <f t="shared" si="159"/>
        <v>3.5356172524871828E-6</v>
      </c>
      <c r="BG106" s="5">
        <f t="shared" si="160"/>
        <v>2.1329225156520129E-6</v>
      </c>
      <c r="BH106" s="5">
        <f t="shared" si="161"/>
        <v>9.6504191479755021E-7</v>
      </c>
      <c r="BI106" s="5">
        <f t="shared" si="162"/>
        <v>3.4930697781355867E-7</v>
      </c>
      <c r="BJ106" s="8">
        <f t="shared" si="163"/>
        <v>0.69041426938688055</v>
      </c>
      <c r="BK106" s="8">
        <f t="shared" si="164"/>
        <v>0.21404205878419108</v>
      </c>
      <c r="BL106" s="8">
        <f t="shared" si="165"/>
        <v>9.3248527750845869E-2</v>
      </c>
      <c r="BM106" s="8">
        <f t="shared" si="166"/>
        <v>0.40395977898876079</v>
      </c>
      <c r="BN106" s="8">
        <f t="shared" si="167"/>
        <v>0.59339234893343473</v>
      </c>
    </row>
    <row r="107" spans="1:66" x14ac:dyDescent="0.25">
      <c r="A107" t="s">
        <v>40</v>
      </c>
      <c r="B107" t="s">
        <v>238</v>
      </c>
      <c r="C107" t="s">
        <v>239</v>
      </c>
      <c r="D107" s="4" t="s">
        <v>440</v>
      </c>
      <c r="E107">
        <f>VLOOKUP(A107,home!$A$2:$E$405,3,FALSE)</f>
        <v>1.5473684210526299</v>
      </c>
      <c r="F107">
        <f>VLOOKUP(B107,home!$B$2:$E$405,3,FALSE)</f>
        <v>0.78</v>
      </c>
      <c r="G107">
        <f>VLOOKUP(C107,away!$B$2:$E$405,4,FALSE)</f>
        <v>0.5</v>
      </c>
      <c r="H107">
        <f>VLOOKUP(A107,away!$A$2:$E$405,3,FALSE)</f>
        <v>1.2052631578947399</v>
      </c>
      <c r="I107">
        <f>VLOOKUP(C107,away!$B$2:$E$405,3,FALSE)</f>
        <v>0.56999999999999995</v>
      </c>
      <c r="J107">
        <f>VLOOKUP(B107,home!$B$2:$E$405,4,FALSE)</f>
        <v>1.08</v>
      </c>
      <c r="K107" s="3">
        <f t="shared" si="112"/>
        <v>0.60347368421052572</v>
      </c>
      <c r="L107" s="3">
        <f t="shared" si="113"/>
        <v>0.74196000000000195</v>
      </c>
      <c r="M107" s="5">
        <f t="shared" si="114"/>
        <v>0.26042674040033365</v>
      </c>
      <c r="N107" s="5">
        <f t="shared" si="115"/>
        <v>0.1571606844963275</v>
      </c>
      <c r="O107" s="5">
        <f t="shared" si="116"/>
        <v>0.19322622430743205</v>
      </c>
      <c r="P107" s="5">
        <f t="shared" si="117"/>
        <v>0.11660694146889547</v>
      </c>
      <c r="Q107" s="5">
        <f t="shared" si="118"/>
        <v>4.7421168643023398E-2</v>
      </c>
      <c r="R107" s="5">
        <f t="shared" si="119"/>
        <v>7.1683064693571316E-2</v>
      </c>
      <c r="S107" s="5">
        <f t="shared" si="120"/>
        <v>1.3052786724040444E-2</v>
      </c>
      <c r="T107" s="5">
        <f t="shared" si="121"/>
        <v>3.5184610286377732E-2</v>
      </c>
      <c r="U107" s="5">
        <f t="shared" si="122"/>
        <v>4.3258843146130946E-2</v>
      </c>
      <c r="V107" s="5">
        <f t="shared" si="123"/>
        <v>6.4938097592198891E-4</v>
      </c>
      <c r="W107" s="5">
        <f t="shared" si="124"/>
        <v>9.5391424501913291E-3</v>
      </c>
      <c r="X107" s="5">
        <f t="shared" si="125"/>
        <v>7.0776621323439771E-3</v>
      </c>
      <c r="Y107" s="5">
        <f t="shared" si="126"/>
        <v>2.6256710978569751E-3</v>
      </c>
      <c r="Z107" s="5">
        <f t="shared" si="127"/>
        <v>1.7728655560014111E-2</v>
      </c>
      <c r="AA107" s="5">
        <f t="shared" si="128"/>
        <v>1.0698777086901135E-2</v>
      </c>
      <c r="AB107" s="5">
        <f t="shared" si="129"/>
        <v>3.2282152125896919E-3</v>
      </c>
      <c r="AC107" s="5">
        <f t="shared" si="130"/>
        <v>1.8172656092733492E-5</v>
      </c>
      <c r="AD107" s="5">
        <f t="shared" si="131"/>
        <v>1.4391553596564955E-3</v>
      </c>
      <c r="AE107" s="5">
        <f t="shared" si="132"/>
        <v>1.0677957106507362E-3</v>
      </c>
      <c r="AF107" s="5">
        <f t="shared" si="133"/>
        <v>3.9613085273721105E-4</v>
      </c>
      <c r="AG107" s="5">
        <f t="shared" si="134"/>
        <v>9.7971082498967321E-5</v>
      </c>
      <c r="AH107" s="5">
        <f t="shared" si="135"/>
        <v>3.2884883198270251E-3</v>
      </c>
      <c r="AI107" s="5">
        <f t="shared" si="136"/>
        <v>1.9845161618492965E-3</v>
      </c>
      <c r="AJ107" s="5">
        <f t="shared" si="137"/>
        <v>5.9880163978326341E-4</v>
      </c>
      <c r="AK107" s="5">
        <f t="shared" si="138"/>
        <v>1.2045367722377002E-4</v>
      </c>
      <c r="AL107" s="5">
        <f t="shared" si="139"/>
        <v>3.2547469466188938E-7</v>
      </c>
      <c r="AM107" s="5">
        <f t="shared" si="140"/>
        <v>1.73698477408646E-4</v>
      </c>
      <c r="AN107" s="5">
        <f t="shared" si="141"/>
        <v>1.2887732229811932E-4</v>
      </c>
      <c r="AO107" s="5">
        <f t="shared" si="142"/>
        <v>4.7810909026156429E-5</v>
      </c>
      <c r="AP107" s="5">
        <f t="shared" si="143"/>
        <v>1.1824594020349042E-5</v>
      </c>
      <c r="AQ107" s="5">
        <f t="shared" si="144"/>
        <v>2.1933439448345489E-6</v>
      </c>
      <c r="AR107" s="5">
        <f t="shared" si="145"/>
        <v>4.8798535875577338E-4</v>
      </c>
      <c r="AS107" s="5">
        <f t="shared" si="146"/>
        <v>2.9448632228914172E-4</v>
      </c>
      <c r="AT107" s="5">
        <f t="shared" si="147"/>
        <v>8.8857372930718282E-5</v>
      </c>
      <c r="AU107" s="5">
        <f t="shared" si="148"/>
        <v>1.7874362070589732E-5</v>
      </c>
      <c r="AV107" s="5">
        <f t="shared" si="149"/>
        <v>2.6966767829129167E-6</v>
      </c>
      <c r="AW107" s="5">
        <f t="shared" si="150"/>
        <v>4.0481216640921244E-9</v>
      </c>
      <c r="AX107" s="5">
        <f t="shared" si="151"/>
        <v>1.7470410017259047E-5</v>
      </c>
      <c r="AY107" s="5">
        <f t="shared" si="152"/>
        <v>1.2962345416405558E-5</v>
      </c>
      <c r="AZ107" s="5">
        <f t="shared" si="153"/>
        <v>4.8087709025781459E-6</v>
      </c>
      <c r="BA107" s="5">
        <f t="shared" si="154"/>
        <v>1.1893052196256304E-6</v>
      </c>
      <c r="BB107" s="5">
        <f t="shared" si="155"/>
        <v>2.2060422518835872E-7</v>
      </c>
      <c r="BC107" s="5">
        <f t="shared" si="156"/>
        <v>3.2735902184151022E-8</v>
      </c>
      <c r="BD107" s="5">
        <f t="shared" si="157"/>
        <v>6.0344269463739073E-5</v>
      </c>
      <c r="BE107" s="5">
        <f t="shared" si="158"/>
        <v>3.6416178614275346E-5</v>
      </c>
      <c r="BF107" s="5">
        <f t="shared" si="159"/>
        <v>1.0988102736612648E-5</v>
      </c>
      <c r="BG107" s="5">
        <f t="shared" si="160"/>
        <v>2.2103436136491313E-6</v>
      </c>
      <c r="BH107" s="5">
        <f t="shared" si="161"/>
        <v>3.3347105097501198E-7</v>
      </c>
      <c r="BI107" s="5">
        <f t="shared" si="162"/>
        <v>4.0248200741889333E-8</v>
      </c>
      <c r="BJ107" s="8">
        <f t="shared" si="163"/>
        <v>0.26241108093004578</v>
      </c>
      <c r="BK107" s="8">
        <f t="shared" si="164"/>
        <v>0.39076731004539533</v>
      </c>
      <c r="BL107" s="8">
        <f t="shared" si="165"/>
        <v>0.3290896169518176</v>
      </c>
      <c r="BM107" s="8">
        <f t="shared" si="166"/>
        <v>0.15345888118039466</v>
      </c>
      <c r="BN107" s="8">
        <f t="shared" si="167"/>
        <v>0.8465248240095834</v>
      </c>
    </row>
    <row r="108" spans="1:66" x14ac:dyDescent="0.25">
      <c r="A108" t="s">
        <v>10</v>
      </c>
      <c r="B108" t="s">
        <v>240</v>
      </c>
      <c r="C108" t="s">
        <v>241</v>
      </c>
      <c r="D108" s="4" t="s">
        <v>441</v>
      </c>
      <c r="E108">
        <f>VLOOKUP(A108,home!$A$2:$E$405,3,FALSE)</f>
        <v>1.55555555555556</v>
      </c>
      <c r="F108">
        <f>VLOOKUP(B108,home!$B$2:$E$405,3,FALSE)</f>
        <v>1.03</v>
      </c>
      <c r="G108">
        <f>VLOOKUP(C108,away!$B$2:$E$405,4,FALSE)</f>
        <v>0.99</v>
      </c>
      <c r="H108">
        <f>VLOOKUP(A108,away!$A$2:$E$405,3,FALSE)</f>
        <v>1.4074074074074101</v>
      </c>
      <c r="I108">
        <f>VLOOKUP(C108,away!$B$2:$E$405,3,FALSE)</f>
        <v>0.99</v>
      </c>
      <c r="J108">
        <f>VLOOKUP(B108,home!$B$2:$E$405,4,FALSE)</f>
        <v>0.99</v>
      </c>
      <c r="K108" s="3">
        <f t="shared" si="112"/>
        <v>1.5862000000000045</v>
      </c>
      <c r="L108" s="3">
        <f t="shared" si="113"/>
        <v>1.3794000000000026</v>
      </c>
      <c r="M108" s="5">
        <f t="shared" si="114"/>
        <v>5.1529542242595316E-2</v>
      </c>
      <c r="N108" s="5">
        <f t="shared" si="115"/>
        <v>8.1736159905204941E-2</v>
      </c>
      <c r="O108" s="5">
        <f t="shared" si="116"/>
        <v>7.1079850569436109E-2</v>
      </c>
      <c r="P108" s="5">
        <f t="shared" si="117"/>
        <v>0.1127468589732399</v>
      </c>
      <c r="Q108" s="5">
        <f t="shared" si="118"/>
        <v>6.4824948420818221E-2</v>
      </c>
      <c r="R108" s="5">
        <f t="shared" si="119"/>
        <v>4.9023772937740191E-2</v>
      </c>
      <c r="S108" s="5">
        <f t="shared" si="120"/>
        <v>6.1672652497501645E-2</v>
      </c>
      <c r="T108" s="5">
        <f t="shared" si="121"/>
        <v>8.9419533851676822E-2</v>
      </c>
      <c r="U108" s="5">
        <f t="shared" si="122"/>
        <v>7.7761508633843734E-2</v>
      </c>
      <c r="V108" s="5">
        <f t="shared" si="123"/>
        <v>1.4993336402609657E-2</v>
      </c>
      <c r="W108" s="5">
        <f t="shared" si="124"/>
        <v>3.4275111061700718E-2</v>
      </c>
      <c r="X108" s="5">
        <f t="shared" si="125"/>
        <v>4.7279088198510053E-2</v>
      </c>
      <c r="Y108" s="5">
        <f t="shared" si="126"/>
        <v>3.2608387130512458E-2</v>
      </c>
      <c r="Z108" s="5">
        <f t="shared" si="127"/>
        <v>2.2541130796772987E-2</v>
      </c>
      <c r="AA108" s="5">
        <f t="shared" si="128"/>
        <v>3.5754741669841418E-2</v>
      </c>
      <c r="AB108" s="5">
        <f t="shared" si="129"/>
        <v>2.8357085618351312E-2</v>
      </c>
      <c r="AC108" s="5">
        <f t="shared" si="130"/>
        <v>2.0503427637743681E-3</v>
      </c>
      <c r="AD108" s="5">
        <f t="shared" si="131"/>
        <v>1.3591795291517463E-2</v>
      </c>
      <c r="AE108" s="5">
        <f t="shared" si="132"/>
        <v>1.8748522425119221E-2</v>
      </c>
      <c r="AF108" s="5">
        <f t="shared" si="133"/>
        <v>1.2930855916604757E-2</v>
      </c>
      <c r="AG108" s="5">
        <f t="shared" si="134"/>
        <v>5.945607550454879E-3</v>
      </c>
      <c r="AH108" s="5">
        <f t="shared" si="135"/>
        <v>7.7733089552671766E-3</v>
      </c>
      <c r="AI108" s="5">
        <f t="shared" si="136"/>
        <v>1.2330022664844833E-2</v>
      </c>
      <c r="AJ108" s="5">
        <f t="shared" si="137"/>
        <v>9.7789409754884659E-3</v>
      </c>
      <c r="AK108" s="5">
        <f t="shared" si="138"/>
        <v>5.1704520584399481E-3</v>
      </c>
      <c r="AL108" s="5">
        <f t="shared" si="139"/>
        <v>1.7944634970421482E-4</v>
      </c>
      <c r="AM108" s="5">
        <f t="shared" si="140"/>
        <v>4.3118611382810144E-3</v>
      </c>
      <c r="AN108" s="5">
        <f t="shared" si="141"/>
        <v>5.9477812541448415E-3</v>
      </c>
      <c r="AO108" s="5">
        <f t="shared" si="142"/>
        <v>4.1021847309837068E-3</v>
      </c>
      <c r="AP108" s="5">
        <f t="shared" si="143"/>
        <v>1.886184539306312E-3</v>
      </c>
      <c r="AQ108" s="5">
        <f t="shared" si="144"/>
        <v>6.5045073837978267E-4</v>
      </c>
      <c r="AR108" s="5">
        <f t="shared" si="145"/>
        <v>2.1445004745791131E-3</v>
      </c>
      <c r="AS108" s="5">
        <f t="shared" si="146"/>
        <v>3.4016066527773991E-3</v>
      </c>
      <c r="AT108" s="5">
        <f t="shared" si="147"/>
        <v>2.6978142363177633E-3</v>
      </c>
      <c r="AU108" s="5">
        <f t="shared" si="148"/>
        <v>1.4264243138824159E-3</v>
      </c>
      <c r="AV108" s="5">
        <f t="shared" si="149"/>
        <v>5.6564856167007382E-4</v>
      </c>
      <c r="AW108" s="5">
        <f t="shared" si="150"/>
        <v>1.0906371699533371E-5</v>
      </c>
      <c r="AX108" s="5">
        <f t="shared" si="151"/>
        <v>1.1399123562568945E-3</v>
      </c>
      <c r="AY108" s="5">
        <f t="shared" si="152"/>
        <v>1.5723951042207634E-3</v>
      </c>
      <c r="AZ108" s="5">
        <f t="shared" si="153"/>
        <v>1.084480903381063E-3</v>
      </c>
      <c r="BA108" s="5">
        <f t="shared" si="154"/>
        <v>4.9864431937461369E-4</v>
      </c>
      <c r="BB108" s="5">
        <f t="shared" si="155"/>
        <v>1.719574935363358E-4</v>
      </c>
      <c r="BC108" s="5">
        <f t="shared" si="156"/>
        <v>4.7439633316804419E-5</v>
      </c>
      <c r="BD108" s="5">
        <f t="shared" si="157"/>
        <v>4.9302065910573965E-4</v>
      </c>
      <c r="BE108" s="5">
        <f t="shared" si="158"/>
        <v>7.820293694735267E-4</v>
      </c>
      <c r="BF108" s="5">
        <f t="shared" si="159"/>
        <v>6.2022749292945582E-4</v>
      </c>
      <c r="BG108" s="5">
        <f t="shared" si="160"/>
        <v>3.2793494976156849E-4</v>
      </c>
      <c r="BH108" s="5">
        <f t="shared" si="161"/>
        <v>1.3004260432795042E-4</v>
      </c>
      <c r="BI108" s="5">
        <f t="shared" si="162"/>
        <v>4.1254715796999122E-5</v>
      </c>
      <c r="BJ108" s="8">
        <f t="shared" si="163"/>
        <v>0.42277330196330165</v>
      </c>
      <c r="BK108" s="8">
        <f t="shared" si="164"/>
        <v>0.24474457433364585</v>
      </c>
      <c r="BL108" s="8">
        <f t="shared" si="165"/>
        <v>0.30966018811387519</v>
      </c>
      <c r="BM108" s="8">
        <f t="shared" si="166"/>
        <v>0.56721657342603982</v>
      </c>
      <c r="BN108" s="8">
        <f t="shared" si="167"/>
        <v>0.43094113304903464</v>
      </c>
    </row>
    <row r="109" spans="1:66" x14ac:dyDescent="0.25">
      <c r="A109" t="s">
        <v>10</v>
      </c>
      <c r="B109" t="s">
        <v>242</v>
      </c>
      <c r="C109" t="s">
        <v>243</v>
      </c>
      <c r="D109" s="4" t="s">
        <v>441</v>
      </c>
      <c r="E109">
        <f>VLOOKUP(A109,home!$A$2:$E$405,3,FALSE)</f>
        <v>1.55555555555556</v>
      </c>
      <c r="F109">
        <f>VLOOKUP(B109,home!$B$2:$E$405,3,FALSE)</f>
        <v>0.99</v>
      </c>
      <c r="G109">
        <f>VLOOKUP(C109,away!$B$2:$E$405,4,FALSE)</f>
        <v>0.64</v>
      </c>
      <c r="H109">
        <f>VLOOKUP(A109,away!$A$2:$E$405,3,FALSE)</f>
        <v>1.4074074074074101</v>
      </c>
      <c r="I109">
        <f>VLOOKUP(C109,away!$B$2:$E$405,3,FALSE)</f>
        <v>0.71</v>
      </c>
      <c r="J109">
        <f>VLOOKUP(B109,home!$B$2:$E$405,4,FALSE)</f>
        <v>1.42</v>
      </c>
      <c r="K109" s="3">
        <f t="shared" si="112"/>
        <v>0.98560000000000292</v>
      </c>
      <c r="L109" s="3">
        <f t="shared" si="113"/>
        <v>1.4189481481481507</v>
      </c>
      <c r="M109" s="5">
        <f t="shared" si="114"/>
        <v>9.0306291457278906E-2</v>
      </c>
      <c r="N109" s="5">
        <f t="shared" si="115"/>
        <v>8.9005880860294345E-2</v>
      </c>
      <c r="O109" s="5">
        <f t="shared" si="116"/>
        <v>0.12813994502943307</v>
      </c>
      <c r="P109" s="5">
        <f t="shared" si="117"/>
        <v>0.12629472982100959</v>
      </c>
      <c r="Q109" s="5">
        <f t="shared" si="118"/>
        <v>4.3862098087953175E-2</v>
      </c>
      <c r="R109" s="5">
        <f t="shared" si="119"/>
        <v>9.0911968851659961E-2</v>
      </c>
      <c r="S109" s="5">
        <f t="shared" si="120"/>
        <v>4.4156277827296864E-2</v>
      </c>
      <c r="T109" s="5">
        <f t="shared" si="121"/>
        <v>6.2238042855793707E-2</v>
      </c>
      <c r="U109" s="5">
        <f t="shared" si="122"/>
        <v>8.9602836500196306E-2</v>
      </c>
      <c r="V109" s="5">
        <f t="shared" si="123"/>
        <v>6.8614699892852486E-3</v>
      </c>
      <c r="W109" s="5">
        <f t="shared" si="124"/>
        <v>1.4410161291828929E-2</v>
      </c>
      <c r="X109" s="5">
        <f t="shared" si="125"/>
        <v>2.0447271679556824E-2</v>
      </c>
      <c r="Y109" s="5">
        <f t="shared" si="126"/>
        <v>1.4506809142194642E-2</v>
      </c>
      <c r="Z109" s="5">
        <f t="shared" si="127"/>
        <v>4.2999789948855074E-2</v>
      </c>
      <c r="AA109" s="5">
        <f t="shared" si="128"/>
        <v>4.2380592973591681E-2</v>
      </c>
      <c r="AB109" s="5">
        <f t="shared" si="129"/>
        <v>2.0885156217386042E-2</v>
      </c>
      <c r="AC109" s="5">
        <f t="shared" si="130"/>
        <v>5.9974192030801945E-4</v>
      </c>
      <c r="AD109" s="5">
        <f t="shared" si="131"/>
        <v>3.5506637423066583E-3</v>
      </c>
      <c r="AE109" s="5">
        <f t="shared" si="132"/>
        <v>5.0382077418428158E-3</v>
      </c>
      <c r="AF109" s="5">
        <f t="shared" si="133"/>
        <v>3.5744777726367705E-3</v>
      </c>
      <c r="AG109" s="5">
        <f t="shared" si="134"/>
        <v>1.6906662053598903E-3</v>
      </c>
      <c r="AH109" s="5">
        <f t="shared" si="135"/>
        <v>1.5253618079671847E-2</v>
      </c>
      <c r="AI109" s="5">
        <f t="shared" si="136"/>
        <v>1.5033965979324616E-2</v>
      </c>
      <c r="AJ109" s="5">
        <f t="shared" si="137"/>
        <v>7.4087384346111923E-3</v>
      </c>
      <c r="AK109" s="5">
        <f t="shared" si="138"/>
        <v>2.4340175337176045E-3</v>
      </c>
      <c r="AL109" s="5">
        <f t="shared" si="139"/>
        <v>3.354992993969508E-5</v>
      </c>
      <c r="AM109" s="5">
        <f t="shared" si="140"/>
        <v>6.9990683688349071E-4</v>
      </c>
      <c r="AN109" s="5">
        <f t="shared" si="141"/>
        <v>9.9313151007205899E-4</v>
      </c>
      <c r="AO109" s="5">
        <f t="shared" si="142"/>
        <v>7.0460105854216245E-4</v>
      </c>
      <c r="AP109" s="5">
        <f t="shared" si="143"/>
        <v>3.3326412240054261E-4</v>
      </c>
      <c r="AQ109" s="5">
        <f t="shared" si="144"/>
        <v>1.1822112733111719E-4</v>
      </c>
      <c r="AR109" s="5">
        <f t="shared" si="145"/>
        <v>4.3288186253419023E-3</v>
      </c>
      <c r="AS109" s="5">
        <f t="shared" si="146"/>
        <v>4.2664836371369913E-3</v>
      </c>
      <c r="AT109" s="5">
        <f t="shared" si="147"/>
        <v>2.1025231363811154E-3</v>
      </c>
      <c r="AU109" s="5">
        <f t="shared" si="148"/>
        <v>6.9074893440574455E-4</v>
      </c>
      <c r="AV109" s="5">
        <f t="shared" si="149"/>
        <v>1.7020053743757596E-4</v>
      </c>
      <c r="AW109" s="5">
        <f t="shared" si="150"/>
        <v>1.3033358377952576E-6</v>
      </c>
      <c r="AX109" s="5">
        <f t="shared" si="151"/>
        <v>1.1497136307206169E-4</v>
      </c>
      <c r="AY109" s="5">
        <f t="shared" si="152"/>
        <v>1.6313840272117063E-4</v>
      </c>
      <c r="AZ109" s="5">
        <f t="shared" si="153"/>
        <v>1.1574246721652617E-4</v>
      </c>
      <c r="BA109" s="5">
        <f t="shared" si="154"/>
        <v>5.4744186506329271E-5</v>
      </c>
      <c r="BB109" s="5">
        <f t="shared" si="155"/>
        <v>1.9419790516258232E-5</v>
      </c>
      <c r="BC109" s="5">
        <f t="shared" si="156"/>
        <v>5.5111351580939253E-6</v>
      </c>
      <c r="BD109" s="5">
        <f t="shared" si="157"/>
        <v>1.0237281953496865E-3</v>
      </c>
      <c r="BE109" s="5">
        <f t="shared" si="158"/>
        <v>1.0089865093366539E-3</v>
      </c>
      <c r="BF109" s="5">
        <f t="shared" si="159"/>
        <v>4.9722855180110443E-4</v>
      </c>
      <c r="BG109" s="5">
        <f t="shared" si="160"/>
        <v>1.6335615355172336E-4</v>
      </c>
      <c r="BH109" s="5">
        <f t="shared" si="161"/>
        <v>4.0250956235144753E-5</v>
      </c>
      <c r="BI109" s="5">
        <f t="shared" si="162"/>
        <v>7.9342684930717585E-6</v>
      </c>
      <c r="BJ109" s="8">
        <f t="shared" si="163"/>
        <v>0.26164693138018758</v>
      </c>
      <c r="BK109" s="8">
        <f t="shared" si="164"/>
        <v>0.26841519934783958</v>
      </c>
      <c r="BL109" s="8">
        <f t="shared" si="165"/>
        <v>0.42635109910506302</v>
      </c>
      <c r="BM109" s="8">
        <f t="shared" si="166"/>
        <v>0.4307302706074328</v>
      </c>
      <c r="BN109" s="8">
        <f t="shared" si="167"/>
        <v>0.56852091410762895</v>
      </c>
    </row>
    <row r="110" spans="1:66" x14ac:dyDescent="0.25">
      <c r="A110" t="s">
        <v>10</v>
      </c>
      <c r="B110" t="s">
        <v>244</v>
      </c>
      <c r="C110" t="s">
        <v>245</v>
      </c>
      <c r="D110" s="4" t="s">
        <v>441</v>
      </c>
      <c r="E110">
        <f>VLOOKUP(A110,home!$A$2:$E$405,3,FALSE)</f>
        <v>1.55555555555556</v>
      </c>
      <c r="F110">
        <f>VLOOKUP(B110,home!$B$2:$E$405,3,FALSE)</f>
        <v>1.46</v>
      </c>
      <c r="G110">
        <f>VLOOKUP(C110,away!$B$2:$E$405,4,FALSE)</f>
        <v>0.35</v>
      </c>
      <c r="H110">
        <f>VLOOKUP(A110,away!$A$2:$E$405,3,FALSE)</f>
        <v>1.4074074074074101</v>
      </c>
      <c r="I110">
        <f>VLOOKUP(C110,away!$B$2:$E$405,3,FALSE)</f>
        <v>1.58</v>
      </c>
      <c r="J110">
        <f>VLOOKUP(B110,home!$B$2:$E$405,4,FALSE)</f>
        <v>1.29</v>
      </c>
      <c r="K110" s="3">
        <f t="shared" si="112"/>
        <v>0.79488888888889109</v>
      </c>
      <c r="L110" s="3">
        <f t="shared" si="113"/>
        <v>2.8685777777777837</v>
      </c>
      <c r="M110" s="5">
        <f t="shared" si="114"/>
        <v>2.564346112752984E-2</v>
      </c>
      <c r="N110" s="5">
        <f t="shared" si="115"/>
        <v>2.0383702322927664E-2</v>
      </c>
      <c r="O110" s="5">
        <f t="shared" si="116"/>
        <v>7.3560262735740525E-2</v>
      </c>
      <c r="P110" s="5">
        <f t="shared" si="117"/>
        <v>5.8472235512387678E-2</v>
      </c>
      <c r="Q110" s="5">
        <f t="shared" si="118"/>
        <v>8.1013892454569383E-3</v>
      </c>
      <c r="R110" s="5">
        <f t="shared" si="119"/>
        <v>0.10550666750562025</v>
      </c>
      <c r="S110" s="5">
        <f t="shared" si="120"/>
        <v>3.333210666076606E-2</v>
      </c>
      <c r="T110" s="5">
        <f t="shared" si="121"/>
        <v>2.3239465158645702E-2</v>
      </c>
      <c r="U110" s="5">
        <f t="shared" si="122"/>
        <v>8.3866077703912148E-2</v>
      </c>
      <c r="V110" s="5">
        <f t="shared" si="123"/>
        <v>8.4448766321605154E-3</v>
      </c>
      <c r="W110" s="5">
        <f t="shared" si="124"/>
        <v>2.1465680985925592E-3</v>
      </c>
      <c r="X110" s="5">
        <f t="shared" si="125"/>
        <v>6.1575975461093261E-3</v>
      </c>
      <c r="Y110" s="5">
        <f t="shared" si="126"/>
        <v>8.8317737426341133E-3</v>
      </c>
      <c r="Z110" s="5">
        <f t="shared" si="127"/>
        <v>0.10088469393800388</v>
      </c>
      <c r="AA110" s="5">
        <f t="shared" si="128"/>
        <v>8.0192122270275751E-2</v>
      </c>
      <c r="AB110" s="5">
        <f t="shared" si="129"/>
        <v>3.1871913484530792E-2</v>
      </c>
      <c r="AC110" s="5">
        <f t="shared" si="130"/>
        <v>1.2035007990268765E-3</v>
      </c>
      <c r="AD110" s="5">
        <f t="shared" si="131"/>
        <v>4.2657078270364471E-4</v>
      </c>
      <c r="AE110" s="5">
        <f t="shared" si="132"/>
        <v>1.2236514679129509E-3</v>
      </c>
      <c r="AF110" s="5">
        <f t="shared" si="133"/>
        <v>1.7550697043001284E-3</v>
      </c>
      <c r="AG110" s="5">
        <f t="shared" si="134"/>
        <v>1.678184650735458E-3</v>
      </c>
      <c r="AH110" s="5">
        <f t="shared" si="135"/>
        <v>7.2348897787117755E-2</v>
      </c>
      <c r="AI110" s="5">
        <f t="shared" si="136"/>
        <v>5.7509334974337981E-2</v>
      </c>
      <c r="AJ110" s="5">
        <f t="shared" si="137"/>
        <v>2.285676568924528E-2</v>
      </c>
      <c r="AK110" s="5">
        <f t="shared" si="138"/>
        <v>6.0561963607726364E-3</v>
      </c>
      <c r="AL110" s="5">
        <f t="shared" si="139"/>
        <v>1.0976892988052738E-4</v>
      </c>
      <c r="AM110" s="5">
        <f t="shared" si="140"/>
        <v>6.7815275099152958E-5</v>
      </c>
      <c r="AN110" s="5">
        <f t="shared" si="141"/>
        <v>1.9453339114331724E-4</v>
      </c>
      <c r="AO110" s="5">
        <f t="shared" si="142"/>
        <v>2.7901708143473678E-4</v>
      </c>
      <c r="AP110" s="5">
        <f t="shared" si="143"/>
        <v>2.6679406647470003E-4</v>
      </c>
      <c r="AQ110" s="5">
        <f t="shared" si="144"/>
        <v>1.9132988258307334E-4</v>
      </c>
      <c r="AR110" s="5">
        <f t="shared" si="145"/>
        <v>4.150768808776846E-2</v>
      </c>
      <c r="AS110" s="5">
        <f t="shared" si="146"/>
        <v>3.2994000064432927E-2</v>
      </c>
      <c r="AT110" s="5">
        <f t="shared" si="147"/>
        <v>1.3113282025608545E-2</v>
      </c>
      <c r="AU110" s="5">
        <f t="shared" si="148"/>
        <v>3.4745340596742148E-3</v>
      </c>
      <c r="AV110" s="5">
        <f t="shared" si="149"/>
        <v>6.9046712952526102E-4</v>
      </c>
      <c r="AW110" s="5">
        <f t="shared" si="150"/>
        <v>6.9526438901658786E-6</v>
      </c>
      <c r="AX110" s="5">
        <f t="shared" si="151"/>
        <v>8.9842681122100278E-6</v>
      </c>
      <c r="AY110" s="5">
        <f t="shared" si="152"/>
        <v>2.5772071856283246E-5</v>
      </c>
      <c r="AZ110" s="5">
        <f t="shared" si="153"/>
        <v>3.6964596307113185E-5</v>
      </c>
      <c r="BA110" s="5">
        <f t="shared" si="154"/>
        <v>3.5345273177037199E-5</v>
      </c>
      <c r="BB110" s="5">
        <f t="shared" si="155"/>
        <v>2.5347666296283521E-5</v>
      </c>
      <c r="BC110" s="5">
        <f t="shared" si="156"/>
        <v>1.4542350451209164E-5</v>
      </c>
      <c r="BD110" s="5">
        <f t="shared" si="157"/>
        <v>1.9844671942584012E-2</v>
      </c>
      <c r="BE110" s="5">
        <f t="shared" si="158"/>
        <v>1.5774309230805156E-2</v>
      </c>
      <c r="BF110" s="5">
        <f t="shared" si="159"/>
        <v>6.2694115687322435E-3</v>
      </c>
      <c r="BG110" s="5">
        <f t="shared" si="160"/>
        <v>1.6611618652855775E-3</v>
      </c>
      <c r="BH110" s="5">
        <f t="shared" si="161"/>
        <v>3.3010977734036263E-4</v>
      </c>
      <c r="BI110" s="5">
        <f t="shared" si="162"/>
        <v>5.2480118824288021E-5</v>
      </c>
      <c r="BJ110" s="8">
        <f t="shared" si="163"/>
        <v>7.5090418642953627E-2</v>
      </c>
      <c r="BK110" s="8">
        <f t="shared" si="164"/>
        <v>0.12723172173360775</v>
      </c>
      <c r="BL110" s="8">
        <f t="shared" si="165"/>
        <v>0.66948035438213427</v>
      </c>
      <c r="BM110" s="8">
        <f t="shared" si="166"/>
        <v>0.68100065081907046</v>
      </c>
      <c r="BN110" s="8">
        <f t="shared" si="167"/>
        <v>0.29166771844966288</v>
      </c>
    </row>
    <row r="111" spans="1:66" x14ac:dyDescent="0.25">
      <c r="A111" t="s">
        <v>10</v>
      </c>
      <c r="B111" t="s">
        <v>246</v>
      </c>
      <c r="C111" t="s">
        <v>247</v>
      </c>
      <c r="D111" s="4" t="s">
        <v>441</v>
      </c>
      <c r="E111">
        <f>VLOOKUP(A111,home!$A$2:$E$405,3,FALSE)</f>
        <v>1.55555555555556</v>
      </c>
      <c r="F111">
        <f>VLOOKUP(B111,home!$B$2:$E$405,3,FALSE)</f>
        <v>0.82</v>
      </c>
      <c r="G111">
        <f>VLOOKUP(C111,away!$B$2:$E$405,4,FALSE)</f>
        <v>1.35</v>
      </c>
      <c r="H111">
        <f>VLOOKUP(A111,away!$A$2:$E$405,3,FALSE)</f>
        <v>1.4074074074074101</v>
      </c>
      <c r="I111">
        <f>VLOOKUP(C111,away!$B$2:$E$405,3,FALSE)</f>
        <v>1.29</v>
      </c>
      <c r="J111">
        <f>VLOOKUP(B111,home!$B$2:$E$405,4,FALSE)</f>
        <v>0.78</v>
      </c>
      <c r="K111" s="3">
        <f t="shared" si="112"/>
        <v>1.7220000000000049</v>
      </c>
      <c r="L111" s="3">
        <f t="shared" si="113"/>
        <v>1.4161333333333361</v>
      </c>
      <c r="M111" s="5">
        <f t="shared" si="114"/>
        <v>4.3363667913244176E-2</v>
      </c>
      <c r="N111" s="5">
        <f t="shared" si="115"/>
        <v>7.4672236146606674E-2</v>
      </c>
      <c r="O111" s="5">
        <f t="shared" si="116"/>
        <v>6.1408735587542312E-2</v>
      </c>
      <c r="P111" s="5">
        <f t="shared" si="117"/>
        <v>0.10574584268174815</v>
      </c>
      <c r="Q111" s="5">
        <f t="shared" si="118"/>
        <v>6.4292795322228549E-2</v>
      </c>
      <c r="R111" s="5">
        <f t="shared" si="119"/>
        <v>4.3481478711685881E-2</v>
      </c>
      <c r="S111" s="5">
        <f t="shared" si="120"/>
        <v>6.4467466560051756E-2</v>
      </c>
      <c r="T111" s="5">
        <f t="shared" si="121"/>
        <v>9.1047170548985437E-2</v>
      </c>
      <c r="U111" s="5">
        <f t="shared" si="122"/>
        <v>7.4875106341523293E-2</v>
      </c>
      <c r="V111" s="5">
        <f t="shared" si="123"/>
        <v>1.7467686416884256E-2</v>
      </c>
      <c r="W111" s="5">
        <f t="shared" si="124"/>
        <v>3.6904064514959291E-2</v>
      </c>
      <c r="X111" s="5">
        <f t="shared" si="125"/>
        <v>5.226107589511779E-2</v>
      </c>
      <c r="Y111" s="5">
        <f t="shared" si="126"/>
        <v>3.7004325805469813E-2</v>
      </c>
      <c r="Z111" s="5">
        <f t="shared" si="127"/>
        <v>2.0525190462080744E-2</v>
      </c>
      <c r="AA111" s="5">
        <f t="shared" si="128"/>
        <v>3.534437797570314E-2</v>
      </c>
      <c r="AB111" s="5">
        <f t="shared" si="129"/>
        <v>3.0431509437080496E-2</v>
      </c>
      <c r="AC111" s="5">
        <f t="shared" si="130"/>
        <v>2.6622736681740037E-3</v>
      </c>
      <c r="AD111" s="5">
        <f t="shared" si="131"/>
        <v>1.5887199773690023E-2</v>
      </c>
      <c r="AE111" s="5">
        <f t="shared" si="132"/>
        <v>2.2498393172848276E-2</v>
      </c>
      <c r="AF111" s="5">
        <f t="shared" si="133"/>
        <v>1.5930362259254802E-2</v>
      </c>
      <c r="AG111" s="5">
        <f t="shared" si="134"/>
        <v>7.519839002468694E-3</v>
      </c>
      <c r="AH111" s="5">
        <f t="shared" si="135"/>
        <v>7.2666015965919964E-3</v>
      </c>
      <c r="AI111" s="5">
        <f t="shared" si="136"/>
        <v>1.2513087949331453E-2</v>
      </c>
      <c r="AJ111" s="5">
        <f t="shared" si="137"/>
        <v>1.0773768724374412E-2</v>
      </c>
      <c r="AK111" s="5">
        <f t="shared" si="138"/>
        <v>6.1841432477909306E-3</v>
      </c>
      <c r="AL111" s="5">
        <f t="shared" si="139"/>
        <v>2.5968686325494633E-4</v>
      </c>
      <c r="AM111" s="5">
        <f t="shared" si="140"/>
        <v>5.4715516020588549E-3</v>
      </c>
      <c r="AN111" s="5">
        <f t="shared" si="141"/>
        <v>7.7484466087289622E-3</v>
      </c>
      <c r="AO111" s="5">
        <f t="shared" si="142"/>
        <v>5.4864167620873646E-3</v>
      </c>
      <c r="AP111" s="5">
        <f t="shared" si="143"/>
        <v>2.5898325524502234E-3</v>
      </c>
      <c r="AQ111" s="5">
        <f t="shared" si="144"/>
        <v>9.1688705131912876E-4</v>
      </c>
      <c r="AR111" s="5">
        <f t="shared" si="145"/>
        <v>2.0580953481974338E-3</v>
      </c>
      <c r="AS111" s="5">
        <f t="shared" si="146"/>
        <v>3.5440401895959909E-3</v>
      </c>
      <c r="AT111" s="5">
        <f t="shared" si="147"/>
        <v>3.0514186032421574E-3</v>
      </c>
      <c r="AU111" s="5">
        <f t="shared" si="148"/>
        <v>1.7515142782610032E-3</v>
      </c>
      <c r="AV111" s="5">
        <f t="shared" si="149"/>
        <v>7.5402689679136413E-4</v>
      </c>
      <c r="AW111" s="5">
        <f t="shared" si="150"/>
        <v>1.7590766847089744E-5</v>
      </c>
      <c r="AX111" s="5">
        <f t="shared" si="151"/>
        <v>1.570335309790896E-3</v>
      </c>
      <c r="AY111" s="5">
        <f t="shared" si="152"/>
        <v>2.2238041767052188E-3</v>
      </c>
      <c r="AZ111" s="5">
        <f t="shared" si="153"/>
        <v>1.5746016107190785E-3</v>
      </c>
      <c r="BA111" s="5">
        <f t="shared" si="154"/>
        <v>7.432819425532164E-4</v>
      </c>
      <c r="BB111" s="5">
        <f t="shared" si="155"/>
        <v>2.6314658372859071E-4</v>
      </c>
      <c r="BC111" s="5">
        <f t="shared" si="156"/>
        <v>7.4530129754169817E-5</v>
      </c>
      <c r="BD111" s="5">
        <f t="shared" si="157"/>
        <v>4.8575623762677704E-4</v>
      </c>
      <c r="BE111" s="5">
        <f t="shared" si="158"/>
        <v>8.3647224119331228E-4</v>
      </c>
      <c r="BF111" s="5">
        <f t="shared" si="159"/>
        <v>7.2020259966744404E-4</v>
      </c>
      <c r="BG111" s="5">
        <f t="shared" si="160"/>
        <v>4.1339629220911407E-4</v>
      </c>
      <c r="BH111" s="5">
        <f t="shared" si="161"/>
        <v>1.7796710379602414E-4</v>
      </c>
      <c r="BI111" s="5">
        <f t="shared" si="162"/>
        <v>6.1291870547350847E-5</v>
      </c>
      <c r="BJ111" s="8">
        <f t="shared" si="163"/>
        <v>0.44668029677152521</v>
      </c>
      <c r="BK111" s="8">
        <f t="shared" si="164"/>
        <v>0.23619042828006254</v>
      </c>
      <c r="BL111" s="8">
        <f t="shared" si="165"/>
        <v>0.29613299123275183</v>
      </c>
      <c r="BM111" s="8">
        <f t="shared" si="166"/>
        <v>0.60435793697350648</v>
      </c>
      <c r="BN111" s="8">
        <f t="shared" si="167"/>
        <v>0.39296475636305572</v>
      </c>
    </row>
    <row r="112" spans="1:66" x14ac:dyDescent="0.25">
      <c r="A112" t="s">
        <v>13</v>
      </c>
      <c r="B112" t="s">
        <v>248</v>
      </c>
      <c r="C112" t="s">
        <v>249</v>
      </c>
      <c r="D112" s="4" t="s">
        <v>441</v>
      </c>
      <c r="E112">
        <f>VLOOKUP(A112,home!$A$2:$E$405,3,FALSE)</f>
        <v>1.625</v>
      </c>
      <c r="F112">
        <f>VLOOKUP(B112,home!$B$2:$E$405,3,FALSE)</f>
        <v>2.31</v>
      </c>
      <c r="G112">
        <f>VLOOKUP(C112,away!$B$2:$E$405,4,FALSE)</f>
        <v>1.08</v>
      </c>
      <c r="H112">
        <f>VLOOKUP(A112,away!$A$2:$E$405,3,FALSE)</f>
        <v>1.4652777777777799</v>
      </c>
      <c r="I112">
        <f>VLOOKUP(C112,away!$B$2:$E$405,3,FALSE)</f>
        <v>0.85</v>
      </c>
      <c r="J112">
        <f>VLOOKUP(B112,home!$B$2:$E$405,4,FALSE)</f>
        <v>0.94</v>
      </c>
      <c r="K112" s="3">
        <f t="shared" si="112"/>
        <v>4.0540500000000002</v>
      </c>
      <c r="L112" s="3">
        <f t="shared" si="113"/>
        <v>1.1707569444444461</v>
      </c>
      <c r="M112" s="5">
        <f t="shared" si="114"/>
        <v>5.3813987685626232E-3</v>
      </c>
      <c r="N112" s="5">
        <f t="shared" si="115"/>
        <v>2.1816459677691306E-2</v>
      </c>
      <c r="O112" s="5">
        <f t="shared" si="116"/>
        <v>6.3003099791194813E-3</v>
      </c>
      <c r="P112" s="5">
        <f t="shared" si="117"/>
        <v>2.5541771670849336E-2</v>
      </c>
      <c r="Q112" s="5">
        <f t="shared" si="118"/>
        <v>4.4222509178172227E-2</v>
      </c>
      <c r="R112" s="5">
        <f t="shared" si="119"/>
        <v>3.6880658301033883E-3</v>
      </c>
      <c r="S112" s="5">
        <f t="shared" si="120"/>
        <v>3.0307273635663583E-2</v>
      </c>
      <c r="T112" s="5">
        <f t="shared" si="121"/>
        <v>5.1773809721103382E-2</v>
      </c>
      <c r="U112" s="5">
        <f t="shared" si="122"/>
        <v>1.4951603278530644E-2</v>
      </c>
      <c r="V112" s="5">
        <f t="shared" si="123"/>
        <v>1.5983070087243301E-2</v>
      </c>
      <c r="W112" s="5">
        <f t="shared" si="124"/>
        <v>5.9760087777923028E-2</v>
      </c>
      <c r="X112" s="5">
        <f t="shared" si="125"/>
        <v>6.9964537766613044E-2</v>
      </c>
      <c r="Y112" s="5">
        <f t="shared" si="126"/>
        <v>4.0955734227553976E-2</v>
      </c>
      <c r="Z112" s="5">
        <f t="shared" si="127"/>
        <v>1.4392762273872709E-3</v>
      </c>
      <c r="AA112" s="5">
        <f t="shared" si="128"/>
        <v>5.8348977896393664E-3</v>
      </c>
      <c r="AB112" s="5">
        <f t="shared" si="129"/>
        <v>1.1827483692043738E-2</v>
      </c>
      <c r="AC112" s="5">
        <f t="shared" si="130"/>
        <v>4.7412850302091473E-3</v>
      </c>
      <c r="AD112" s="5">
        <f t="shared" si="131"/>
        <v>6.0567595964022218E-2</v>
      </c>
      <c r="AE112" s="5">
        <f t="shared" si="132"/>
        <v>7.0909933583184412E-2</v>
      </c>
      <c r="AF112" s="5">
        <f t="shared" si="133"/>
        <v>4.1509148586303807E-2</v>
      </c>
      <c r="AG112" s="5">
        <f t="shared" si="134"/>
        <v>1.619904132179718E-2</v>
      </c>
      <c r="AH112" s="5">
        <f t="shared" si="135"/>
        <v>4.2126065954686278E-4</v>
      </c>
      <c r="AI112" s="5">
        <f t="shared" si="136"/>
        <v>1.7078117768359593E-3</v>
      </c>
      <c r="AJ112" s="5">
        <f t="shared" si="137"/>
        <v>3.4617771669409108E-3</v>
      </c>
      <c r="AK112" s="5">
        <f t="shared" si="138"/>
        <v>4.6780725745455987E-3</v>
      </c>
      <c r="AL112" s="5">
        <f t="shared" si="139"/>
        <v>9.0014380926737463E-4</v>
      </c>
      <c r="AM112" s="5">
        <f t="shared" si="140"/>
        <v>4.9108812483588858E-2</v>
      </c>
      <c r="AN112" s="5">
        <f t="shared" si="141"/>
        <v>5.7494483248581758E-2</v>
      </c>
      <c r="AO112" s="5">
        <f t="shared" si="142"/>
        <v>3.3656032765260989E-2</v>
      </c>
      <c r="AP112" s="5">
        <f t="shared" si="143"/>
        <v>1.3134344694126372E-2</v>
      </c>
      <c r="AQ112" s="5">
        <f t="shared" si="144"/>
        <v>3.8442813153438788E-3</v>
      </c>
      <c r="AR112" s="5">
        <f t="shared" si="145"/>
        <v>9.8638768517147368E-5</v>
      </c>
      <c r="AS112" s="5">
        <f t="shared" si="146"/>
        <v>3.9988649950694136E-4</v>
      </c>
      <c r="AT112" s="5">
        <f t="shared" si="147"/>
        <v>8.1057993166305786E-4</v>
      </c>
      <c r="AU112" s="5">
        <f t="shared" si="148"/>
        <v>1.0953771906528731E-3</v>
      </c>
      <c r="AV112" s="5">
        <f t="shared" si="149"/>
        <v>1.1101784749415701E-3</v>
      </c>
      <c r="AW112" s="5">
        <f t="shared" si="150"/>
        <v>1.1867663984784245E-4</v>
      </c>
      <c r="AX112" s="5">
        <f t="shared" si="151"/>
        <v>3.3181596874848888E-2</v>
      </c>
      <c r="AY112" s="5">
        <f t="shared" si="152"/>
        <v>3.8847584968985466E-2</v>
      </c>
      <c r="AZ112" s="5">
        <f t="shared" si="153"/>
        <v>2.274053993866771E-2</v>
      </c>
      <c r="BA112" s="5">
        <f t="shared" si="154"/>
        <v>8.8745483512038328E-3</v>
      </c>
      <c r="BB112" s="5">
        <f t="shared" si="155"/>
        <v>2.5974847777449745E-3</v>
      </c>
      <c r="BC112" s="5">
        <f t="shared" si="156"/>
        <v>6.0820466832673314E-4</v>
      </c>
      <c r="BD112" s="5">
        <f t="shared" si="157"/>
        <v>1.924700387214977E-5</v>
      </c>
      <c r="BE112" s="5">
        <f t="shared" si="158"/>
        <v>7.802831604788878E-5</v>
      </c>
      <c r="BF112" s="5">
        <f t="shared" si="159"/>
        <v>1.5816534733697178E-4</v>
      </c>
      <c r="BG112" s="5">
        <f t="shared" si="160"/>
        <v>2.1373674212381679E-4</v>
      </c>
      <c r="BH112" s="5">
        <f t="shared" si="161"/>
        <v>2.1662485985176488E-4</v>
      </c>
      <c r="BI112" s="5">
        <f t="shared" si="162"/>
        <v>1.756416026164095E-4</v>
      </c>
      <c r="BJ112" s="8">
        <f t="shared" si="163"/>
        <v>0.74176677189104412</v>
      </c>
      <c r="BK112" s="8">
        <f t="shared" si="164"/>
        <v>0.12170252797078084</v>
      </c>
      <c r="BL112" s="8">
        <f t="shared" si="165"/>
        <v>5.7247387484436543E-2</v>
      </c>
      <c r="BM112" s="8">
        <f t="shared" si="166"/>
        <v>0.77647654014001244</v>
      </c>
      <c r="BN112" s="8">
        <f t="shared" si="167"/>
        <v>0.10695051510449838</v>
      </c>
    </row>
    <row r="113" spans="1:66" x14ac:dyDescent="0.25">
      <c r="A113" t="s">
        <v>13</v>
      </c>
      <c r="B113" t="s">
        <v>250</v>
      </c>
      <c r="C113" t="s">
        <v>251</v>
      </c>
      <c r="D113" s="4" t="s">
        <v>441</v>
      </c>
      <c r="E113">
        <f>VLOOKUP(A113,home!$A$2:$E$405,3,FALSE)</f>
        <v>1.625</v>
      </c>
      <c r="F113">
        <f>VLOOKUP(B113,home!$B$2:$E$405,3,FALSE)</f>
        <v>1.08</v>
      </c>
      <c r="G113">
        <f>VLOOKUP(C113,away!$B$2:$E$405,4,FALSE)</f>
        <v>2.23</v>
      </c>
      <c r="H113">
        <f>VLOOKUP(A113,away!$A$2:$E$405,3,FALSE)</f>
        <v>1.4652777777777799</v>
      </c>
      <c r="I113">
        <f>VLOOKUP(C113,away!$B$2:$E$405,3,FALSE)</f>
        <v>0.46</v>
      </c>
      <c r="J113">
        <f>VLOOKUP(B113,home!$B$2:$E$405,4,FALSE)</f>
        <v>0.85</v>
      </c>
      <c r="K113" s="3">
        <f t="shared" si="112"/>
        <v>3.9136500000000001</v>
      </c>
      <c r="L113" s="3">
        <f t="shared" si="113"/>
        <v>0.5729236111111119</v>
      </c>
      <c r="M113" s="5">
        <f t="shared" si="114"/>
        <v>1.1259156040125588E-2</v>
      </c>
      <c r="N113" s="5">
        <f t="shared" si="115"/>
        <v>4.4064396036437511E-2</v>
      </c>
      <c r="O113" s="5">
        <f t="shared" si="116"/>
        <v>6.4506363365722397E-3</v>
      </c>
      <c r="P113" s="5">
        <f t="shared" si="117"/>
        <v>2.5245532898625946E-2</v>
      </c>
      <c r="Q113" s="5">
        <f t="shared" si="118"/>
        <v>8.6226311774001849E-2</v>
      </c>
      <c r="R113" s="5">
        <f t="shared" si="119"/>
        <v>1.84786093195676E-3</v>
      </c>
      <c r="S113" s="5">
        <f t="shared" si="120"/>
        <v>1.415152541327813E-2</v>
      </c>
      <c r="T113" s="5">
        <f t="shared" si="121"/>
        <v>4.9401089914353727E-2</v>
      </c>
      <c r="U113" s="5">
        <f t="shared" si="122"/>
        <v>7.231880936352574E-3</v>
      </c>
      <c r="V113" s="5">
        <f t="shared" si="123"/>
        <v>3.5256520620337243E-3</v>
      </c>
      <c r="W113" s="5">
        <f t="shared" si="124"/>
        <v>0.1124865350247741</v>
      </c>
      <c r="X113" s="5">
        <f t="shared" si="125"/>
        <v>6.4446191847770146E-2</v>
      </c>
      <c r="Y113" s="5">
        <f t="shared" si="126"/>
        <v>1.8461372477891983E-2</v>
      </c>
      <c r="Z113" s="5">
        <f t="shared" si="127"/>
        <v>3.5289438598927063E-4</v>
      </c>
      <c r="AA113" s="5">
        <f t="shared" si="128"/>
        <v>1.3811051137269091E-3</v>
      </c>
      <c r="AB113" s="5">
        <f t="shared" si="129"/>
        <v>2.7025810141686596E-3</v>
      </c>
      <c r="AC113" s="5">
        <f t="shared" si="130"/>
        <v>4.9408102172565204E-4</v>
      </c>
      <c r="AD113" s="5">
        <f t="shared" si="131"/>
        <v>0.11005823194992678</v>
      </c>
      <c r="AE113" s="5">
        <f t="shared" si="132"/>
        <v>6.3054959681256406E-2</v>
      </c>
      <c r="AF113" s="5">
        <f t="shared" si="133"/>
        <v>1.806283759952549E-2</v>
      </c>
      <c r="AG113" s="5">
        <f t="shared" si="134"/>
        <v>3.4495420481445715E-3</v>
      </c>
      <c r="AH113" s="5">
        <f t="shared" si="135"/>
        <v>5.0545381490452866E-5</v>
      </c>
      <c r="AI113" s="5">
        <f t="shared" si="136"/>
        <v>1.9781693227011085E-4</v>
      </c>
      <c r="AJ113" s="5">
        <f t="shared" si="137"/>
        <v>3.8709311848945976E-4</v>
      </c>
      <c r="AK113" s="5">
        <f t="shared" si="138"/>
        <v>5.0498232772542466E-4</v>
      </c>
      <c r="AL113" s="5">
        <f t="shared" si="139"/>
        <v>4.4313583164169516E-5</v>
      </c>
      <c r="AM113" s="5">
        <f t="shared" si="140"/>
        <v>8.614587989416618E-2</v>
      </c>
      <c r="AN113" s="5">
        <f t="shared" si="141"/>
        <v>4.9355008591309819E-2</v>
      </c>
      <c r="AO113" s="5">
        <f t="shared" si="142"/>
        <v>1.4138324874276582E-2</v>
      </c>
      <c r="AP113" s="5">
        <f t="shared" si="143"/>
        <v>2.7000600473441995E-3</v>
      </c>
      <c r="AQ113" s="5">
        <f t="shared" si="144"/>
        <v>3.8673203813531959E-4</v>
      </c>
      <c r="AR113" s="5">
        <f t="shared" si="145"/>
        <v>5.7917284976998028E-6</v>
      </c>
      <c r="AS113" s="5">
        <f t="shared" si="146"/>
        <v>2.2666798235022836E-5</v>
      </c>
      <c r="AT113" s="5">
        <f t="shared" si="147"/>
        <v>4.4354957456248572E-5</v>
      </c>
      <c r="AU113" s="5">
        <f t="shared" si="148"/>
        <v>5.7863259749549064E-5</v>
      </c>
      <c r="AV113" s="5">
        <f t="shared" si="149"/>
        <v>5.6614136629705675E-5</v>
      </c>
      <c r="AW113" s="5">
        <f t="shared" si="150"/>
        <v>2.7600253558578432E-6</v>
      </c>
      <c r="AX113" s="5">
        <f t="shared" si="151"/>
        <v>5.6190803807967232E-2</v>
      </c>
      <c r="AY113" s="5">
        <f t="shared" si="152"/>
        <v>3.219303822889661E-2</v>
      </c>
      <c r="AZ113" s="5">
        <f t="shared" si="153"/>
        <v>9.2220758573687556E-3</v>
      </c>
      <c r="BA113" s="5">
        <f t="shared" si="154"/>
        <v>1.7611816673814376E-3</v>
      </c>
      <c r="BB113" s="5">
        <f t="shared" si="155"/>
        <v>2.5225564017471554E-4</v>
      </c>
      <c r="BC113" s="5">
        <f t="shared" si="156"/>
        <v>2.8904642458408664E-5</v>
      </c>
      <c r="BD113" s="5">
        <f t="shared" si="157"/>
        <v>5.5303633424621778E-7</v>
      </c>
      <c r="BE113" s="5">
        <f t="shared" si="158"/>
        <v>2.1643906495227102E-6</v>
      </c>
      <c r="BF113" s="5">
        <f t="shared" si="159"/>
        <v>4.2353337327522786E-6</v>
      </c>
      <c r="BG113" s="5">
        <f t="shared" si="160"/>
        <v>5.5252046210619839E-6</v>
      </c>
      <c r="BH113" s="5">
        <f t="shared" si="161"/>
        <v>5.4059292663048085E-6</v>
      </c>
      <c r="BI113" s="5">
        <f t="shared" si="162"/>
        <v>4.2313830146147615E-6</v>
      </c>
      <c r="BJ113" s="8">
        <f t="shared" si="163"/>
        <v>0.82208573364356197</v>
      </c>
      <c r="BK113" s="8">
        <f t="shared" si="164"/>
        <v>8.6913299247849823E-2</v>
      </c>
      <c r="BL113" s="8">
        <f t="shared" si="165"/>
        <v>2.0963908250939321E-2</v>
      </c>
      <c r="BM113" s="8">
        <f t="shared" si="166"/>
        <v>0.72303166330707969</v>
      </c>
      <c r="BN113" s="8">
        <f t="shared" si="167"/>
        <v>0.17509389401771991</v>
      </c>
    </row>
    <row r="114" spans="1:66" x14ac:dyDescent="0.25">
      <c r="A114" t="s">
        <v>16</v>
      </c>
      <c r="B114" t="s">
        <v>252</v>
      </c>
      <c r="C114" t="s">
        <v>253</v>
      </c>
      <c r="D114" s="4" t="s">
        <v>441</v>
      </c>
      <c r="E114">
        <f>VLOOKUP(A114,home!$A$2:$E$405,3,FALSE)</f>
        <v>1.6458333333333299</v>
      </c>
      <c r="F114">
        <f>VLOOKUP(B114,home!$B$2:$E$405,3,FALSE)</f>
        <v>1.08</v>
      </c>
      <c r="G114">
        <f>VLOOKUP(C114,away!$B$2:$E$405,4,FALSE)</f>
        <v>1.35</v>
      </c>
      <c r="H114">
        <f>VLOOKUP(A114,away!$A$2:$E$405,3,FALSE)</f>
        <v>1.31944444444444</v>
      </c>
      <c r="I114">
        <f>VLOOKUP(C114,away!$B$2:$E$405,3,FALSE)</f>
        <v>1.1499999999999999</v>
      </c>
      <c r="J114">
        <f>VLOOKUP(B114,home!$B$2:$E$405,4,FALSE)</f>
        <v>0.34</v>
      </c>
      <c r="K114" s="3">
        <f t="shared" si="112"/>
        <v>2.3996249999999955</v>
      </c>
      <c r="L114" s="3">
        <f t="shared" si="113"/>
        <v>0.51590277777777604</v>
      </c>
      <c r="M114" s="5">
        <f t="shared" si="114"/>
        <v>5.4175430897850381E-2</v>
      </c>
      <c r="N114" s="5">
        <f t="shared" si="115"/>
        <v>0.13000071836825397</v>
      </c>
      <c r="O114" s="5">
        <f t="shared" si="116"/>
        <v>2.7949255287508971E-2</v>
      </c>
      <c r="P114" s="5">
        <f t="shared" si="117"/>
        <v>6.7067731719288579E-2</v>
      </c>
      <c r="Q114" s="5">
        <f t="shared" si="118"/>
        <v>0.15597648690721044</v>
      </c>
      <c r="R114" s="5">
        <f t="shared" si="119"/>
        <v>7.2095492198230356E-3</v>
      </c>
      <c r="S114" s="5">
        <f t="shared" si="120"/>
        <v>2.0757013665713857E-2</v>
      </c>
      <c r="T114" s="5">
        <f t="shared" si="121"/>
        <v>8.0468702863448802E-2</v>
      </c>
      <c r="U114" s="5">
        <f t="shared" si="122"/>
        <v>1.7300214546617818E-2</v>
      </c>
      <c r="V114" s="5">
        <f t="shared" si="123"/>
        <v>2.8551807438947836E-3</v>
      </c>
      <c r="W114" s="5">
        <f t="shared" si="124"/>
        <v>0.12476169246490472</v>
      </c>
      <c r="X114" s="5">
        <f t="shared" si="125"/>
        <v>6.4364903702900989E-2</v>
      </c>
      <c r="Y114" s="5">
        <f t="shared" si="126"/>
        <v>1.660301630586284E-2</v>
      </c>
      <c r="Z114" s="5">
        <f t="shared" si="127"/>
        <v>1.2398088230107678E-3</v>
      </c>
      <c r="AA114" s="5">
        <f t="shared" si="128"/>
        <v>2.9750762469172077E-3</v>
      </c>
      <c r="AB114" s="5">
        <f t="shared" si="129"/>
        <v>3.5695336695043462E-3</v>
      </c>
      <c r="AC114" s="5">
        <f t="shared" si="130"/>
        <v>2.2091482818876405E-4</v>
      </c>
      <c r="AD114" s="5">
        <f t="shared" si="131"/>
        <v>7.4845319070274072E-2</v>
      </c>
      <c r="AE114" s="5">
        <f t="shared" si="132"/>
        <v>3.8612908012018353E-2</v>
      </c>
      <c r="AF114" s="5">
        <f t="shared" si="133"/>
        <v>9.9602532507390065E-3</v>
      </c>
      <c r="AG114" s="5">
        <f t="shared" si="134"/>
        <v>1.712840773142126E-3</v>
      </c>
      <c r="AH114" s="5">
        <f t="shared" si="135"/>
        <v>1.599052039261625E-4</v>
      </c>
      <c r="AI114" s="5">
        <f t="shared" si="136"/>
        <v>3.8371252497131693E-4</v>
      </c>
      <c r="AJ114" s="5">
        <f t="shared" si="137"/>
        <v>4.6038308386714747E-4</v>
      </c>
      <c r="AK114" s="5">
        <f t="shared" si="138"/>
        <v>3.6824891920823389E-4</v>
      </c>
      <c r="AL114" s="5">
        <f t="shared" si="139"/>
        <v>1.0939465498826077E-5</v>
      </c>
      <c r="AM114" s="5">
        <f t="shared" si="140"/>
        <v>3.5920139754801218E-2</v>
      </c>
      <c r="AN114" s="5">
        <f t="shared" si="141"/>
        <v>1.8531299877667873E-2</v>
      </c>
      <c r="AO114" s="5">
        <f t="shared" si="142"/>
        <v>4.7801745413609082E-3</v>
      </c>
      <c r="AP114" s="5">
        <f t="shared" si="143"/>
        <v>8.220351080502333E-4</v>
      </c>
      <c r="AQ114" s="5">
        <f t="shared" si="144"/>
        <v>1.0602254891849239E-4</v>
      </c>
      <c r="AR114" s="5">
        <f t="shared" si="145"/>
        <v>1.64991077773258E-5</v>
      </c>
      <c r="AS114" s="5">
        <f t="shared" si="146"/>
        <v>3.9591671500165349E-5</v>
      </c>
      <c r="AT114" s="5">
        <f t="shared" si="147"/>
        <v>4.7502582361792057E-5</v>
      </c>
      <c r="AU114" s="5">
        <f t="shared" si="148"/>
        <v>3.7996128066638349E-5</v>
      </c>
      <c r="AV114" s="5">
        <f t="shared" si="149"/>
        <v>2.279411470297671E-5</v>
      </c>
      <c r="AW114" s="5">
        <f t="shared" si="150"/>
        <v>3.7618792066825225E-7</v>
      </c>
      <c r="AX114" s="5">
        <f t="shared" si="151"/>
        <v>1.4365810893185798E-2</v>
      </c>
      <c r="AY114" s="5">
        <f t="shared" si="152"/>
        <v>7.4113617448247878E-3</v>
      </c>
      <c r="AZ114" s="5">
        <f t="shared" si="153"/>
        <v>1.9117710556355264E-3</v>
      </c>
      <c r="BA114" s="5">
        <f t="shared" si="154"/>
        <v>3.2876266602583986E-4</v>
      </c>
      <c r="BB114" s="5">
        <f t="shared" si="155"/>
        <v>4.2402393158089504E-5</v>
      </c>
      <c r="BC114" s="5">
        <f t="shared" si="156"/>
        <v>4.37510248293675E-6</v>
      </c>
      <c r="BD114" s="5">
        <f t="shared" si="157"/>
        <v>1.4186559221962144E-6</v>
      </c>
      <c r="BE114" s="5">
        <f t="shared" si="158"/>
        <v>3.4042422173000844E-6</v>
      </c>
      <c r="BF114" s="5">
        <f t="shared" si="159"/>
        <v>4.0844523653443506E-6</v>
      </c>
      <c r="BG114" s="5">
        <f t="shared" si="160"/>
        <v>3.2670513357298063E-6</v>
      </c>
      <c r="BH114" s="5">
        <f t="shared" si="161"/>
        <v>1.9599245153751544E-6</v>
      </c>
      <c r="BI114" s="5">
        <f t="shared" si="162"/>
        <v>9.4061677304141928E-7</v>
      </c>
      <c r="BJ114" s="8">
        <f t="shared" si="163"/>
        <v>0.7815309974048672</v>
      </c>
      <c r="BK114" s="8">
        <f t="shared" si="164"/>
        <v>0.15249857306525999</v>
      </c>
      <c r="BL114" s="8">
        <f t="shared" si="165"/>
        <v>6.0555337249882116E-2</v>
      </c>
      <c r="BM114" s="8">
        <f t="shared" si="166"/>
        <v>0.54603455858618044</v>
      </c>
      <c r="BN114" s="8">
        <f t="shared" si="167"/>
        <v>0.44237917239993535</v>
      </c>
    </row>
    <row r="115" spans="1:66" x14ac:dyDescent="0.25">
      <c r="A115" t="s">
        <v>16</v>
      </c>
      <c r="B115" t="s">
        <v>254</v>
      </c>
      <c r="C115" t="s">
        <v>255</v>
      </c>
      <c r="D115" s="4" t="s">
        <v>441</v>
      </c>
      <c r="E115">
        <f>VLOOKUP(A115,home!$A$2:$E$405,3,FALSE)</f>
        <v>1.6458333333333299</v>
      </c>
      <c r="F115">
        <f>VLOOKUP(B115,home!$B$2:$E$405,3,FALSE)</f>
        <v>0.95</v>
      </c>
      <c r="G115">
        <f>VLOOKUP(C115,away!$B$2:$E$405,4,FALSE)</f>
        <v>0.95</v>
      </c>
      <c r="H115">
        <f>VLOOKUP(A115,away!$A$2:$E$405,3,FALSE)</f>
        <v>1.31944444444444</v>
      </c>
      <c r="I115">
        <f>VLOOKUP(C115,away!$B$2:$E$405,3,FALSE)</f>
        <v>1.1499999999999999</v>
      </c>
      <c r="J115">
        <f>VLOOKUP(B115,home!$B$2:$E$405,4,FALSE)</f>
        <v>1.0900000000000001</v>
      </c>
      <c r="K115" s="3">
        <f t="shared" si="112"/>
        <v>1.48536458333333</v>
      </c>
      <c r="L115" s="3">
        <f t="shared" si="113"/>
        <v>1.6539236111111055</v>
      </c>
      <c r="M115" s="5">
        <f t="shared" si="114"/>
        <v>4.3313617805560908E-2</v>
      </c>
      <c r="N115" s="5">
        <f t="shared" si="115"/>
        <v>6.4336513864416078E-2</v>
      </c>
      <c r="O115" s="5">
        <f t="shared" si="116"/>
        <v>7.1637415171259572E-2</v>
      </c>
      <c r="P115" s="5">
        <f t="shared" si="117"/>
        <v>0.10640767933693474</v>
      </c>
      <c r="Q115" s="5">
        <f t="shared" si="118"/>
        <v>4.7781589554668706E-2</v>
      </c>
      <c r="R115" s="5">
        <f t="shared" si="119"/>
        <v>5.9241406195357574E-2</v>
      </c>
      <c r="S115" s="5">
        <f t="shared" si="120"/>
        <v>6.5352392593365061E-2</v>
      </c>
      <c r="T115" s="5">
        <f t="shared" si="121"/>
        <v>7.9027099140886348E-2</v>
      </c>
      <c r="U115" s="5">
        <f t="shared" si="122"/>
        <v>8.7995086629447855E-2</v>
      </c>
      <c r="V115" s="5">
        <f t="shared" si="123"/>
        <v>1.7838876309559097E-2</v>
      </c>
      <c r="W115" s="5">
        <f t="shared" si="124"/>
        <v>2.3657693619958224E-2</v>
      </c>
      <c r="X115" s="5">
        <f t="shared" si="125"/>
        <v>3.9128018062481465E-2</v>
      </c>
      <c r="Y115" s="5">
        <f t="shared" si="126"/>
        <v>3.235737646475996E-2</v>
      </c>
      <c r="Z115" s="5">
        <f t="shared" si="127"/>
        <v>3.2660253487308534E-2</v>
      </c>
      <c r="AA115" s="5">
        <f t="shared" si="128"/>
        <v>4.8512383812736974E-2</v>
      </c>
      <c r="AB115" s="5">
        <f t="shared" si="129"/>
        <v>3.6029288384256335E-2</v>
      </c>
      <c r="AC115" s="5">
        <f t="shared" si="130"/>
        <v>2.7390251701554721E-3</v>
      </c>
      <c r="AD115" s="5">
        <f t="shared" si="131"/>
        <v>8.7850750566092119E-3</v>
      </c>
      <c r="AE115" s="5">
        <f t="shared" si="132"/>
        <v>1.4529843061509208E-2</v>
      </c>
      <c r="AF115" s="5">
        <f t="shared" si="133"/>
        <v>1.2015625252584478E-2</v>
      </c>
      <c r="AG115" s="5">
        <f t="shared" si="134"/>
        <v>6.6243087691707694E-3</v>
      </c>
      <c r="AH115" s="5">
        <f t="shared" si="135"/>
        <v>1.3504391096883362E-2</v>
      </c>
      <c r="AI115" s="5">
        <f t="shared" si="136"/>
        <v>2.0058944254792484E-2</v>
      </c>
      <c r="AJ115" s="5">
        <f t="shared" si="137"/>
        <v>1.489742268756317E-2</v>
      </c>
      <c r="AK115" s="5">
        <f t="shared" si="138"/>
        <v>7.3760346810175879E-3</v>
      </c>
      <c r="AL115" s="5">
        <f t="shared" si="139"/>
        <v>2.6915628549899364E-4</v>
      </c>
      <c r="AM115" s="5">
        <f t="shared" si="140"/>
        <v>2.6098078702024722E-3</v>
      </c>
      <c r="AN115" s="5">
        <f t="shared" si="141"/>
        <v>4.3164228569914555E-3</v>
      </c>
      <c r="AO115" s="5">
        <f t="shared" si="142"/>
        <v>3.5695168393589127E-3</v>
      </c>
      <c r="AP115" s="5">
        <f t="shared" si="143"/>
        <v>1.967902726958131E-3</v>
      </c>
      <c r="AQ115" s="5">
        <f t="shared" si="144"/>
        <v>8.1369019612149637E-4</v>
      </c>
      <c r="AR115" s="5">
        <f t="shared" si="145"/>
        <v>4.4670462577627952E-3</v>
      </c>
      <c r="AS115" s="5">
        <f t="shared" si="146"/>
        <v>6.6351923033925453E-3</v>
      </c>
      <c r="AT115" s="5">
        <f t="shared" si="147"/>
        <v>4.9278398255325944E-3</v>
      </c>
      <c r="AU115" s="5">
        <f t="shared" si="148"/>
        <v>2.4398795830618703E-3</v>
      </c>
      <c r="AV115" s="5">
        <f t="shared" si="149"/>
        <v>9.0602768006954907E-4</v>
      </c>
      <c r="AW115" s="5">
        <f t="shared" si="150"/>
        <v>1.836752066153273E-5</v>
      </c>
      <c r="AX115" s="5">
        <f t="shared" si="151"/>
        <v>6.4608602995055661E-4</v>
      </c>
      <c r="AY115" s="5">
        <f t="shared" si="152"/>
        <v>1.0685769397442623E-3</v>
      </c>
      <c r="AZ115" s="5">
        <f t="shared" si="153"/>
        <v>8.836723154659426E-4</v>
      </c>
      <c r="BA115" s="5">
        <f t="shared" si="154"/>
        <v>4.8717550234478123E-4</v>
      </c>
      <c r="BB115" s="5">
        <f t="shared" si="155"/>
        <v>2.01437766520737E-4</v>
      </c>
      <c r="BC115" s="5">
        <f t="shared" si="156"/>
        <v>6.6632535643626576E-5</v>
      </c>
      <c r="BD115" s="5">
        <f t="shared" si="157"/>
        <v>1.2313588796065665E-3</v>
      </c>
      <c r="BE115" s="5">
        <f t="shared" si="158"/>
        <v>1.8290168691406034E-3</v>
      </c>
      <c r="BF115" s="5">
        <f t="shared" si="159"/>
        <v>1.3583784398703324E-3</v>
      </c>
      <c r="BG115" s="5">
        <f t="shared" si="160"/>
        <v>6.7256240844899167E-4</v>
      </c>
      <c r="BH115" s="5">
        <f t="shared" si="161"/>
        <v>2.4975009539787452E-4</v>
      </c>
      <c r="BI115" s="5">
        <f t="shared" si="162"/>
        <v>7.4193989277624594E-5</v>
      </c>
      <c r="BJ115" s="8">
        <f t="shared" si="163"/>
        <v>0.34487406442634683</v>
      </c>
      <c r="BK115" s="8">
        <f t="shared" si="164"/>
        <v>0.23698932444081858</v>
      </c>
      <c r="BL115" s="8">
        <f t="shared" si="165"/>
        <v>0.38404361924487618</v>
      </c>
      <c r="BM115" s="8">
        <f t="shared" si="166"/>
        <v>0.60479883025206982</v>
      </c>
      <c r="BN115" s="8">
        <f t="shared" si="167"/>
        <v>0.39271822192819755</v>
      </c>
    </row>
    <row r="116" spans="1:66" x14ac:dyDescent="0.25">
      <c r="A116" t="s">
        <v>16</v>
      </c>
      <c r="B116" t="s">
        <v>256</v>
      </c>
      <c r="C116" t="s">
        <v>257</v>
      </c>
      <c r="D116" s="4" t="s">
        <v>441</v>
      </c>
      <c r="E116">
        <f>VLOOKUP(A116,home!$A$2:$E$405,3,FALSE)</f>
        <v>1.6458333333333299</v>
      </c>
      <c r="F116">
        <f>VLOOKUP(B116,home!$B$2:$E$405,3,FALSE)</f>
        <v>0.95</v>
      </c>
      <c r="G116">
        <f>VLOOKUP(C116,away!$B$2:$E$405,4,FALSE)</f>
        <v>1.52</v>
      </c>
      <c r="H116">
        <f>VLOOKUP(A116,away!$A$2:$E$405,3,FALSE)</f>
        <v>1.31944444444444</v>
      </c>
      <c r="I116">
        <f>VLOOKUP(C116,away!$B$2:$E$405,3,FALSE)</f>
        <v>0.38</v>
      </c>
      <c r="J116">
        <f>VLOOKUP(B116,home!$B$2:$E$405,4,FALSE)</f>
        <v>1.01</v>
      </c>
      <c r="K116" s="3">
        <f t="shared" si="112"/>
        <v>2.3765833333333282</v>
      </c>
      <c r="L116" s="3">
        <f t="shared" si="113"/>
        <v>0.50640277777777609</v>
      </c>
      <c r="M116" s="5">
        <f t="shared" si="114"/>
        <v>5.5967388219085673E-2</v>
      </c>
      <c r="N116" s="5">
        <f t="shared" si="115"/>
        <v>0.13301116205167507</v>
      </c>
      <c r="O116" s="5">
        <f t="shared" si="116"/>
        <v>2.8342040859112166E-2</v>
      </c>
      <c r="P116" s="5">
        <f t="shared" si="117"/>
        <v>6.7357221938418171E-2</v>
      </c>
      <c r="Q116" s="5">
        <f t="shared" si="118"/>
        <v>0.15805605543965476</v>
      </c>
      <c r="R116" s="5">
        <f t="shared" si="119"/>
        <v>7.1762441094728128E-3</v>
      </c>
      <c r="S116" s="5">
        <f t="shared" si="120"/>
        <v>2.0266245628173443E-2</v>
      </c>
      <c r="T116" s="5">
        <f t="shared" si="121"/>
        <v>8.0040025519239347E-2</v>
      </c>
      <c r="U116" s="5">
        <f t="shared" si="122"/>
        <v>1.7054942146504559E-2</v>
      </c>
      <c r="V116" s="5">
        <f t="shared" si="123"/>
        <v>2.7100663203120782E-3</v>
      </c>
      <c r="W116" s="5">
        <f t="shared" si="124"/>
        <v>0.12521112903009732</v>
      </c>
      <c r="X116" s="5">
        <f t="shared" si="125"/>
        <v>6.3407263549532827E-2</v>
      </c>
      <c r="Y116" s="5">
        <f t="shared" si="126"/>
        <v>1.6054807196385475E-2</v>
      </c>
      <c r="Z116" s="5">
        <f t="shared" si="127"/>
        <v>1.2113566503494787E-3</v>
      </c>
      <c r="AA116" s="5">
        <f t="shared" si="128"/>
        <v>2.8788900259430592E-3</v>
      </c>
      <c r="AB116" s="5">
        <f t="shared" si="129"/>
        <v>3.4209610270779143E-3</v>
      </c>
      <c r="AC116" s="5">
        <f t="shared" si="130"/>
        <v>2.038492240902481E-4</v>
      </c>
      <c r="AD116" s="5">
        <f t="shared" si="131"/>
        <v>7.4393670600194556E-2</v>
      </c>
      <c r="AE116" s="5">
        <f t="shared" si="132"/>
        <v>3.7673161441023395E-2</v>
      </c>
      <c r="AF116" s="5">
        <f t="shared" si="133"/>
        <v>9.5388968007024261E-3</v>
      </c>
      <c r="AG116" s="5">
        <f t="shared" si="134"/>
        <v>1.6101746122704169E-3</v>
      </c>
      <c r="AH116" s="5">
        <f t="shared" si="135"/>
        <v>1.5335859315413953E-4</v>
      </c>
      <c r="AI116" s="5">
        <f t="shared" si="136"/>
        <v>3.6446947651357466E-4</v>
      </c>
      <c r="AJ116" s="5">
        <f t="shared" si="137"/>
        <v>4.3309604169544229E-4</v>
      </c>
      <c r="AK116" s="5">
        <f t="shared" si="138"/>
        <v>3.4309627814200805E-4</v>
      </c>
      <c r="AL116" s="5">
        <f t="shared" si="139"/>
        <v>9.8133701542562324E-6</v>
      </c>
      <c r="AM116" s="5">
        <f t="shared" si="140"/>
        <v>3.536055153078238E-2</v>
      </c>
      <c r="AN116" s="5">
        <f t="shared" si="141"/>
        <v>1.7906681518942393E-2</v>
      </c>
      <c r="AO116" s="5">
        <f t="shared" si="142"/>
        <v>4.5339966309871967E-3</v>
      </c>
      <c r="AP116" s="5">
        <f t="shared" si="143"/>
        <v>7.6534282945566498E-4</v>
      </c>
      <c r="AQ116" s="5">
        <f t="shared" si="144"/>
        <v>9.6892933697162846E-5</v>
      </c>
      <c r="AR116" s="5">
        <f t="shared" si="145"/>
        <v>1.5532243513869622E-5</v>
      </c>
      <c r="AS116" s="5">
        <f t="shared" si="146"/>
        <v>3.6913671064337227E-5</v>
      </c>
      <c r="AT116" s="5">
        <f t="shared" si="147"/>
        <v>4.3864207711826314E-5</v>
      </c>
      <c r="AU116" s="5">
        <f t="shared" si="148"/>
        <v>3.4748981659265879E-5</v>
      </c>
      <c r="AV116" s="5">
        <f t="shared" si="149"/>
        <v>2.0645962665429203E-5</v>
      </c>
      <c r="AW116" s="5">
        <f t="shared" si="150"/>
        <v>3.2806870635716385E-7</v>
      </c>
      <c r="AX116" s="5">
        <f t="shared" si="151"/>
        <v>1.4006216237588617E-2</v>
      </c>
      <c r="AY116" s="5">
        <f t="shared" si="152"/>
        <v>7.0927868088710684E-3</v>
      </c>
      <c r="AZ116" s="5">
        <f t="shared" si="153"/>
        <v>1.7959034710989382E-3</v>
      </c>
      <c r="BA116" s="5">
        <f t="shared" si="154"/>
        <v>3.0315016879508416E-4</v>
      </c>
      <c r="BB116" s="5">
        <f t="shared" si="155"/>
        <v>3.8379021890408072E-5</v>
      </c>
      <c r="BC116" s="5">
        <f t="shared" si="156"/>
        <v>3.8870486587393449E-6</v>
      </c>
      <c r="BD116" s="5">
        <f t="shared" si="157"/>
        <v>1.3109285434240703E-6</v>
      </c>
      <c r="BE116" s="5">
        <f t="shared" si="158"/>
        <v>3.1155309274925816E-6</v>
      </c>
      <c r="BF116" s="5">
        <f t="shared" si="159"/>
        <v>3.7021594383816988E-6</v>
      </c>
      <c r="BG116" s="5">
        <f t="shared" si="160"/>
        <v>2.9328301395335396E-6</v>
      </c>
      <c r="BH116" s="5">
        <f t="shared" si="161"/>
        <v>1.7425288072782677E-6</v>
      </c>
      <c r="BI116" s="5">
        <f t="shared" si="162"/>
        <v>8.282529842461465E-7</v>
      </c>
      <c r="BJ116" s="8">
        <f t="shared" si="163"/>
        <v>0.78090013444154316</v>
      </c>
      <c r="BK116" s="8">
        <f t="shared" si="164"/>
        <v>0.15360737150910495</v>
      </c>
      <c r="BL116" s="8">
        <f t="shared" si="165"/>
        <v>6.0332435855070761E-2</v>
      </c>
      <c r="BM116" s="8">
        <f t="shared" si="166"/>
        <v>0.53904872709848461</v>
      </c>
      <c r="BN116" s="8">
        <f t="shared" si="167"/>
        <v>0.44991011261741864</v>
      </c>
    </row>
    <row r="117" spans="1:66" x14ac:dyDescent="0.25">
      <c r="A117" t="s">
        <v>69</v>
      </c>
      <c r="B117" t="s">
        <v>258</v>
      </c>
      <c r="C117" t="s">
        <v>259</v>
      </c>
      <c r="D117" s="4" t="s">
        <v>441</v>
      </c>
      <c r="E117">
        <f>VLOOKUP(A117,home!$A$2:$E$405,3,FALSE)</f>
        <v>1.36871508379888</v>
      </c>
      <c r="F117">
        <f>VLOOKUP(B117,home!$B$2:$E$405,3,FALSE)</f>
        <v>0.44</v>
      </c>
      <c r="G117">
        <f>VLOOKUP(C117,away!$B$2:$E$405,4,FALSE)</f>
        <v>0.65</v>
      </c>
      <c r="H117">
        <f>VLOOKUP(A117,away!$A$2:$E$405,3,FALSE)</f>
        <v>1.36871508379888</v>
      </c>
      <c r="I117">
        <f>VLOOKUP(C117,away!$B$2:$E$405,3,FALSE)</f>
        <v>1.54</v>
      </c>
      <c r="J117">
        <f>VLOOKUP(B117,home!$B$2:$E$405,4,FALSE)</f>
        <v>1.1000000000000001</v>
      </c>
      <c r="K117" s="3">
        <f t="shared" si="112"/>
        <v>0.39145251396647968</v>
      </c>
      <c r="L117" s="3">
        <f t="shared" si="113"/>
        <v>2.3186033519553026</v>
      </c>
      <c r="M117" s="5">
        <f t="shared" si="114"/>
        <v>6.653308967880607E-2</v>
      </c>
      <c r="N117" s="5">
        <f t="shared" si="115"/>
        <v>2.6044545216725876E-2</v>
      </c>
      <c r="O117" s="5">
        <f t="shared" si="116"/>
        <v>0.15426384474522248</v>
      </c>
      <c r="P117" s="5">
        <f t="shared" si="117"/>
        <v>6.0386969839652048E-2</v>
      </c>
      <c r="Q117" s="5">
        <f t="shared" si="118"/>
        <v>5.0976013501004974E-3</v>
      </c>
      <c r="R117" s="5">
        <f t="shared" si="119"/>
        <v>0.17883833375589264</v>
      </c>
      <c r="S117" s="5">
        <f t="shared" si="120"/>
        <v>1.3702152357643544E-2</v>
      </c>
      <c r="T117" s="5">
        <f t="shared" si="121"/>
        <v>1.181931557727489E-2</v>
      </c>
      <c r="U117" s="5">
        <f t="shared" si="122"/>
        <v>7.0006715342320516E-2</v>
      </c>
      <c r="V117" s="5">
        <f t="shared" si="123"/>
        <v>1.3818211278258205E-3</v>
      </c>
      <c r="W117" s="5">
        <f t="shared" si="124"/>
        <v>6.6515628789858721E-4</v>
      </c>
      <c r="X117" s="5">
        <f t="shared" si="125"/>
        <v>1.5422335986958104E-3</v>
      </c>
      <c r="Y117" s="5">
        <f t="shared" si="126"/>
        <v>1.7879139957170981E-3</v>
      </c>
      <c r="Z117" s="5">
        <f t="shared" si="127"/>
        <v>0.1382183867015046</v>
      </c>
      <c r="AA117" s="5">
        <f t="shared" si="128"/>
        <v>5.4105934950695017E-2</v>
      </c>
      <c r="AB117" s="5">
        <f t="shared" si="129"/>
        <v>1.058995212847819E-2</v>
      </c>
      <c r="AC117" s="5">
        <f t="shared" si="130"/>
        <v>7.8385799431384917E-5</v>
      </c>
      <c r="AD117" s="5">
        <f t="shared" si="131"/>
        <v>6.5094275269628351E-5</v>
      </c>
      <c r="AE117" s="5">
        <f t="shared" si="132"/>
        <v>1.5092780483326142E-4</v>
      </c>
      <c r="AF117" s="5">
        <f t="shared" si="133"/>
        <v>1.7497085709482788E-4</v>
      </c>
      <c r="AG117" s="5">
        <f t="shared" si="134"/>
        <v>1.3522933858485338E-4</v>
      </c>
      <c r="AH117" s="5">
        <f t="shared" si="135"/>
        <v>8.0118403676990718E-2</v>
      </c>
      <c r="AI117" s="5">
        <f t="shared" si="136"/>
        <v>3.1362550534339263E-2</v>
      </c>
      <c r="AJ117" s="5">
        <f t="shared" si="137"/>
        <v>6.1384746255339325E-3</v>
      </c>
      <c r="AK117" s="5">
        <f t="shared" si="138"/>
        <v>8.0097377469490129E-4</v>
      </c>
      <c r="AL117" s="5">
        <f t="shared" si="139"/>
        <v>2.8457905255693516E-6</v>
      </c>
      <c r="AM117" s="5">
        <f t="shared" si="140"/>
        <v>5.0962635398244136E-6</v>
      </c>
      <c r="AN117" s="5">
        <f t="shared" si="141"/>
        <v>1.181621372588448E-5</v>
      </c>
      <c r="AO117" s="5">
        <f t="shared" si="142"/>
        <v>1.3698556376128008E-5</v>
      </c>
      <c r="AP117" s="5">
        <f t="shared" si="143"/>
        <v>1.0587172910213027E-5</v>
      </c>
      <c r="AQ117" s="5">
        <f t="shared" si="144"/>
        <v>6.1368636493375767E-6</v>
      </c>
      <c r="AR117" s="5">
        <f t="shared" si="145"/>
        <v>3.7152559863755749E-2</v>
      </c>
      <c r="AS117" s="5">
        <f t="shared" si="146"/>
        <v>1.454346295895732E-2</v>
      </c>
      <c r="AT117" s="5">
        <f t="shared" si="147"/>
        <v>2.8465375685311095E-3</v>
      </c>
      <c r="AU117" s="5">
        <f t="shared" si="148"/>
        <v>3.7142809576717797E-4</v>
      </c>
      <c r="AV117" s="5">
        <f t="shared" si="149"/>
        <v>3.6349115461461031E-5</v>
      </c>
      <c r="AW117" s="5">
        <f t="shared" si="150"/>
        <v>7.1747368058651339E-8</v>
      </c>
      <c r="AX117" s="5">
        <f t="shared" si="151"/>
        <v>3.3249086241666296E-7</v>
      </c>
      <c r="AY117" s="5">
        <f t="shared" si="152"/>
        <v>7.7091442809378405E-7</v>
      </c>
      <c r="AZ117" s="5">
        <f t="shared" si="153"/>
        <v>8.9372238852447657E-7</v>
      </c>
      <c r="BA117" s="5">
        <f t="shared" si="154"/>
        <v>6.9072924191678356E-7</v>
      </c>
      <c r="BB117" s="5">
        <f t="shared" si="155"/>
        <v>4.0038178390044997E-7</v>
      </c>
      <c r="BC117" s="5">
        <f t="shared" si="156"/>
        <v>1.8566530924268539E-7</v>
      </c>
      <c r="BD117" s="5">
        <f t="shared" si="157"/>
        <v>1.4357008305637348E-2</v>
      </c>
      <c r="BE117" s="5">
        <f t="shared" si="158"/>
        <v>5.6200869942793687E-3</v>
      </c>
      <c r="BF117" s="5">
        <f t="shared" si="159"/>
        <v>1.0999985913104876E-3</v>
      </c>
      <c r="BG117" s="5">
        <f t="shared" si="160"/>
        <v>1.4353240464269227E-4</v>
      </c>
      <c r="BH117" s="5">
        <f t="shared" si="161"/>
        <v>1.4046530158258971E-5</v>
      </c>
      <c r="BI117" s="5">
        <f t="shared" si="162"/>
        <v>1.0997099085912897E-6</v>
      </c>
      <c r="BJ117" s="8">
        <f t="shared" si="163"/>
        <v>4.7533597276410822E-2</v>
      </c>
      <c r="BK117" s="8">
        <f t="shared" si="164"/>
        <v>0.14208603550831253</v>
      </c>
      <c r="BL117" s="8">
        <f t="shared" si="165"/>
        <v>0.66241129367257734</v>
      </c>
      <c r="BM117" s="8">
        <f t="shared" si="166"/>
        <v>0.49908422940534547</v>
      </c>
      <c r="BN117" s="8">
        <f t="shared" si="167"/>
        <v>0.4911643845863996</v>
      </c>
    </row>
    <row r="118" spans="1:66" x14ac:dyDescent="0.25">
      <c r="A118" t="s">
        <v>69</v>
      </c>
      <c r="B118" t="s">
        <v>260</v>
      </c>
      <c r="C118" t="s">
        <v>261</v>
      </c>
      <c r="D118" s="4" t="s">
        <v>441</v>
      </c>
      <c r="E118">
        <f>VLOOKUP(A118,home!$A$2:$E$405,3,FALSE)</f>
        <v>1.36871508379888</v>
      </c>
      <c r="F118">
        <f>VLOOKUP(B118,home!$B$2:$E$405,3,FALSE)</f>
        <v>1.7</v>
      </c>
      <c r="G118">
        <f>VLOOKUP(C118,away!$B$2:$E$405,4,FALSE)</f>
        <v>0.89</v>
      </c>
      <c r="H118">
        <f>VLOOKUP(A118,away!$A$2:$E$405,3,FALSE)</f>
        <v>1.36871508379888</v>
      </c>
      <c r="I118">
        <f>VLOOKUP(C118,away!$B$2:$E$405,3,FALSE)</f>
        <v>1.79</v>
      </c>
      <c r="J118">
        <f>VLOOKUP(B118,home!$B$2:$E$405,4,FALSE)</f>
        <v>0.65</v>
      </c>
      <c r="K118" s="3">
        <f t="shared" si="112"/>
        <v>2.0708659217877052</v>
      </c>
      <c r="L118" s="3">
        <f t="shared" si="113"/>
        <v>1.5924999999999969</v>
      </c>
      <c r="M118" s="5">
        <f t="shared" si="114"/>
        <v>2.5646044705056485E-2</v>
      </c>
      <c r="N118" s="5">
        <f t="shared" si="115"/>
        <v>5.3109520008345491E-2</v>
      </c>
      <c r="O118" s="5">
        <f t="shared" si="116"/>
        <v>4.0841326192802375E-2</v>
      </c>
      <c r="P118" s="5">
        <f t="shared" si="117"/>
        <v>8.4576910613290035E-2</v>
      </c>
      <c r="Q118" s="5">
        <f t="shared" si="118"/>
        <v>5.4991347553892497E-2</v>
      </c>
      <c r="R118" s="5">
        <f t="shared" si="119"/>
        <v>3.251990598101883E-2</v>
      </c>
      <c r="S118" s="5">
        <f t="shared" si="120"/>
        <v>6.9730575329985375E-2</v>
      </c>
      <c r="T118" s="5">
        <f t="shared" si="121"/>
        <v>8.7573720979573624E-2</v>
      </c>
      <c r="U118" s="5">
        <f t="shared" si="122"/>
        <v>6.7344365075832066E-2</v>
      </c>
      <c r="V118" s="5">
        <f t="shared" si="123"/>
        <v>2.5551250601205073E-2</v>
      </c>
      <c r="W118" s="5">
        <f t="shared" si="124"/>
        <v>3.7959902547513212E-2</v>
      </c>
      <c r="X118" s="5">
        <f t="shared" si="125"/>
        <v>6.0451144806914679E-2</v>
      </c>
      <c r="Y118" s="5">
        <f t="shared" si="126"/>
        <v>4.8134224052505725E-2</v>
      </c>
      <c r="Z118" s="5">
        <f t="shared" si="127"/>
        <v>1.7262650091590798E-2</v>
      </c>
      <c r="AA118" s="5">
        <f t="shared" si="128"/>
        <v>3.5748633794420788E-2</v>
      </c>
      <c r="AB118" s="5">
        <f t="shared" si="129"/>
        <v>3.7015313737667165E-2</v>
      </c>
      <c r="AC118" s="5">
        <f t="shared" si="130"/>
        <v>5.2665183437862993E-3</v>
      </c>
      <c r="AD118" s="5">
        <f t="shared" si="131"/>
        <v>1.9652467145006854E-2</v>
      </c>
      <c r="AE118" s="5">
        <f t="shared" si="132"/>
        <v>3.129655392842335E-2</v>
      </c>
      <c r="AF118" s="5">
        <f t="shared" si="133"/>
        <v>2.4919881065507049E-2</v>
      </c>
      <c r="AG118" s="5">
        <f t="shared" si="134"/>
        <v>1.32283035322733E-2</v>
      </c>
      <c r="AH118" s="5">
        <f t="shared" si="135"/>
        <v>6.8726925677145747E-3</v>
      </c>
      <c r="AI118" s="5">
        <f t="shared" si="136"/>
        <v>1.4232424829403754E-2</v>
      </c>
      <c r="AJ118" s="5">
        <f t="shared" si="137"/>
        <v>1.4736721781808718E-2</v>
      </c>
      <c r="AK118" s="5">
        <f t="shared" si="138"/>
        <v>1.0172591645604754E-2</v>
      </c>
      <c r="AL118" s="5">
        <f t="shared" si="139"/>
        <v>6.9472833932609265E-4</v>
      </c>
      <c r="AM118" s="5">
        <f t="shared" si="140"/>
        <v>8.1395248979294361E-3</v>
      </c>
      <c r="AN118" s="5">
        <f t="shared" si="141"/>
        <v>1.2962193399952603E-2</v>
      </c>
      <c r="AO118" s="5">
        <f t="shared" si="142"/>
        <v>1.0321146494712241E-2</v>
      </c>
      <c r="AP118" s="5">
        <f t="shared" si="143"/>
        <v>5.4788085976097377E-3</v>
      </c>
      <c r="AQ118" s="5">
        <f t="shared" si="144"/>
        <v>2.1812506729233733E-3</v>
      </c>
      <c r="AR118" s="5">
        <f t="shared" si="145"/>
        <v>2.1889525828170868E-3</v>
      </c>
      <c r="AS118" s="5">
        <f t="shared" si="146"/>
        <v>4.533027308165084E-3</v>
      </c>
      <c r="AT118" s="5">
        <f t="shared" si="147"/>
        <v>4.6936458875060649E-3</v>
      </c>
      <c r="AU118" s="5">
        <f t="shared" si="148"/>
        <v>3.2399704391251061E-3</v>
      </c>
      <c r="AV118" s="5">
        <f t="shared" si="149"/>
        <v>1.677386092495932E-3</v>
      </c>
      <c r="AW118" s="5">
        <f t="shared" si="150"/>
        <v>6.3642017199328575E-5</v>
      </c>
      <c r="AX118" s="5">
        <f t="shared" si="151"/>
        <v>2.8093107884441036E-3</v>
      </c>
      <c r="AY118" s="5">
        <f t="shared" si="152"/>
        <v>4.4738274305972268E-3</v>
      </c>
      <c r="AZ118" s="5">
        <f t="shared" si="153"/>
        <v>3.562285091613035E-3</v>
      </c>
      <c r="BA118" s="5">
        <f t="shared" si="154"/>
        <v>1.8909796694645826E-3</v>
      </c>
      <c r="BB118" s="5">
        <f t="shared" si="155"/>
        <v>7.5284628090558573E-4</v>
      </c>
      <c r="BC118" s="5">
        <f t="shared" si="156"/>
        <v>2.3978154046842845E-4</v>
      </c>
      <c r="BD118" s="5">
        <f t="shared" si="157"/>
        <v>5.8098449802270044E-4</v>
      </c>
      <c r="BE118" s="5">
        <f t="shared" si="158"/>
        <v>1.2031409980421469E-3</v>
      </c>
      <c r="BF118" s="5">
        <f t="shared" si="159"/>
        <v>1.2457718459755653E-3</v>
      </c>
      <c r="BG118" s="5">
        <f t="shared" si="160"/>
        <v>8.5994215405111999E-4</v>
      </c>
      <c r="BH118" s="5">
        <f t="shared" si="161"/>
        <v>4.452062253832943E-4</v>
      </c>
      <c r="BI118" s="5">
        <f t="shared" si="162"/>
        <v>1.8439248006280002E-4</v>
      </c>
      <c r="BJ118" s="8">
        <f t="shared" si="163"/>
        <v>0.48412902048457618</v>
      </c>
      <c r="BK118" s="8">
        <f t="shared" si="164"/>
        <v>0.21593985536324664</v>
      </c>
      <c r="BL118" s="8">
        <f t="shared" si="165"/>
        <v>0.28033639611791988</v>
      </c>
      <c r="BM118" s="8">
        <f t="shared" si="166"/>
        <v>0.7015726815895299</v>
      </c>
      <c r="BN118" s="8">
        <f t="shared" si="167"/>
        <v>0.29168505505440573</v>
      </c>
    </row>
    <row r="119" spans="1:66" x14ac:dyDescent="0.25">
      <c r="A119" t="s">
        <v>69</v>
      </c>
      <c r="B119" t="s">
        <v>262</v>
      </c>
      <c r="C119" t="s">
        <v>263</v>
      </c>
      <c r="D119" s="4" t="s">
        <v>441</v>
      </c>
      <c r="E119">
        <f>VLOOKUP(A119,home!$A$2:$E$405,3,FALSE)</f>
        <v>1.36871508379888</v>
      </c>
      <c r="F119">
        <f>VLOOKUP(B119,home!$B$2:$E$405,3,FALSE)</f>
        <v>1.54</v>
      </c>
      <c r="G119">
        <f>VLOOKUP(C119,away!$B$2:$E$405,4,FALSE)</f>
        <v>1.32</v>
      </c>
      <c r="H119">
        <f>VLOOKUP(A119,away!$A$2:$E$405,3,FALSE)</f>
        <v>1.36871508379888</v>
      </c>
      <c r="I119">
        <f>VLOOKUP(C119,away!$B$2:$E$405,3,FALSE)</f>
        <v>0.8</v>
      </c>
      <c r="J119">
        <f>VLOOKUP(B119,home!$B$2:$E$405,4,FALSE)</f>
        <v>0.56999999999999995</v>
      </c>
      <c r="K119" s="3">
        <f t="shared" si="112"/>
        <v>2.7823240223463634</v>
      </c>
      <c r="L119" s="3">
        <f t="shared" si="113"/>
        <v>0.62413407821228928</v>
      </c>
      <c r="M119" s="5">
        <f t="shared" si="114"/>
        <v>3.3158436481727567E-2</v>
      </c>
      <c r="N119" s="5">
        <f t="shared" si="115"/>
        <v>9.2257514366556659E-2</v>
      </c>
      <c r="O119" s="5">
        <f t="shared" si="116"/>
        <v>2.0695310188483782E-2</v>
      </c>
      <c r="P119" s="5">
        <f t="shared" si="117"/>
        <v>5.7581058687327873E-2</v>
      </c>
      <c r="Q119" s="5">
        <f t="shared" si="118"/>
        <v>0.12834514923201767</v>
      </c>
      <c r="R119" s="5">
        <f t="shared" si="119"/>
        <v>6.458324173903361E-3</v>
      </c>
      <c r="S119" s="5">
        <f t="shared" si="120"/>
        <v>2.4997999539126289E-2</v>
      </c>
      <c r="T119" s="5">
        <f t="shared" si="121"/>
        <v>8.0104581408944053E-2</v>
      </c>
      <c r="U119" s="5">
        <f t="shared" si="122"/>
        <v>1.7969150493151554E-2</v>
      </c>
      <c r="V119" s="5">
        <f t="shared" si="123"/>
        <v>4.823345231952372E-3</v>
      </c>
      <c r="W119" s="5">
        <f t="shared" si="124"/>
        <v>0.1190325972866239</v>
      </c>
      <c r="X119" s="5">
        <f t="shared" si="125"/>
        <v>7.4292300384701651E-2</v>
      </c>
      <c r="Y119" s="5">
        <f t="shared" si="126"/>
        <v>2.318417820943813E-2</v>
      </c>
      <c r="Z119" s="5">
        <f t="shared" si="127"/>
        <v>1.34362006835844E-3</v>
      </c>
      <c r="AA119" s="5">
        <f t="shared" si="128"/>
        <v>3.7383863931003507E-3</v>
      </c>
      <c r="AB119" s="5">
        <f t="shared" si="129"/>
        <v>5.2007011331679414E-3</v>
      </c>
      <c r="AC119" s="5">
        <f t="shared" si="130"/>
        <v>5.2349672198684155E-4</v>
      </c>
      <c r="AD119" s="5">
        <f t="shared" si="131"/>
        <v>8.2796813718213555E-2</v>
      </c>
      <c r="AE119" s="5">
        <f t="shared" si="132"/>
        <v>5.1676313008931843E-2</v>
      </c>
      <c r="AF119" s="5">
        <f t="shared" si="133"/>
        <v>1.6126473992619704E-2</v>
      </c>
      <c r="AG119" s="5">
        <f t="shared" si="134"/>
        <v>3.3550273267327194E-3</v>
      </c>
      <c r="AH119" s="5">
        <f t="shared" si="135"/>
        <v>2.0964976820810695E-4</v>
      </c>
      <c r="AI119" s="5">
        <f t="shared" si="136"/>
        <v>5.8331358636476297E-4</v>
      </c>
      <c r="AJ119" s="5">
        <f t="shared" si="137"/>
        <v>8.1148370195184506E-4</v>
      </c>
      <c r="AK119" s="5">
        <f t="shared" si="138"/>
        <v>7.5260353256105831E-4</v>
      </c>
      <c r="AL119" s="5">
        <f t="shared" si="139"/>
        <v>3.6362987727674209E-5</v>
      </c>
      <c r="AM119" s="5">
        <f t="shared" si="140"/>
        <v>4.6073512756384508E-2</v>
      </c>
      <c r="AN119" s="5">
        <f t="shared" si="141"/>
        <v>2.8756049414208198E-2</v>
      </c>
      <c r="AO119" s="5">
        <f t="shared" si="142"/>
        <v>8.9738151970819354E-3</v>
      </c>
      <c r="AP119" s="5">
        <f t="shared" si="143"/>
        <v>1.8669546253593896E-3</v>
      </c>
      <c r="AQ119" s="5">
        <f t="shared" si="144"/>
        <v>2.9130750104071302E-4</v>
      </c>
      <c r="AR119" s="5">
        <f t="shared" si="145"/>
        <v>2.6169912965597405E-5</v>
      </c>
      <c r="AS119" s="5">
        <f t="shared" si="146"/>
        <v>7.2813177506895219E-5</v>
      </c>
      <c r="AT119" s="5">
        <f t="shared" si="147"/>
        <v>1.0129492646040225E-4</v>
      </c>
      <c r="AU119" s="5">
        <f t="shared" si="148"/>
        <v>9.394510241086181E-5</v>
      </c>
      <c r="AV119" s="5">
        <f t="shared" si="149"/>
        <v>6.5346428804882519E-5</v>
      </c>
      <c r="AW119" s="5">
        <f t="shared" si="150"/>
        <v>1.7540527913173769E-6</v>
      </c>
      <c r="AX119" s="5">
        <f t="shared" si="151"/>
        <v>2.1365240222661706E-2</v>
      </c>
      <c r="AY119" s="5">
        <f t="shared" si="152"/>
        <v>1.333477451215509E-2</v>
      </c>
      <c r="AZ119" s="5">
        <f t="shared" si="153"/>
        <v>4.1613435991563223E-3</v>
      </c>
      <c r="BA119" s="5">
        <f t="shared" si="154"/>
        <v>8.6574545046134749E-4</v>
      </c>
      <c r="BB119" s="5">
        <f t="shared" si="155"/>
        <v>1.3508530967254402E-4</v>
      </c>
      <c r="BC119" s="5">
        <f t="shared" si="156"/>
        <v>1.6862269046498993E-5</v>
      </c>
      <c r="BD119" s="5">
        <f t="shared" si="157"/>
        <v>2.7222557509464945E-6</v>
      </c>
      <c r="BE119" s="5">
        <f t="shared" si="158"/>
        <v>7.5741975708289705E-6</v>
      </c>
      <c r="BF119" s="5">
        <f t="shared" si="159"/>
        <v>1.0536935925657459E-5</v>
      </c>
      <c r="BG119" s="5">
        <f t="shared" si="160"/>
        <v>9.7723899826270552E-6</v>
      </c>
      <c r="BH119" s="5">
        <f t="shared" si="161"/>
        <v>6.7974888511000541E-6</v>
      </c>
      <c r="BI119" s="5">
        <f t="shared" si="162"/>
        <v>3.7825633044094531E-6</v>
      </c>
      <c r="BJ119" s="8">
        <f t="shared" si="163"/>
        <v>0.79701163979200806</v>
      </c>
      <c r="BK119" s="8">
        <f t="shared" si="164"/>
        <v>0.13445547416200371</v>
      </c>
      <c r="BL119" s="8">
        <f t="shared" si="165"/>
        <v>5.6819678350426978E-2</v>
      </c>
      <c r="BM119" s="8">
        <f t="shared" si="166"/>
        <v>0.63780159878341636</v>
      </c>
      <c r="BN119" s="8">
        <f t="shared" si="167"/>
        <v>0.33849579313001688</v>
      </c>
    </row>
    <row r="120" spans="1:66" x14ac:dyDescent="0.25">
      <c r="A120" t="s">
        <v>21</v>
      </c>
      <c r="B120" t="s">
        <v>264</v>
      </c>
      <c r="C120" t="s">
        <v>265</v>
      </c>
      <c r="D120" s="4" t="s">
        <v>441</v>
      </c>
      <c r="E120">
        <f>VLOOKUP(A120,home!$A$2:$E$405,3,FALSE)</f>
        <v>1.41116751269036</v>
      </c>
      <c r="F120">
        <f>VLOOKUP(B120,home!$B$2:$E$405,3,FALSE)</f>
        <v>1.42</v>
      </c>
      <c r="G120">
        <f>VLOOKUP(C120,away!$B$2:$E$405,4,FALSE)</f>
        <v>0.64</v>
      </c>
      <c r="H120">
        <f>VLOOKUP(A120,away!$A$2:$E$405,3,FALSE)</f>
        <v>1.3401015228426401</v>
      </c>
      <c r="I120">
        <f>VLOOKUP(C120,away!$B$2:$E$405,3,FALSE)</f>
        <v>1.1299999999999999</v>
      </c>
      <c r="J120">
        <f>VLOOKUP(B120,home!$B$2:$E$405,4,FALSE)</f>
        <v>1.19</v>
      </c>
      <c r="K120" s="3">
        <f t="shared" si="112"/>
        <v>1.2824690355329993</v>
      </c>
      <c r="L120" s="3">
        <f t="shared" si="113"/>
        <v>1.802034517766498</v>
      </c>
      <c r="M120" s="5">
        <f t="shared" si="114"/>
        <v>4.5752742060891222E-2</v>
      </c>
      <c r="N120" s="5">
        <f t="shared" si="115"/>
        <v>5.867647498382126E-2</v>
      </c>
      <c r="O120" s="5">
        <f t="shared" si="116"/>
        <v>8.2448020476193082E-2</v>
      </c>
      <c r="P120" s="5">
        <f t="shared" si="117"/>
        <v>0.10573703330170832</v>
      </c>
      <c r="Q120" s="5">
        <f t="shared" si="118"/>
        <v>3.7625381140488717E-2</v>
      </c>
      <c r="R120" s="5">
        <f t="shared" si="119"/>
        <v>7.4287089409809492E-2</v>
      </c>
      <c r="S120" s="5">
        <f t="shared" si="120"/>
        <v>6.1090984429779976E-2</v>
      </c>
      <c r="T120" s="5">
        <f t="shared" si="121"/>
        <v>6.7802235559281276E-2</v>
      </c>
      <c r="U120" s="5">
        <f t="shared" si="122"/>
        <v>9.5270891907952057E-2</v>
      </c>
      <c r="V120" s="5">
        <f t="shared" si="123"/>
        <v>1.5687170172442925E-2</v>
      </c>
      <c r="W120" s="5">
        <f t="shared" si="124"/>
        <v>1.6084462087601354E-2</v>
      </c>
      <c r="X120" s="5">
        <f t="shared" si="125"/>
        <v>2.8984755881564225E-2</v>
      </c>
      <c r="Y120" s="5">
        <f t="shared" si="126"/>
        <v>2.6115765293807131E-2</v>
      </c>
      <c r="Z120" s="5">
        <f t="shared" si="127"/>
        <v>4.4622633113627581E-2</v>
      </c>
      <c r="AA120" s="5">
        <f t="shared" si="128"/>
        <v>5.7227145252176842E-2</v>
      </c>
      <c r="AB120" s="5">
        <f t="shared" si="129"/>
        <v>3.6696020888933055E-2</v>
      </c>
      <c r="AC120" s="5">
        <f t="shared" si="130"/>
        <v>2.2658680663412739E-3</v>
      </c>
      <c r="AD120" s="5">
        <f t="shared" si="131"/>
        <v>5.1569561451382997E-3</v>
      </c>
      <c r="AE120" s="5">
        <f t="shared" si="132"/>
        <v>9.2930129801472739E-3</v>
      </c>
      <c r="AF120" s="5">
        <f t="shared" si="133"/>
        <v>8.3731650821387508E-3</v>
      </c>
      <c r="AG120" s="5">
        <f t="shared" si="134"/>
        <v>5.0295775003237272E-3</v>
      </c>
      <c r="AH120" s="5">
        <f t="shared" si="135"/>
        <v>2.0102881286096812E-2</v>
      </c>
      <c r="AI120" s="5">
        <f t="shared" si="136"/>
        <v>2.5781322774414958E-2</v>
      </c>
      <c r="AJ120" s="5">
        <f t="shared" si="137"/>
        <v>1.6531874076634454E-2</v>
      </c>
      <c r="AK120" s="5">
        <f t="shared" si="138"/>
        <v>7.0672055342047941E-3</v>
      </c>
      <c r="AL120" s="5">
        <f t="shared" si="139"/>
        <v>2.0946169029095114E-4</v>
      </c>
      <c r="AM120" s="5">
        <f t="shared" si="140"/>
        <v>1.3227273147482959E-3</v>
      </c>
      <c r="AN120" s="5">
        <f t="shared" si="141"/>
        <v>2.3836002787690201E-3</v>
      </c>
      <c r="AO120" s="5">
        <f t="shared" si="142"/>
        <v>2.1476649894498108E-3</v>
      </c>
      <c r="AP120" s="5">
        <f t="shared" si="143"/>
        <v>1.2900554811957267E-3</v>
      </c>
      <c r="AQ120" s="5">
        <f t="shared" si="144"/>
        <v>5.8118112673714222E-4</v>
      </c>
      <c r="AR120" s="5">
        <f t="shared" si="145"/>
        <v>7.2452171968217221E-3</v>
      </c>
      <c r="AS120" s="5">
        <f t="shared" si="146"/>
        <v>9.2917667106350559E-3</v>
      </c>
      <c r="AT120" s="5">
        <f t="shared" si="147"/>
        <v>5.9582015458928862E-3</v>
      </c>
      <c r="AU120" s="5">
        <f t="shared" si="148"/>
        <v>2.5470696633574917E-3</v>
      </c>
      <c r="AV120" s="5">
        <f t="shared" si="149"/>
        <v>8.1663449365036072E-4</v>
      </c>
      <c r="AW120" s="5">
        <f t="shared" si="150"/>
        <v>1.3446587949399354E-5</v>
      </c>
      <c r="AX120" s="5">
        <f t="shared" si="151"/>
        <v>2.8272613726973363E-4</v>
      </c>
      <c r="AY120" s="5">
        <f t="shared" si="152"/>
        <v>5.0948225843484916E-4</v>
      </c>
      <c r="AZ120" s="5">
        <f t="shared" si="153"/>
        <v>4.590523079446149E-4</v>
      </c>
      <c r="BA120" s="5">
        <f t="shared" si="154"/>
        <v>2.757427014588573E-4</v>
      </c>
      <c r="BB120" s="5">
        <f t="shared" si="155"/>
        <v>1.2422446651276083E-4</v>
      </c>
      <c r="BC120" s="5">
        <f t="shared" si="156"/>
        <v>4.4771355321424677E-5</v>
      </c>
      <c r="BD120" s="5">
        <f t="shared" si="157"/>
        <v>2.1760219128980304E-3</v>
      </c>
      <c r="BE120" s="5">
        <f t="shared" si="158"/>
        <v>2.7906807239330093E-3</v>
      </c>
      <c r="BF120" s="5">
        <f t="shared" si="159"/>
        <v>1.7894808082514499E-3</v>
      </c>
      <c r="BG120" s="5">
        <f t="shared" si="160"/>
        <v>7.649845754210163E-4</v>
      </c>
      <c r="BH120" s="5">
        <f t="shared" si="161"/>
        <v>2.4526725765945288E-4</v>
      </c>
      <c r="BI120" s="5">
        <f t="shared" si="162"/>
        <v>6.2909532675668335E-5</v>
      </c>
      <c r="BJ120" s="8">
        <f t="shared" si="163"/>
        <v>0.27256301507215425</v>
      </c>
      <c r="BK120" s="8">
        <f t="shared" si="164"/>
        <v>0.23125274197988954</v>
      </c>
      <c r="BL120" s="8">
        <f t="shared" si="165"/>
        <v>0.44910068602761172</v>
      </c>
      <c r="BM120" s="8">
        <f t="shared" si="166"/>
        <v>0.59251629914988535</v>
      </c>
      <c r="BN120" s="8">
        <f t="shared" si="167"/>
        <v>0.40452674137291206</v>
      </c>
    </row>
    <row r="121" spans="1:66" x14ac:dyDescent="0.25">
      <c r="A121" t="s">
        <v>21</v>
      </c>
      <c r="B121" t="s">
        <v>266</v>
      </c>
      <c r="C121" t="s">
        <v>267</v>
      </c>
      <c r="D121" s="4" t="s">
        <v>441</v>
      </c>
      <c r="E121">
        <f>VLOOKUP(A121,home!$A$2:$E$405,3,FALSE)</f>
        <v>1.41116751269036</v>
      </c>
      <c r="F121">
        <f>VLOOKUP(B121,home!$B$2:$E$405,3,FALSE)</f>
        <v>0.78</v>
      </c>
      <c r="G121">
        <f>VLOOKUP(C121,away!$B$2:$E$405,4,FALSE)</f>
        <v>1.06</v>
      </c>
      <c r="H121">
        <f>VLOOKUP(A121,away!$A$2:$E$405,3,FALSE)</f>
        <v>1.3401015228426401</v>
      </c>
      <c r="I121">
        <f>VLOOKUP(C121,away!$B$2:$E$405,3,FALSE)</f>
        <v>0.99</v>
      </c>
      <c r="J121">
        <f>VLOOKUP(B121,home!$B$2:$E$405,4,FALSE)</f>
        <v>1.1200000000000001</v>
      </c>
      <c r="K121" s="3">
        <f t="shared" si="112"/>
        <v>1.1667532994923897</v>
      </c>
      <c r="L121" s="3">
        <f t="shared" si="113"/>
        <v>1.4859045685279193</v>
      </c>
      <c r="M121" s="5">
        <f t="shared" si="114"/>
        <v>7.0463680789051755E-2</v>
      </c>
      <c r="N121" s="5">
        <f t="shared" si="115"/>
        <v>8.2213732055004637E-2</v>
      </c>
      <c r="O121" s="5">
        <f t="shared" si="116"/>
        <v>0.10470230519974497</v>
      </c>
      <c r="P121" s="5">
        <f t="shared" si="117"/>
        <v>0.12216176005626163</v>
      </c>
      <c r="Q121" s="5">
        <f t="shared" si="118"/>
        <v>4.7961571569379968E-2</v>
      </c>
      <c r="R121" s="5">
        <f t="shared" si="119"/>
        <v>7.7788816815852813E-2</v>
      </c>
      <c r="S121" s="5">
        <f t="shared" si="120"/>
        <v>5.2947473978546336E-2</v>
      </c>
      <c r="T121" s="5">
        <f t="shared" si="121"/>
        <v>7.1266318308720461E-2</v>
      </c>
      <c r="U121" s="5">
        <f t="shared" si="122"/>
        <v>9.0760358683505349E-2</v>
      </c>
      <c r="V121" s="5">
        <f t="shared" si="123"/>
        <v>1.0199354616799224E-2</v>
      </c>
      <c r="W121" s="5">
        <f t="shared" si="124"/>
        <v>1.865310729247149E-2</v>
      </c>
      <c r="X121" s="5">
        <f t="shared" si="125"/>
        <v>2.7716737343124829E-2</v>
      </c>
      <c r="Y121" s="5">
        <f t="shared" si="126"/>
        <v>2.0592213321418792E-2</v>
      </c>
      <c r="Z121" s="5">
        <f t="shared" si="127"/>
        <v>3.8528919429019051E-2</v>
      </c>
      <c r="AA121" s="5">
        <f t="shared" si="128"/>
        <v>4.4953743869684419E-2</v>
      </c>
      <c r="AB121" s="5">
        <f t="shared" si="129"/>
        <v>2.622496449224505E-2</v>
      </c>
      <c r="AC121" s="5">
        <f t="shared" si="130"/>
        <v>1.1051536563533298E-3</v>
      </c>
      <c r="AD121" s="5">
        <f t="shared" si="131"/>
        <v>5.4408936198191669E-3</v>
      </c>
      <c r="AE121" s="5">
        <f t="shared" si="132"/>
        <v>8.0846486865637068E-3</v>
      </c>
      <c r="AF121" s="5">
        <f t="shared" si="133"/>
        <v>6.0065082091541296E-3</v>
      </c>
      <c r="AG121" s="5">
        <f t="shared" si="134"/>
        <v>2.9750326629608584E-3</v>
      </c>
      <c r="AH121" s="5">
        <f t="shared" si="135"/>
        <v>1.4312574350005875E-2</v>
      </c>
      <c r="AI121" s="5">
        <f t="shared" si="136"/>
        <v>1.6699243347099497E-2</v>
      </c>
      <c r="AJ121" s="5">
        <f t="shared" si="137"/>
        <v>9.7419486371273425E-3</v>
      </c>
      <c r="AK121" s="5">
        <f t="shared" si="138"/>
        <v>3.7888169052845717E-3</v>
      </c>
      <c r="AL121" s="5">
        <f t="shared" si="139"/>
        <v>7.6639491029093155E-5</v>
      </c>
      <c r="AM121" s="5">
        <f t="shared" si="140"/>
        <v>1.2696361166222192E-3</v>
      </c>
      <c r="AN121" s="5">
        <f t="shared" si="141"/>
        <v>1.8865581060570013E-3</v>
      </c>
      <c r="AO121" s="5">
        <f t="shared" si="142"/>
        <v>1.4016226542917392E-3</v>
      </c>
      <c r="AP121" s="5">
        <f t="shared" si="143"/>
        <v>6.9422583512144143E-4</v>
      </c>
      <c r="AQ121" s="5">
        <f t="shared" si="144"/>
        <v>2.5788833499926488E-4</v>
      </c>
      <c r="AR121" s="5">
        <f t="shared" si="145"/>
        <v>4.2534239228138445E-3</v>
      </c>
      <c r="AS121" s="5">
        <f t="shared" si="146"/>
        <v>4.9626963960829164E-3</v>
      </c>
      <c r="AT121" s="5">
        <f t="shared" si="147"/>
        <v>2.8951211972543683E-3</v>
      </c>
      <c r="AU121" s="5">
        <f t="shared" si="148"/>
        <v>1.1259640697756305E-3</v>
      </c>
      <c r="AV121" s="5">
        <f t="shared" si="149"/>
        <v>3.2843057338014908E-4</v>
      </c>
      <c r="AW121" s="5">
        <f t="shared" si="150"/>
        <v>3.6907962170841684E-6</v>
      </c>
      <c r="AX121" s="5">
        <f t="shared" si="151"/>
        <v>2.4689202137061325E-4</v>
      </c>
      <c r="AY121" s="5">
        <f t="shared" si="152"/>
        <v>3.6685798248768686E-4</v>
      </c>
      <c r="AZ121" s="5">
        <f t="shared" si="153"/>
        <v>2.7255797608969473E-4</v>
      </c>
      <c r="BA121" s="5">
        <f t="shared" si="154"/>
        <v>1.3499838062013363E-4</v>
      </c>
      <c r="BB121" s="5">
        <f t="shared" si="155"/>
        <v>5.0148677626831859E-5</v>
      </c>
      <c r="BC121" s="5">
        <f t="shared" si="156"/>
        <v>1.4903229838268647E-5</v>
      </c>
      <c r="BD121" s="5">
        <f t="shared" si="157"/>
        <v>1.0533636731325073E-3</v>
      </c>
      <c r="BE121" s="5">
        <f t="shared" si="158"/>
        <v>1.2290155411927757E-3</v>
      </c>
      <c r="BF121" s="5">
        <f t="shared" si="159"/>
        <v>7.1697896890704829E-4</v>
      </c>
      <c r="BG121" s="5">
        <f t="shared" si="160"/>
        <v>2.7884585921298337E-4</v>
      </c>
      <c r="BH121" s="5">
        <f t="shared" si="161"/>
        <v>8.1336081571634682E-5</v>
      </c>
      <c r="BI121" s="5">
        <f t="shared" si="162"/>
        <v>1.8979828308297357E-5</v>
      </c>
      <c r="BJ121" s="8">
        <f t="shared" si="163"/>
        <v>0.29750705238374298</v>
      </c>
      <c r="BK121" s="8">
        <f t="shared" si="164"/>
        <v>0.25732092057052908</v>
      </c>
      <c r="BL121" s="8">
        <f t="shared" si="165"/>
        <v>0.40591692841218208</v>
      </c>
      <c r="BM121" s="8">
        <f t="shared" si="166"/>
        <v>0.49361878712390683</v>
      </c>
      <c r="BN121" s="8">
        <f t="shared" si="167"/>
        <v>0.50529186648529567</v>
      </c>
    </row>
    <row r="122" spans="1:66" x14ac:dyDescent="0.25">
      <c r="A122" t="s">
        <v>21</v>
      </c>
      <c r="B122" t="s">
        <v>268</v>
      </c>
      <c r="C122" t="s">
        <v>269</v>
      </c>
      <c r="D122" s="4" t="s">
        <v>441</v>
      </c>
      <c r="E122">
        <f>VLOOKUP(A122,home!$A$2:$E$405,3,FALSE)</f>
        <v>1.41116751269036</v>
      </c>
      <c r="F122">
        <f>VLOOKUP(B122,home!$B$2:$E$405,3,FALSE)</f>
        <v>0.71</v>
      </c>
      <c r="G122">
        <f>VLOOKUP(C122,away!$B$2:$E$405,4,FALSE)</f>
        <v>0.92</v>
      </c>
      <c r="H122">
        <f>VLOOKUP(A122,away!$A$2:$E$405,3,FALSE)</f>
        <v>1.3401015228426401</v>
      </c>
      <c r="I122">
        <f>VLOOKUP(C122,away!$B$2:$E$405,3,FALSE)</f>
        <v>0.92</v>
      </c>
      <c r="J122">
        <f>VLOOKUP(B122,home!$B$2:$E$405,4,FALSE)</f>
        <v>1.57</v>
      </c>
      <c r="K122" s="3">
        <f t="shared" si="112"/>
        <v>0.92177461928934323</v>
      </c>
      <c r="L122" s="3">
        <f t="shared" si="113"/>
        <v>1.9356426395939093</v>
      </c>
      <c r="M122" s="5">
        <f t="shared" si="114"/>
        <v>5.7416861818969399E-2</v>
      </c>
      <c r="N122" s="5">
        <f t="shared" si="115"/>
        <v>5.2925405943969342E-2</v>
      </c>
      <c r="O122" s="5">
        <f t="shared" si="116"/>
        <v>0.11113852596846867</v>
      </c>
      <c r="P122" s="5">
        <f t="shared" si="117"/>
        <v>0.10244467246296399</v>
      </c>
      <c r="Q122" s="5">
        <f t="shared" si="118"/>
        <v>2.4392647957368136E-2</v>
      </c>
      <c r="R122" s="5">
        <f t="shared" si="119"/>
        <v>0.10756223488309148</v>
      </c>
      <c r="S122" s="5">
        <f t="shared" si="120"/>
        <v>4.5696118629460963E-2</v>
      </c>
      <c r="T122" s="5">
        <f t="shared" si="121"/>
        <v>4.7215449478885042E-2</v>
      </c>
      <c r="U122" s="5">
        <f t="shared" si="122"/>
        <v>9.914813810927256E-2</v>
      </c>
      <c r="V122" s="5">
        <f t="shared" si="123"/>
        <v>9.0591349678266642E-3</v>
      </c>
      <c r="W122" s="5">
        <f t="shared" si="124"/>
        <v>7.4948412614539986E-3</v>
      </c>
      <c r="X122" s="5">
        <f t="shared" si="125"/>
        <v>1.4507334322658163E-2</v>
      </c>
      <c r="Y122" s="5">
        <f t="shared" si="126"/>
        <v>1.4040507450890683E-2</v>
      </c>
      <c r="Z122" s="5">
        <f t="shared" si="127"/>
        <v>6.9400682749909084E-2</v>
      </c>
      <c r="AA122" s="5">
        <f t="shared" si="128"/>
        <v>6.3971787920217946E-2</v>
      </c>
      <c r="AB122" s="5">
        <f t="shared" si="129"/>
        <v>2.9483785227708746E-2</v>
      </c>
      <c r="AC122" s="5">
        <f t="shared" si="130"/>
        <v>1.0102216548150992E-3</v>
      </c>
      <c r="AD122" s="5">
        <f t="shared" si="131"/>
        <v>1.7271386126027045E-3</v>
      </c>
      <c r="AE122" s="5">
        <f t="shared" si="132"/>
        <v>3.3431231430428613E-3</v>
      </c>
      <c r="AF122" s="5">
        <f t="shared" si="133"/>
        <v>3.2355458525434857E-3</v>
      </c>
      <c r="AG122" s="5">
        <f t="shared" si="134"/>
        <v>2.0876201715147994E-3</v>
      </c>
      <c r="AH122" s="5">
        <f t="shared" si="135"/>
        <v>3.3583730186913387E-2</v>
      </c>
      <c r="AI122" s="5">
        <f t="shared" si="136"/>
        <v>3.0956630107358111E-2</v>
      </c>
      <c r="AJ122" s="5">
        <f t="shared" si="137"/>
        <v>1.4267517965845519E-2</v>
      </c>
      <c r="AK122" s="5">
        <f t="shared" si="138"/>
        <v>4.3838119803903735E-3</v>
      </c>
      <c r="AL122" s="5">
        <f t="shared" si="139"/>
        <v>7.2098560084197919E-5</v>
      </c>
      <c r="AM122" s="5">
        <f t="shared" si="140"/>
        <v>3.184065074183566E-4</v>
      </c>
      <c r="AN122" s="5">
        <f t="shared" si="141"/>
        <v>6.1632121248314541E-4</v>
      </c>
      <c r="AO122" s="5">
        <f t="shared" si="142"/>
        <v>5.9648880928429718E-4</v>
      </c>
      <c r="AP122" s="5">
        <f t="shared" si="143"/>
        <v>3.848630577637617E-4</v>
      </c>
      <c r="AQ122" s="5">
        <f t="shared" si="144"/>
        <v>1.8623933625300774E-4</v>
      </c>
      <c r="AR122" s="5">
        <f t="shared" si="145"/>
        <v>1.3001220029281337E-2</v>
      </c>
      <c r="AS122" s="5">
        <f t="shared" si="146"/>
        <v>1.1984194642787788E-2</v>
      </c>
      <c r="AT122" s="5">
        <f t="shared" si="147"/>
        <v>5.5233632271725498E-3</v>
      </c>
      <c r="AU122" s="5">
        <f t="shared" si="148"/>
        <v>1.6970986786412454E-3</v>
      </c>
      <c r="AV122" s="5">
        <f t="shared" si="149"/>
        <v>3.9108562210024523E-4</v>
      </c>
      <c r="AW122" s="5">
        <f t="shared" si="150"/>
        <v>3.5733373335542615E-6</v>
      </c>
      <c r="AX122" s="5">
        <f t="shared" si="151"/>
        <v>4.8916506192467503E-5</v>
      </c>
      <c r="AY122" s="5">
        <f t="shared" si="152"/>
        <v>9.4684875166099614E-5</v>
      </c>
      <c r="AZ122" s="5">
        <f t="shared" si="153"/>
        <v>9.1638040848064439E-5</v>
      </c>
      <c r="BA122" s="5">
        <f t="shared" si="154"/>
        <v>5.9126166424787311E-5</v>
      </c>
      <c r="BB122" s="5">
        <f t="shared" si="155"/>
        <v>2.8611782211886027E-5</v>
      </c>
      <c r="BC122" s="5">
        <f t="shared" si="156"/>
        <v>1.1076437128820227E-5</v>
      </c>
      <c r="BD122" s="5">
        <f t="shared" si="157"/>
        <v>4.1942859759032227E-3</v>
      </c>
      <c r="BE122" s="5">
        <f t="shared" si="158"/>
        <v>3.8661863586288243E-3</v>
      </c>
      <c r="BF122" s="5">
        <f t="shared" si="159"/>
        <v>1.781876229413368E-3</v>
      </c>
      <c r="BG122" s="5">
        <f t="shared" si="160"/>
        <v>5.4749609432941263E-4</v>
      </c>
      <c r="BH122" s="5">
        <f t="shared" si="161"/>
        <v>1.2616700097822415E-4</v>
      </c>
      <c r="BI122" s="5">
        <f t="shared" si="162"/>
        <v>2.325950785871616E-5</v>
      </c>
      <c r="BJ122" s="8">
        <f t="shared" si="163"/>
        <v>0.17340598692610384</v>
      </c>
      <c r="BK122" s="8">
        <f t="shared" si="164"/>
        <v>0.21579379296928641</v>
      </c>
      <c r="BL122" s="8">
        <f t="shared" si="165"/>
        <v>0.53763239571636157</v>
      </c>
      <c r="BM122" s="8">
        <f t="shared" si="166"/>
        <v>0.54026139778899762</v>
      </c>
      <c r="BN122" s="8">
        <f t="shared" si="167"/>
        <v>0.45588034903483093</v>
      </c>
    </row>
    <row r="123" spans="1:66" x14ac:dyDescent="0.25">
      <c r="A123" t="s">
        <v>21</v>
      </c>
      <c r="B123" t="s">
        <v>270</v>
      </c>
      <c r="C123" t="s">
        <v>271</v>
      </c>
      <c r="D123" s="4" t="s">
        <v>441</v>
      </c>
      <c r="E123">
        <f>VLOOKUP(A123,home!$A$2:$E$405,3,FALSE)</f>
        <v>1.41116751269036</v>
      </c>
      <c r="F123">
        <f>VLOOKUP(B123,home!$B$2:$E$405,3,FALSE)</f>
        <v>0.85</v>
      </c>
      <c r="G123">
        <f>VLOOKUP(C123,away!$B$2:$E$405,4,FALSE)</f>
        <v>1.22</v>
      </c>
      <c r="H123">
        <f>VLOOKUP(A123,away!$A$2:$E$405,3,FALSE)</f>
        <v>1.3401015228426401</v>
      </c>
      <c r="I123">
        <f>VLOOKUP(C123,away!$B$2:$E$405,3,FALSE)</f>
        <v>0.71</v>
      </c>
      <c r="J123">
        <f>VLOOKUP(B123,home!$B$2:$E$405,4,FALSE)</f>
        <v>1.04</v>
      </c>
      <c r="K123" s="3">
        <f t="shared" si="112"/>
        <v>1.4633807106599033</v>
      </c>
      <c r="L123" s="3">
        <f t="shared" si="113"/>
        <v>0.98953096446700539</v>
      </c>
      <c r="M123" s="5">
        <f t="shared" si="114"/>
        <v>8.6042693047313601E-2</v>
      </c>
      <c r="N123" s="5">
        <f t="shared" si="115"/>
        <v>0.12591321729866969</v>
      </c>
      <c r="O123" s="5">
        <f t="shared" si="116"/>
        <v>8.5141909036446722E-2</v>
      </c>
      <c r="P123" s="5">
        <f t="shared" si="117"/>
        <v>0.12459502735269623</v>
      </c>
      <c r="Q123" s="5">
        <f t="shared" si="118"/>
        <v>9.212948670600106E-2</v>
      </c>
      <c r="R123" s="5">
        <f t="shared" si="119"/>
        <v>4.2125277682698574E-2</v>
      </c>
      <c r="S123" s="5">
        <f t="shared" si="120"/>
        <v>4.5105285211385564E-2</v>
      </c>
      <c r="T123" s="5">
        <f t="shared" si="121"/>
        <v>9.1164979836039384E-2</v>
      </c>
      <c r="U123" s="5">
        <f t="shared" si="122"/>
        <v>6.1645318792053198E-2</v>
      </c>
      <c r="V123" s="5">
        <f t="shared" si="123"/>
        <v>7.2572425587395482E-3</v>
      </c>
      <c r="W123" s="5">
        <f t="shared" si="124"/>
        <v>4.4940171242853301E-2</v>
      </c>
      <c r="X123" s="5">
        <f t="shared" si="125"/>
        <v>4.4469690993253E-2</v>
      </c>
      <c r="Y123" s="5">
        <f t="shared" si="126"/>
        <v>2.200206810905167E-2</v>
      </c>
      <c r="Z123" s="5">
        <f t="shared" si="127"/>
        <v>1.3894755551267048E-2</v>
      </c>
      <c r="AA123" s="5">
        <f t="shared" si="128"/>
        <v>2.0333317253058807E-2</v>
      </c>
      <c r="AB123" s="5">
        <f t="shared" si="129"/>
        <v>1.4877692125927241E-2</v>
      </c>
      <c r="AC123" s="5">
        <f t="shared" si="130"/>
        <v>6.5680790480814706E-4</v>
      </c>
      <c r="AD123" s="5">
        <f t="shared" si="131"/>
        <v>1.6441144932636102E-2</v>
      </c>
      <c r="AE123" s="5">
        <f t="shared" si="132"/>
        <v>1.6269022002133218E-2</v>
      </c>
      <c r="AF123" s="5">
        <f t="shared" si="133"/>
        <v>8.0493505163529051E-3</v>
      </c>
      <c r="AG123" s="5">
        <f t="shared" si="134"/>
        <v>2.6550271932598932E-3</v>
      </c>
      <c r="AH123" s="5">
        <f t="shared" si="135"/>
        <v>3.4373227154196394E-3</v>
      </c>
      <c r="AI123" s="5">
        <f t="shared" si="136"/>
        <v>5.0301117580582198E-3</v>
      </c>
      <c r="AJ123" s="5">
        <f t="shared" si="137"/>
        <v>3.6804842596029879E-3</v>
      </c>
      <c r="AK123" s="5">
        <f t="shared" si="138"/>
        <v>1.7953165571301356E-3</v>
      </c>
      <c r="AL123" s="5">
        <f t="shared" si="139"/>
        <v>3.8043904004742579E-5</v>
      </c>
      <c r="AM123" s="5">
        <f t="shared" si="140"/>
        <v>4.8119308711166986E-3</v>
      </c>
      <c r="AN123" s="5">
        <f t="shared" si="141"/>
        <v>4.7615545958446638E-3</v>
      </c>
      <c r="AO123" s="5">
        <f t="shared" si="142"/>
        <v>2.3558528557942357E-3</v>
      </c>
      <c r="AP123" s="5">
        <f t="shared" si="143"/>
        <v>7.7706311617880641E-4</v>
      </c>
      <c r="AQ123" s="5">
        <f t="shared" si="144"/>
        <v>1.9223200370103771E-4</v>
      </c>
      <c r="AR123" s="5">
        <f t="shared" si="145"/>
        <v>6.8026745235470862E-4</v>
      </c>
      <c r="AS123" s="5">
        <f t="shared" si="146"/>
        <v>9.9549026786563541E-4</v>
      </c>
      <c r="AT123" s="5">
        <f t="shared" si="147"/>
        <v>7.2839062782211568E-4</v>
      </c>
      <c r="AU123" s="5">
        <f t="shared" si="148"/>
        <v>3.5530426486011347E-4</v>
      </c>
      <c r="AV123" s="5">
        <f t="shared" si="149"/>
        <v>1.2998635190287182E-4</v>
      </c>
      <c r="AW123" s="5">
        <f t="shared" si="150"/>
        <v>1.5302743234518293E-6</v>
      </c>
      <c r="AX123" s="5">
        <f t="shared" si="151"/>
        <v>1.1736144696368458E-3</v>
      </c>
      <c r="AY123" s="5">
        <f t="shared" si="152"/>
        <v>1.1613278580521809E-3</v>
      </c>
      <c r="AZ123" s="5">
        <f t="shared" si="153"/>
        <v>5.7458493772038794E-4</v>
      </c>
      <c r="BA123" s="5">
        <f t="shared" si="154"/>
        <v>1.8952319586355661E-4</v>
      </c>
      <c r="BB123" s="5">
        <f t="shared" si="155"/>
        <v>4.6884767697933578E-5</v>
      </c>
      <c r="BC123" s="5">
        <f t="shared" si="156"/>
        <v>9.2787858797895466E-6</v>
      </c>
      <c r="BD123" s="5">
        <f t="shared" si="157"/>
        <v>1.1219095137067784E-4</v>
      </c>
      <c r="BE123" s="5">
        <f t="shared" si="158"/>
        <v>1.641780741464332E-4</v>
      </c>
      <c r="BF123" s="5">
        <f t="shared" si="159"/>
        <v>1.2012751340959088E-4</v>
      </c>
      <c r="BG123" s="5">
        <f t="shared" si="160"/>
        <v>5.8597428647711369E-5</v>
      </c>
      <c r="BH123" s="5">
        <f t="shared" si="161"/>
        <v>2.1437586694332708E-5</v>
      </c>
      <c r="BI123" s="5">
        <f t="shared" si="162"/>
        <v>6.2742701703171785E-6</v>
      </c>
      <c r="BJ123" s="8">
        <f t="shared" si="163"/>
        <v>0.4800880062877364</v>
      </c>
      <c r="BK123" s="8">
        <f t="shared" si="164"/>
        <v>0.26485642783700003</v>
      </c>
      <c r="BL123" s="8">
        <f t="shared" si="165"/>
        <v>0.24143899496964008</v>
      </c>
      <c r="BM123" s="8">
        <f t="shared" si="166"/>
        <v>0.44317077593808896</v>
      </c>
      <c r="BN123" s="8">
        <f t="shared" si="167"/>
        <v>0.55594761112382585</v>
      </c>
    </row>
    <row r="124" spans="1:66" x14ac:dyDescent="0.25">
      <c r="A124" t="s">
        <v>21</v>
      </c>
      <c r="B124" t="s">
        <v>272</v>
      </c>
      <c r="C124" t="s">
        <v>273</v>
      </c>
      <c r="D124" s="4" t="s">
        <v>441</v>
      </c>
      <c r="E124">
        <f>VLOOKUP(A124,home!$A$2:$E$405,3,FALSE)</f>
        <v>1.41116751269036</v>
      </c>
      <c r="F124">
        <f>VLOOKUP(B124,home!$B$2:$E$405,3,FALSE)</f>
        <v>1.29</v>
      </c>
      <c r="G124">
        <f>VLOOKUP(C124,away!$B$2:$E$405,4,FALSE)</f>
        <v>1.29</v>
      </c>
      <c r="H124">
        <f>VLOOKUP(A124,away!$A$2:$E$405,3,FALSE)</f>
        <v>1.3401015228426401</v>
      </c>
      <c r="I124">
        <f>VLOOKUP(C124,away!$B$2:$E$405,3,FALSE)</f>
        <v>1.22</v>
      </c>
      <c r="J124">
        <f>VLOOKUP(B124,home!$B$2:$E$405,4,FALSE)</f>
        <v>0.47</v>
      </c>
      <c r="K124" s="3">
        <f t="shared" si="112"/>
        <v>2.3483238578680283</v>
      </c>
      <c r="L124" s="3">
        <f t="shared" si="113"/>
        <v>0.76841421319796965</v>
      </c>
      <c r="M124" s="5">
        <f t="shared" si="114"/>
        <v>4.4301441140762329E-2</v>
      </c>
      <c r="N124" s="5">
        <f t="shared" si="115"/>
        <v>0.10403413116878837</v>
      </c>
      <c r="O124" s="5">
        <f t="shared" si="116"/>
        <v>3.4041857037715048E-2</v>
      </c>
      <c r="P124" s="5">
        <f t="shared" si="117"/>
        <v>7.994130504779888E-2</v>
      </c>
      <c r="Q124" s="5">
        <f t="shared" si="118"/>
        <v>0.12215291612811882</v>
      </c>
      <c r="R124" s="5">
        <f t="shared" si="119"/>
        <v>1.3079123395716784E-2</v>
      </c>
      <c r="S124" s="5">
        <f t="shared" si="120"/>
        <v>3.6063230045044463E-2</v>
      </c>
      <c r="T124" s="5">
        <f t="shared" si="121"/>
        <v>9.386403693642599E-2</v>
      </c>
      <c r="U124" s="5">
        <f t="shared" si="122"/>
        <v>3.0714017510161624E-2</v>
      </c>
      <c r="V124" s="5">
        <f t="shared" si="123"/>
        <v>7.2306192399767596E-3</v>
      </c>
      <c r="W124" s="5">
        <f t="shared" si="124"/>
        <v>9.5618202417271217E-2</v>
      </c>
      <c r="X124" s="5">
        <f t="shared" si="125"/>
        <v>7.3474385777871659E-2</v>
      </c>
      <c r="Y124" s="5">
        <f t="shared" si="126"/>
        <v>2.8229381168853665E-2</v>
      </c>
      <c r="Z124" s="5">
        <f t="shared" si="127"/>
        <v>3.3500614378129579E-3</v>
      </c>
      <c r="AA124" s="5">
        <f t="shared" si="128"/>
        <v>7.8670291997398386E-3</v>
      </c>
      <c r="AB124" s="5">
        <f t="shared" si="129"/>
        <v>9.2371661801467428E-3</v>
      </c>
      <c r="AC124" s="5">
        <f t="shared" si="130"/>
        <v>8.1547169158513206E-4</v>
      </c>
      <c r="AD124" s="5">
        <f t="shared" si="131"/>
        <v>5.6135626495733108E-2</v>
      </c>
      <c r="AE124" s="5">
        <f t="shared" si="132"/>
        <v>4.3135413266093846E-2</v>
      </c>
      <c r="AF124" s="5">
        <f t="shared" si="133"/>
        <v>1.6572932322917382E-2</v>
      </c>
      <c r="AG124" s="5">
        <f t="shared" si="134"/>
        <v>4.2449589170992542E-3</v>
      </c>
      <c r="AH124" s="5">
        <f t="shared" si="135"/>
        <v>6.4355870597547558E-4</v>
      </c>
      <c r="AI124" s="5">
        <f t="shared" si="136"/>
        <v>1.511284263180885E-3</v>
      </c>
      <c r="AJ124" s="5">
        <f t="shared" si="137"/>
        <v>1.7744924456240883E-3</v>
      </c>
      <c r="AK124" s="5">
        <f t="shared" si="138"/>
        <v>1.3890276485552105E-3</v>
      </c>
      <c r="AL124" s="5">
        <f t="shared" si="139"/>
        <v>5.886027142793744E-5</v>
      </c>
      <c r="AM124" s="5">
        <f t="shared" si="140"/>
        <v>2.6364926195259729E-2</v>
      </c>
      <c r="AN124" s="5">
        <f t="shared" si="141"/>
        <v>2.0259184018353041E-2</v>
      </c>
      <c r="AO124" s="5">
        <f t="shared" si="142"/>
        <v>7.783722473747816E-3</v>
      </c>
      <c r="AP124" s="5">
        <f t="shared" si="143"/>
        <v>1.9937076601387613E-3</v>
      </c>
      <c r="AQ124" s="5">
        <f t="shared" si="144"/>
        <v>3.829983257530728E-4</v>
      </c>
      <c r="AR124" s="5">
        <f t="shared" si="145"/>
        <v>9.8903931339769748E-5</v>
      </c>
      <c r="AS124" s="5">
        <f t="shared" si="146"/>
        <v>2.3225846160212265E-4</v>
      </c>
      <c r="AT124" s="5">
        <f t="shared" si="147"/>
        <v>2.7270904328599501E-4</v>
      </c>
      <c r="AU124" s="5">
        <f t="shared" si="148"/>
        <v>2.1346971753495565E-4</v>
      </c>
      <c r="AV124" s="5">
        <f t="shared" si="149"/>
        <v>1.2532400765492136E-4</v>
      </c>
      <c r="AW124" s="5">
        <f t="shared" si="150"/>
        <v>2.9503472825750169E-6</v>
      </c>
      <c r="AX124" s="5">
        <f t="shared" si="151"/>
        <v>1.0318897532543028E-2</v>
      </c>
      <c r="AY124" s="5">
        <f t="shared" si="152"/>
        <v>7.9291875285395202E-3</v>
      </c>
      <c r="AZ124" s="5">
        <f t="shared" si="153"/>
        <v>3.0464501980209239E-3</v>
      </c>
      <c r="BA124" s="5">
        <f t="shared" si="154"/>
        <v>7.8031187731968262E-4</v>
      </c>
      <c r="BB124" s="5">
        <f t="shared" si="155"/>
        <v>1.499006843149086E-4</v>
      </c>
      <c r="BC124" s="5">
        <f t="shared" si="156"/>
        <v>2.3037163279135553E-5</v>
      </c>
      <c r="BD124" s="5">
        <f t="shared" si="157"/>
        <v>1.2666531097105862E-5</v>
      </c>
      <c r="BE124" s="5">
        <f t="shared" si="158"/>
        <v>2.9745117171760986E-5</v>
      </c>
      <c r="BF124" s="5">
        <f t="shared" si="159"/>
        <v>3.4925584154763151E-5</v>
      </c>
      <c r="BG124" s="5">
        <f t="shared" si="160"/>
        <v>2.7338860840202627E-5</v>
      </c>
      <c r="BH124" s="5">
        <f t="shared" si="161"/>
        <v>1.6050124789495452E-5</v>
      </c>
      <c r="BI124" s="5">
        <f t="shared" si="162"/>
        <v>7.538178192986246E-6</v>
      </c>
      <c r="BJ124" s="8">
        <f t="shared" si="163"/>
        <v>0.71649430825644278</v>
      </c>
      <c r="BK124" s="8">
        <f t="shared" si="164"/>
        <v>0.17634011496513502</v>
      </c>
      <c r="BL124" s="8">
        <f t="shared" si="165"/>
        <v>0.10132848594447974</v>
      </c>
      <c r="BM124" s="8">
        <f t="shared" si="166"/>
        <v>0.59203595950371368</v>
      </c>
      <c r="BN124" s="8">
        <f t="shared" si="167"/>
        <v>0.3975507739189002</v>
      </c>
    </row>
    <row r="125" spans="1:66" x14ac:dyDescent="0.25">
      <c r="A125" t="s">
        <v>21</v>
      </c>
      <c r="B125" t="s">
        <v>274</v>
      </c>
      <c r="C125" t="s">
        <v>275</v>
      </c>
      <c r="D125" s="4" t="s">
        <v>441</v>
      </c>
      <c r="E125">
        <f>VLOOKUP(A125,home!$A$2:$E$405,3,FALSE)</f>
        <v>1.41116751269036</v>
      </c>
      <c r="F125">
        <f>VLOOKUP(B125,home!$B$2:$E$405,3,FALSE)</f>
        <v>1.56</v>
      </c>
      <c r="G125">
        <f>VLOOKUP(C125,away!$B$2:$E$405,4,FALSE)</f>
        <v>0.56999999999999995</v>
      </c>
      <c r="H125">
        <f>VLOOKUP(A125,away!$A$2:$E$405,3,FALSE)</f>
        <v>1.3401015228426401</v>
      </c>
      <c r="I125">
        <f>VLOOKUP(C125,away!$B$2:$E$405,3,FALSE)</f>
        <v>0.64</v>
      </c>
      <c r="J125">
        <f>VLOOKUP(B125,home!$B$2:$E$405,4,FALSE)</f>
        <v>0.67</v>
      </c>
      <c r="K125" s="3">
        <f t="shared" si="112"/>
        <v>1.2548101522842681</v>
      </c>
      <c r="L125" s="3">
        <f t="shared" si="113"/>
        <v>0.57463553299492409</v>
      </c>
      <c r="M125" s="5">
        <f t="shared" si="114"/>
        <v>0.16050251202648433</v>
      </c>
      <c r="N125" s="5">
        <f t="shared" si="115"/>
        <v>0.20140018155796033</v>
      </c>
      <c r="O125" s="5">
        <f t="shared" si="116"/>
        <v>9.2230446545363026E-2</v>
      </c>
      <c r="P125" s="5">
        <f t="shared" si="117"/>
        <v>0.115731700674833</v>
      </c>
      <c r="Q125" s="5">
        <f t="shared" si="118"/>
        <v>0.12635949624541173</v>
      </c>
      <c r="R125" s="5">
        <f t="shared" si="119"/>
        <v>2.6499445904477264E-2</v>
      </c>
      <c r="S125" s="5">
        <f t="shared" si="120"/>
        <v>2.0862331642010446E-2</v>
      </c>
      <c r="T125" s="5">
        <f t="shared" si="121"/>
        <v>7.2610656473952276E-2</v>
      </c>
      <c r="U125" s="5">
        <f t="shared" si="122"/>
        <v>3.3251773750845835E-2</v>
      </c>
      <c r="V125" s="5">
        <f t="shared" si="123"/>
        <v>1.6714401749078395E-3</v>
      </c>
      <c r="W125" s="5">
        <f t="shared" si="124"/>
        <v>5.2852392908756173E-2</v>
      </c>
      <c r="X125" s="5">
        <f t="shared" si="125"/>
        <v>3.0370862969180245E-2</v>
      </c>
      <c r="Y125" s="5">
        <f t="shared" si="126"/>
        <v>8.7260885149053457E-3</v>
      </c>
      <c r="Z125" s="5">
        <f t="shared" si="127"/>
        <v>5.0758410737964839E-3</v>
      </c>
      <c r="AA125" s="5">
        <f t="shared" si="128"/>
        <v>6.3692169107813076E-3</v>
      </c>
      <c r="AB125" s="5">
        <f t="shared" si="129"/>
        <v>3.9960790208745144E-3</v>
      </c>
      <c r="AC125" s="5">
        <f t="shared" si="130"/>
        <v>7.5325384154425868E-5</v>
      </c>
      <c r="AD125" s="5">
        <f t="shared" si="131"/>
        <v>1.6579929798606074E-2</v>
      </c>
      <c r="AE125" s="5">
        <f t="shared" si="132"/>
        <v>9.5274167968404256E-3</v>
      </c>
      <c r="AF125" s="5">
        <f t="shared" si="133"/>
        <v>2.7373961145585944E-3</v>
      </c>
      <c r="AG125" s="5">
        <f t="shared" si="134"/>
        <v>5.2433502510253747E-4</v>
      </c>
      <c r="AH125" s="5">
        <f t="shared" si="135"/>
        <v>7.2918966020964259E-4</v>
      </c>
      <c r="AI125" s="5">
        <f t="shared" si="136"/>
        <v>9.1499458857177511E-4</v>
      </c>
      <c r="AJ125" s="5">
        <f t="shared" si="137"/>
        <v>5.7407224951251527E-4</v>
      </c>
      <c r="AK125" s="5">
        <f t="shared" si="138"/>
        <v>2.4011722894432387E-4</v>
      </c>
      <c r="AL125" s="5">
        <f t="shared" si="139"/>
        <v>2.17256034241716E-6</v>
      </c>
      <c r="AM125" s="5">
        <f t="shared" si="140"/>
        <v>4.1609328470902721E-3</v>
      </c>
      <c r="AN125" s="5">
        <f t="shared" si="141"/>
        <v>2.3910198643438052E-3</v>
      </c>
      <c r="AO125" s="5">
        <f t="shared" si="142"/>
        <v>6.8698248707432677E-4</v>
      </c>
      <c r="AP125" s="5">
        <f t="shared" si="143"/>
        <v>1.3158818253937809E-4</v>
      </c>
      <c r="AQ125" s="5">
        <f t="shared" si="144"/>
        <v>1.8903811352337226E-5</v>
      </c>
      <c r="AR125" s="5">
        <f t="shared" si="145"/>
        <v>8.3803657809791132E-5</v>
      </c>
      <c r="AS125" s="5">
        <f t="shared" si="146"/>
        <v>1.0515768061828268E-4</v>
      </c>
      <c r="AT125" s="5">
        <f t="shared" si="147"/>
        <v>6.5976462615243876E-5</v>
      </c>
      <c r="AU125" s="5">
        <f t="shared" si="148"/>
        <v>2.7595978367137162E-5</v>
      </c>
      <c r="AV125" s="5">
        <f t="shared" si="149"/>
        <v>8.6569284543251863E-6</v>
      </c>
      <c r="AW125" s="5">
        <f t="shared" si="150"/>
        <v>4.3515086197450895E-8</v>
      </c>
      <c r="AX125" s="5">
        <f t="shared" si="151"/>
        <v>8.7019679658365879E-4</v>
      </c>
      <c r="AY125" s="5">
        <f t="shared" si="152"/>
        <v>5.0004600001532626E-4</v>
      </c>
      <c r="AZ125" s="5">
        <f t="shared" si="153"/>
        <v>1.4367209987039338E-4</v>
      </c>
      <c r="BA125" s="5">
        <f t="shared" si="154"/>
        <v>2.751969789517449E-5</v>
      </c>
      <c r="BB125" s="5">
        <f t="shared" si="155"/>
        <v>3.9534490669632213E-6</v>
      </c>
      <c r="BC125" s="5">
        <f t="shared" si="156"/>
        <v>4.5435846235253933E-7</v>
      </c>
      <c r="BD125" s="5">
        <f t="shared" si="157"/>
        <v>8.0260932620755871E-6</v>
      </c>
      <c r="BE125" s="5">
        <f t="shared" si="158"/>
        <v>1.0071223308432803E-5</v>
      </c>
      <c r="BF125" s="5">
        <f t="shared" si="159"/>
        <v>6.318736626671719E-6</v>
      </c>
      <c r="BG125" s="5">
        <f t="shared" si="160"/>
        <v>2.6429382895860409E-6</v>
      </c>
      <c r="BH125" s="5">
        <f t="shared" si="161"/>
        <v>8.2909644940834565E-7</v>
      </c>
      <c r="BI125" s="5">
        <f t="shared" si="162"/>
        <v>2.0807172838808644E-7</v>
      </c>
      <c r="BJ125" s="8">
        <f t="shared" si="163"/>
        <v>0.53062402599956759</v>
      </c>
      <c r="BK125" s="8">
        <f t="shared" si="164"/>
        <v>0.29934552846274781</v>
      </c>
      <c r="BL125" s="8">
        <f t="shared" si="165"/>
        <v>0.16512462272710954</v>
      </c>
      <c r="BM125" s="8">
        <f t="shared" si="166"/>
        <v>0.27694623282376268</v>
      </c>
      <c r="BN125" s="8">
        <f t="shared" si="167"/>
        <v>0.72272378295452966</v>
      </c>
    </row>
    <row r="126" spans="1:66" x14ac:dyDescent="0.25">
      <c r="A126" t="s">
        <v>175</v>
      </c>
      <c r="B126" t="s">
        <v>276</v>
      </c>
      <c r="C126" t="s">
        <v>277</v>
      </c>
      <c r="D126" s="4" t="s">
        <v>441</v>
      </c>
      <c r="E126">
        <f>VLOOKUP(A126,home!$A$2:$E$405,3,FALSE)</f>
        <v>1.2222222222222201</v>
      </c>
      <c r="F126">
        <f>VLOOKUP(B126,home!$B$2:$E$405,3,FALSE)</f>
        <v>2.27</v>
      </c>
      <c r="G126">
        <f>VLOOKUP(C126,away!$B$2:$E$405,4,FALSE)</f>
        <v>1.0900000000000001</v>
      </c>
      <c r="H126">
        <f>VLOOKUP(A126,away!$A$2:$E$405,3,FALSE)</f>
        <v>1.1196581196581199</v>
      </c>
      <c r="I126">
        <f>VLOOKUP(C126,away!$B$2:$E$405,3,FALSE)</f>
        <v>0.82</v>
      </c>
      <c r="J126">
        <f>VLOOKUP(B126,home!$B$2:$E$405,4,FALSE)</f>
        <v>0.2</v>
      </c>
      <c r="K126" s="3">
        <f t="shared" si="112"/>
        <v>3.0241444444444396</v>
      </c>
      <c r="L126" s="3">
        <f t="shared" si="113"/>
        <v>0.18362393162393165</v>
      </c>
      <c r="M126" s="5">
        <f t="shared" si="114"/>
        <v>4.0446774621703263E-2</v>
      </c>
      <c r="N126" s="5">
        <f t="shared" si="115"/>
        <v>0.12231688876792028</v>
      </c>
      <c r="O126" s="5">
        <f t="shared" si="116"/>
        <v>7.4269957775442152E-3</v>
      </c>
      <c r="P126" s="5">
        <f t="shared" si="117"/>
        <v>2.2460308019572651E-2</v>
      </c>
      <c r="Q126" s="5">
        <f t="shared" si="118"/>
        <v>0.18495196981461734</v>
      </c>
      <c r="R126" s="5">
        <f t="shared" si="119"/>
        <v>6.8188708241350403E-4</v>
      </c>
      <c r="S126" s="5">
        <f t="shared" si="120"/>
        <v>3.1180819796653779E-3</v>
      </c>
      <c r="T126" s="5">
        <f t="shared" si="121"/>
        <v>3.3961607858950769E-2</v>
      </c>
      <c r="U126" s="5">
        <f t="shared" si="122"/>
        <v>2.062125032019226E-3</v>
      </c>
      <c r="V126" s="5">
        <f t="shared" si="123"/>
        <v>1.9238749181576501E-4</v>
      </c>
      <c r="W126" s="5">
        <f t="shared" si="124"/>
        <v>0.18644049066797688</v>
      </c>
      <c r="X126" s="5">
        <f t="shared" si="125"/>
        <v>3.423493591034886E-2</v>
      </c>
      <c r="Y126" s="5">
        <f t="shared" si="126"/>
        <v>3.1431767653757902E-3</v>
      </c>
      <c r="Z126" s="5">
        <f t="shared" si="127"/>
        <v>4.1736928998779855E-5</v>
      </c>
      <c r="AA126" s="5">
        <f t="shared" si="128"/>
        <v>1.2621850195983212E-4</v>
      </c>
      <c r="AB126" s="5">
        <f t="shared" si="129"/>
        <v>1.9085149074396304E-4</v>
      </c>
      <c r="AC126" s="5">
        <f t="shared" si="130"/>
        <v>6.677112028261164E-6</v>
      </c>
      <c r="AD126" s="5">
        <f t="shared" si="131"/>
        <v>0.14095574351826443</v>
      </c>
      <c r="AE126" s="5">
        <f t="shared" si="132"/>
        <v>2.5882847809798236E-2</v>
      </c>
      <c r="AF126" s="5">
        <f t="shared" si="133"/>
        <v>2.37635513822951E-3</v>
      </c>
      <c r="AG126" s="5">
        <f t="shared" si="134"/>
        <v>1.4545189113881148E-4</v>
      </c>
      <c r="AH126" s="5">
        <f t="shared" si="135"/>
        <v>1.9159747491662096E-6</v>
      </c>
      <c r="AI126" s="5">
        <f t="shared" si="136"/>
        <v>5.7941843933868213E-6</v>
      </c>
      <c r="AJ126" s="5">
        <f t="shared" si="137"/>
        <v>8.7612252716737189E-6</v>
      </c>
      <c r="AK126" s="5">
        <f t="shared" si="138"/>
        <v>8.8317369106194317E-6</v>
      </c>
      <c r="AL126" s="5">
        <f t="shared" si="139"/>
        <v>1.4831342596644735E-7</v>
      </c>
      <c r="AM126" s="5">
        <f t="shared" si="140"/>
        <v>8.5254105734658928E-2</v>
      </c>
      <c r="AN126" s="5">
        <f t="shared" si="141"/>
        <v>1.565469408208045E-2</v>
      </c>
      <c r="AO126" s="5">
        <f t="shared" si="142"/>
        <v>1.4372882378607542E-3</v>
      </c>
      <c r="AP126" s="5">
        <f t="shared" si="143"/>
        <v>8.7973505704274822E-5</v>
      </c>
      <c r="AQ126" s="5">
        <f t="shared" si="144"/>
        <v>4.0385102490398281E-6</v>
      </c>
      <c r="AR126" s="5">
        <f t="shared" si="145"/>
        <v>7.0363763266815161E-8</v>
      </c>
      <c r="AS126" s="5">
        <f t="shared" si="146"/>
        <v>2.127901837735428E-7</v>
      </c>
      <c r="AT126" s="5">
        <f t="shared" si="147"/>
        <v>3.217541260455355E-7</v>
      </c>
      <c r="AU126" s="5">
        <f t="shared" si="148"/>
        <v>3.2434365091922732E-7</v>
      </c>
      <c r="AV126" s="5">
        <f t="shared" si="149"/>
        <v>2.45215512504552E-7</v>
      </c>
      <c r="AW126" s="5">
        <f t="shared" si="150"/>
        <v>2.2877564004386837E-9</v>
      </c>
      <c r="AX126" s="5">
        <f t="shared" si="151"/>
        <v>4.2970121703924599E-2</v>
      </c>
      <c r="AY126" s="5">
        <f t="shared" si="152"/>
        <v>7.8903426896334734E-3</v>
      </c>
      <c r="AZ126" s="5">
        <f t="shared" si="153"/>
        <v>7.2442787326532283E-4</v>
      </c>
      <c r="BA126" s="5">
        <f t="shared" si="154"/>
        <v>4.434076475564731E-5</v>
      </c>
      <c r="BB126" s="5">
        <f t="shared" si="155"/>
        <v>2.035506388910954E-6</v>
      </c>
      <c r="BC126" s="5">
        <f t="shared" si="156"/>
        <v>7.4753537195492237E-8</v>
      </c>
      <c r="BD126" s="5">
        <f t="shared" si="157"/>
        <v>2.1534118091513643E-9</v>
      </c>
      <c r="BE126" s="5">
        <f t="shared" si="158"/>
        <v>6.5122283592461478E-9</v>
      </c>
      <c r="BF126" s="5">
        <f t="shared" si="159"/>
        <v>9.846959606783886E-9</v>
      </c>
      <c r="BG126" s="5">
        <f t="shared" si="160"/>
        <v>9.9262093965080947E-9</v>
      </c>
      <c r="BH126" s="5">
        <f t="shared" si="161"/>
        <v>7.5045727502105376E-9</v>
      </c>
      <c r="BI126" s="5">
        <f t="shared" si="162"/>
        <v>4.5389823980956651E-9</v>
      </c>
      <c r="BJ126" s="8">
        <f t="shared" si="163"/>
        <v>0.88847891150467939</v>
      </c>
      <c r="BK126" s="8">
        <f t="shared" si="164"/>
        <v>7.4114720227844752E-2</v>
      </c>
      <c r="BL126" s="8">
        <f t="shared" si="165"/>
        <v>1.051459595560642E-2</v>
      </c>
      <c r="BM126" s="8">
        <f t="shared" si="166"/>
        <v>0.58697480013148096</v>
      </c>
      <c r="BN126" s="8">
        <f t="shared" si="167"/>
        <v>0.37828482408377129</v>
      </c>
    </row>
    <row r="127" spans="1:66" x14ac:dyDescent="0.25">
      <c r="A127" t="s">
        <v>175</v>
      </c>
      <c r="B127" t="s">
        <v>278</v>
      </c>
      <c r="C127" t="s">
        <v>279</v>
      </c>
      <c r="D127" s="4" t="s">
        <v>441</v>
      </c>
      <c r="E127">
        <f>VLOOKUP(A127,home!$A$2:$E$405,3,FALSE)</f>
        <v>1.2222222222222201</v>
      </c>
      <c r="F127">
        <f>VLOOKUP(B127,home!$B$2:$E$405,3,FALSE)</f>
        <v>0.82</v>
      </c>
      <c r="G127">
        <f>VLOOKUP(C127,away!$B$2:$E$405,4,FALSE)</f>
        <v>0.73</v>
      </c>
      <c r="H127">
        <f>VLOOKUP(A127,away!$A$2:$E$405,3,FALSE)</f>
        <v>1.1196581196581199</v>
      </c>
      <c r="I127">
        <f>VLOOKUP(C127,away!$B$2:$E$405,3,FALSE)</f>
        <v>1.36</v>
      </c>
      <c r="J127">
        <f>VLOOKUP(B127,home!$B$2:$E$405,4,FALSE)</f>
        <v>1.59</v>
      </c>
      <c r="K127" s="3">
        <f t="shared" si="112"/>
        <v>0.73162222222222084</v>
      </c>
      <c r="L127" s="3">
        <f t="shared" si="113"/>
        <v>2.4211487179487188</v>
      </c>
      <c r="M127" s="5">
        <f t="shared" si="114"/>
        <v>4.2733550547108368E-2</v>
      </c>
      <c r="N127" s="5">
        <f t="shared" si="115"/>
        <v>3.126481521472102E-2</v>
      </c>
      <c r="O127" s="5">
        <f t="shared" si="116"/>
        <v>0.10346428112052818</v>
      </c>
      <c r="P127" s="5">
        <f t="shared" si="117"/>
        <v>7.5696767274025398E-2</v>
      </c>
      <c r="Q127" s="5">
        <f t="shared" si="118"/>
        <v>1.1437016792380647E-2</v>
      </c>
      <c r="R127" s="5">
        <f t="shared" si="119"/>
        <v>0.12525120579422636</v>
      </c>
      <c r="S127" s="5">
        <f t="shared" si="120"/>
        <v>3.3521673850978984E-2</v>
      </c>
      <c r="T127" s="5">
        <f t="shared" si="121"/>
        <v>2.7690718544030369E-2</v>
      </c>
      <c r="U127" s="5">
        <f t="shared" si="122"/>
        <v>9.1636565519184587E-2</v>
      </c>
      <c r="V127" s="5">
        <f t="shared" si="123"/>
        <v>6.5976844673993557E-3</v>
      </c>
      <c r="W127" s="5">
        <f t="shared" si="124"/>
        <v>2.7891918804114619E-3</v>
      </c>
      <c r="X127" s="5">
        <f t="shared" si="125"/>
        <v>6.7530483453711859E-3</v>
      </c>
      <c r="Y127" s="5">
        <f t="shared" si="126"/>
        <v>8.1750671718205849E-3</v>
      </c>
      <c r="Z127" s="5">
        <f t="shared" si="127"/>
        <v>0.10108393211007408</v>
      </c>
      <c r="AA127" s="5">
        <f t="shared" si="128"/>
        <v>7.3955251041332506E-2</v>
      </c>
      <c r="AB127" s="5">
        <f t="shared" si="129"/>
        <v>2.7053652555930948E-2</v>
      </c>
      <c r="AC127" s="5">
        <f t="shared" si="130"/>
        <v>7.3043220619713894E-4</v>
      </c>
      <c r="AD127" s="5">
        <f t="shared" si="131"/>
        <v>5.1015869043770205E-4</v>
      </c>
      <c r="AE127" s="5">
        <f t="shared" si="132"/>
        <v>1.2351700593036395E-3</v>
      </c>
      <c r="AF127" s="5">
        <f t="shared" si="133"/>
        <v>1.4952652027658254E-3</v>
      </c>
      <c r="AG127" s="5">
        <f t="shared" si="134"/>
        <v>1.2067531428899363E-3</v>
      </c>
      <c r="AH127" s="5">
        <f t="shared" si="135"/>
        <v>6.1184808158380288E-2</v>
      </c>
      <c r="AI127" s="5">
        <f t="shared" si="136"/>
        <v>4.4764165311074453E-2</v>
      </c>
      <c r="AJ127" s="5">
        <f t="shared" si="137"/>
        <v>1.637522905040557E-2</v>
      </c>
      <c r="AK127" s="5">
        <f t="shared" si="138"/>
        <v>3.9934938224185307E-3</v>
      </c>
      <c r="AL127" s="5">
        <f t="shared" si="139"/>
        <v>5.1754517014453147E-5</v>
      </c>
      <c r="AM127" s="5">
        <f t="shared" si="140"/>
        <v>7.4648686956801957E-5</v>
      </c>
      <c r="AN127" s="5">
        <f t="shared" si="141"/>
        <v>1.8073557272201631E-4</v>
      </c>
      <c r="AO127" s="5">
        <f t="shared" si="142"/>
        <v>2.1879385009181867E-4</v>
      </c>
      <c r="AP127" s="5">
        <f t="shared" si="143"/>
        <v>1.7657748321495695E-4</v>
      </c>
      <c r="AQ127" s="5">
        <f t="shared" si="144"/>
        <v>1.068800867761261E-4</v>
      </c>
      <c r="AR127" s="5">
        <f t="shared" si="145"/>
        <v>2.9627503966120176E-2</v>
      </c>
      <c r="AS127" s="5">
        <f t="shared" si="146"/>
        <v>2.1676140290590503E-2</v>
      </c>
      <c r="AT127" s="5">
        <f t="shared" si="147"/>
        <v>7.9293729643012192E-3</v>
      </c>
      <c r="AU127" s="5">
        <f t="shared" si="148"/>
        <v>1.9337684896569526E-3</v>
      </c>
      <c r="AV127" s="5">
        <f t="shared" si="149"/>
        <v>3.5369699991653176E-4</v>
      </c>
      <c r="AW127" s="5">
        <f t="shared" si="150"/>
        <v>2.5465611781647393E-6</v>
      </c>
      <c r="AX127" s="5">
        <f t="shared" si="151"/>
        <v>9.1024397062177223E-6</v>
      </c>
      <c r="AY127" s="5">
        <f t="shared" si="152"/>
        <v>2.2038360224914549E-5</v>
      </c>
      <c r="AZ127" s="5">
        <f t="shared" si="153"/>
        <v>2.6679073802121959E-5</v>
      </c>
      <c r="BA127" s="5">
        <f t="shared" si="154"/>
        <v>2.1531335110688942E-5</v>
      </c>
      <c r="BB127" s="5">
        <f t="shared" si="155"/>
        <v>1.303264109974219E-5</v>
      </c>
      <c r="BC127" s="5">
        <f t="shared" si="156"/>
        <v>6.3107924580253222E-6</v>
      </c>
      <c r="BD127" s="5">
        <f t="shared" si="157"/>
        <v>1.1955432207265394E-2</v>
      </c>
      <c r="BE127" s="5">
        <f t="shared" si="158"/>
        <v>8.7468598791066183E-3</v>
      </c>
      <c r="BF127" s="5">
        <f t="shared" si="159"/>
        <v>3.1996985311091848E-3</v>
      </c>
      <c r="BG127" s="5">
        <f t="shared" si="160"/>
        <v>7.803235165904259E-4</v>
      </c>
      <c r="BH127" s="5">
        <f t="shared" si="161"/>
        <v>1.4272550631503632E-4</v>
      </c>
      <c r="BI127" s="5">
        <f t="shared" si="162"/>
        <v>2.088423041959971E-5</v>
      </c>
      <c r="BJ127" s="8">
        <f t="shared" si="163"/>
        <v>9.3413535366295819E-2</v>
      </c>
      <c r="BK127" s="8">
        <f t="shared" si="164"/>
        <v>0.15935390122294862</v>
      </c>
      <c r="BL127" s="8">
        <f t="shared" si="165"/>
        <v>0.63404505895487273</v>
      </c>
      <c r="BM127" s="8">
        <f t="shared" si="166"/>
        <v>0.59802929911215486</v>
      </c>
      <c r="BN127" s="8">
        <f t="shared" si="167"/>
        <v>0.38984763674298994</v>
      </c>
    </row>
    <row r="128" spans="1:66" x14ac:dyDescent="0.25">
      <c r="A128" t="s">
        <v>175</v>
      </c>
      <c r="B128" t="s">
        <v>280</v>
      </c>
      <c r="C128" t="s">
        <v>281</v>
      </c>
      <c r="D128" s="4" t="s">
        <v>441</v>
      </c>
      <c r="E128">
        <f>VLOOKUP(A128,home!$A$2:$E$405,3,FALSE)</f>
        <v>1.2222222222222201</v>
      </c>
      <c r="F128">
        <f>VLOOKUP(B128,home!$B$2:$E$405,3,FALSE)</f>
        <v>0.61</v>
      </c>
      <c r="G128">
        <f>VLOOKUP(C128,away!$B$2:$E$405,4,FALSE)</f>
        <v>1.77</v>
      </c>
      <c r="H128">
        <f>VLOOKUP(A128,away!$A$2:$E$405,3,FALSE)</f>
        <v>1.1196581196581199</v>
      </c>
      <c r="I128">
        <f>VLOOKUP(C128,away!$B$2:$E$405,3,FALSE)</f>
        <v>0.41</v>
      </c>
      <c r="J128">
        <f>VLOOKUP(B128,home!$B$2:$E$405,4,FALSE)</f>
        <v>0.89</v>
      </c>
      <c r="K128" s="3">
        <f t="shared" si="112"/>
        <v>1.319633333333331</v>
      </c>
      <c r="L128" s="3">
        <f t="shared" si="113"/>
        <v>0.40856324786324794</v>
      </c>
      <c r="M128" s="5">
        <f t="shared" si="114"/>
        <v>0.17760441647451444</v>
      </c>
      <c r="N128" s="5">
        <f t="shared" si="115"/>
        <v>0.23437270812698469</v>
      </c>
      <c r="O128" s="5">
        <f t="shared" si="116"/>
        <v>7.2562637229684548E-2</v>
      </c>
      <c r="P128" s="5">
        <f t="shared" si="117"/>
        <v>9.5756074842865899E-2</v>
      </c>
      <c r="Q128" s="5">
        <f t="shared" si="118"/>
        <v>0.15464301903398636</v>
      </c>
      <c r="R128" s="5">
        <f t="shared" si="119"/>
        <v>1.4823213370041277E-2</v>
      </c>
      <c r="S128" s="5">
        <f t="shared" si="120"/>
        <v>1.290681004915816E-2</v>
      </c>
      <c r="T128" s="5">
        <f t="shared" si="121"/>
        <v>6.3181454115903535E-2</v>
      </c>
      <c r="U128" s="5">
        <f t="shared" si="122"/>
        <v>1.9561206470218771E-2</v>
      </c>
      <c r="V128" s="5">
        <f t="shared" si="123"/>
        <v>7.7319490483578296E-4</v>
      </c>
      <c r="W128" s="5">
        <f t="shared" si="124"/>
        <v>6.802402756151639E-2</v>
      </c>
      <c r="X128" s="5">
        <f t="shared" si="125"/>
        <v>2.7792117633272228E-2</v>
      </c>
      <c r="Y128" s="5">
        <f t="shared" si="126"/>
        <v>5.6774189226235731E-3</v>
      </c>
      <c r="Z128" s="5">
        <f t="shared" si="127"/>
        <v>2.0187400660779948E-3</v>
      </c>
      <c r="AA128" s="5">
        <f t="shared" si="128"/>
        <v>2.6639966825320535E-3</v>
      </c>
      <c r="AB128" s="5">
        <f t="shared" si="129"/>
        <v>1.7577494110793549E-3</v>
      </c>
      <c r="AC128" s="5">
        <f t="shared" si="130"/>
        <v>2.6054429925382084E-5</v>
      </c>
      <c r="AD128" s="5">
        <f t="shared" si="131"/>
        <v>2.2441693559440562E-2</v>
      </c>
      <c r="AE128" s="5">
        <f t="shared" si="132"/>
        <v>9.1688512081967675E-3</v>
      </c>
      <c r="AF128" s="5">
        <f t="shared" si="133"/>
        <v>1.8730278143978681E-3</v>
      </c>
      <c r="AG128" s="5">
        <f t="shared" si="134"/>
        <v>2.5508344239619793E-4</v>
      </c>
      <c r="AH128" s="5">
        <f t="shared" si="135"/>
        <v>2.0619574949712333E-4</v>
      </c>
      <c r="AI128" s="5">
        <f t="shared" si="136"/>
        <v>2.7210278422805341E-4</v>
      </c>
      <c r="AJ128" s="5">
        <f t="shared" si="137"/>
        <v>1.7953795208007313E-4</v>
      </c>
      <c r="AK128" s="5">
        <f t="shared" si="138"/>
        <v>7.8974755387755595E-5</v>
      </c>
      <c r="AL128" s="5">
        <f t="shared" si="139"/>
        <v>5.6189367166578218E-7</v>
      </c>
      <c r="AM128" s="5">
        <f t="shared" si="140"/>
        <v>5.9229613754979375E-3</v>
      </c>
      <c r="AN128" s="5">
        <f t="shared" si="141"/>
        <v>2.4199043365420074E-3</v>
      </c>
      <c r="AO128" s="5">
        <f t="shared" si="142"/>
        <v>4.943419876279804E-4</v>
      </c>
      <c r="AP128" s="5">
        <f t="shared" si="143"/>
        <v>6.732332267348707E-5</v>
      </c>
      <c r="AQ128" s="5">
        <f t="shared" si="144"/>
        <v>6.8764588421063286E-6</v>
      </c>
      <c r="AR128" s="5">
        <f t="shared" si="145"/>
        <v>1.6848801022028277E-5</v>
      </c>
      <c r="AS128" s="5">
        <f t="shared" si="146"/>
        <v>2.223423945536921E-5</v>
      </c>
      <c r="AT128" s="5">
        <f t="shared" si="147"/>
        <v>1.467052176331017E-5</v>
      </c>
      <c r="AU128" s="5">
        <f t="shared" si="148"/>
        <v>6.4532365120853926E-6</v>
      </c>
      <c r="AV128" s="5">
        <f t="shared" si="149"/>
        <v>2.1289765023079011E-6</v>
      </c>
      <c r="AW128" s="5">
        <f t="shared" si="150"/>
        <v>8.4151955893197242E-9</v>
      </c>
      <c r="AX128" s="5">
        <f t="shared" si="151"/>
        <v>1.302689543858819E-3</v>
      </c>
      <c r="AY128" s="5">
        <f t="shared" si="152"/>
        <v>5.3223107099645197E-4</v>
      </c>
      <c r="AZ128" s="5">
        <f t="shared" si="153"/>
        <v>1.0872502749002267E-4</v>
      </c>
      <c r="BA128" s="5">
        <f t="shared" si="154"/>
        <v>1.4807016785114859E-5</v>
      </c>
      <c r="BB128" s="5">
        <f t="shared" si="155"/>
        <v>1.5124007172230387E-6</v>
      </c>
      <c r="BC128" s="5">
        <f t="shared" si="156"/>
        <v>1.2358226981987005E-7</v>
      </c>
      <c r="BD128" s="5">
        <f t="shared" si="157"/>
        <v>1.1473001446935803E-6</v>
      </c>
      <c r="BE128" s="5">
        <f t="shared" si="158"/>
        <v>1.5140155142758026E-6</v>
      </c>
      <c r="BF128" s="5">
        <f t="shared" si="159"/>
        <v>9.9897266991107748E-7</v>
      </c>
      <c r="BG128" s="5">
        <f t="shared" si="160"/>
        <v>4.3942587810121757E-7</v>
      </c>
      <c r="BH128" s="5">
        <f t="shared" si="161"/>
        <v>1.449702590679089E-7</v>
      </c>
      <c r="BI128" s="5">
        <f t="shared" si="162"/>
        <v>3.8261517241596227E-8</v>
      </c>
      <c r="BJ128" s="8">
        <f t="shared" si="163"/>
        <v>0.59830089754201932</v>
      </c>
      <c r="BK128" s="8">
        <f t="shared" si="164"/>
        <v>0.28759934366596773</v>
      </c>
      <c r="BL128" s="8">
        <f t="shared" si="165"/>
        <v>0.11217223312598741</v>
      </c>
      <c r="BM128" s="8">
        <f t="shared" si="166"/>
        <v>0.24979692266617426</v>
      </c>
      <c r="BN128" s="8">
        <f t="shared" si="167"/>
        <v>0.7497620690780773</v>
      </c>
    </row>
    <row r="129" spans="1:66" x14ac:dyDescent="0.25">
      <c r="A129" t="s">
        <v>175</v>
      </c>
      <c r="B129" t="s">
        <v>282</v>
      </c>
      <c r="C129" t="s">
        <v>283</v>
      </c>
      <c r="D129" s="4" t="s">
        <v>441</v>
      </c>
      <c r="E129">
        <f>VLOOKUP(A129,home!$A$2:$E$405,3,FALSE)</f>
        <v>1.2222222222222201</v>
      </c>
      <c r="F129">
        <f>VLOOKUP(B129,home!$B$2:$E$405,3,FALSE)</f>
        <v>1</v>
      </c>
      <c r="G129">
        <f>VLOOKUP(C129,away!$B$2:$E$405,4,FALSE)</f>
        <v>0.73</v>
      </c>
      <c r="H129">
        <f>VLOOKUP(A129,away!$A$2:$E$405,3,FALSE)</f>
        <v>1.1196581196581199</v>
      </c>
      <c r="I129">
        <f>VLOOKUP(C129,away!$B$2:$E$405,3,FALSE)</f>
        <v>0.91</v>
      </c>
      <c r="J129">
        <f>VLOOKUP(B129,home!$B$2:$E$405,4,FALSE)</f>
        <v>0.69</v>
      </c>
      <c r="K129" s="3">
        <f t="shared" si="112"/>
        <v>0.8922222222222207</v>
      </c>
      <c r="L129" s="3">
        <f t="shared" si="113"/>
        <v>0.70303333333333351</v>
      </c>
      <c r="M129" s="5">
        <f t="shared" si="114"/>
        <v>0.20285668072609173</v>
      </c>
      <c r="N129" s="5">
        <f t="shared" si="115"/>
        <v>0.18099323847005708</v>
      </c>
      <c r="O129" s="5">
        <f t="shared" si="116"/>
        <v>0.14261500843980007</v>
      </c>
      <c r="P129" s="5">
        <f t="shared" si="117"/>
        <v>0.12724427975239916</v>
      </c>
      <c r="Q129" s="5">
        <f t="shared" si="118"/>
        <v>8.0743094717475317E-2</v>
      </c>
      <c r="R129" s="5">
        <f t="shared" si="119"/>
        <v>5.013155238339706E-2</v>
      </c>
      <c r="S129" s="5">
        <f t="shared" si="120"/>
        <v>1.9953874173324539E-2</v>
      </c>
      <c r="T129" s="5">
        <f t="shared" si="121"/>
        <v>5.6765087022875742E-2</v>
      </c>
      <c r="U129" s="5">
        <f t="shared" si="122"/>
        <v>4.4728485070964177E-2</v>
      </c>
      <c r="V129" s="5">
        <f t="shared" si="123"/>
        <v>1.3907006980750564E-3</v>
      </c>
      <c r="W129" s="5">
        <f t="shared" si="124"/>
        <v>2.4013594465975032E-2</v>
      </c>
      <c r="X129" s="5">
        <f t="shared" si="125"/>
        <v>1.6882357362729319E-2</v>
      </c>
      <c r="Y129" s="5">
        <f t="shared" si="126"/>
        <v>5.9344299856220681E-3</v>
      </c>
      <c r="Z129" s="5">
        <f t="shared" si="127"/>
        <v>1.1748050792424752E-2</v>
      </c>
      <c r="AA129" s="5">
        <f t="shared" si="128"/>
        <v>1.0481871984796731E-2</v>
      </c>
      <c r="AB129" s="5">
        <f t="shared" si="129"/>
        <v>4.6760795576620889E-3</v>
      </c>
      <c r="AC129" s="5">
        <f t="shared" si="130"/>
        <v>5.4520853110532568E-5</v>
      </c>
      <c r="AD129" s="5">
        <f t="shared" si="131"/>
        <v>5.3563656544938646E-3</v>
      </c>
      <c r="AE129" s="5">
        <f t="shared" si="132"/>
        <v>3.7657036006310042E-3</v>
      </c>
      <c r="AF129" s="5">
        <f t="shared" si="133"/>
        <v>1.3237075773484752E-3</v>
      </c>
      <c r="AG129" s="5">
        <f t="shared" si="134"/>
        <v>3.1020351682063002E-4</v>
      </c>
      <c r="AH129" s="5">
        <f t="shared" si="135"/>
        <v>2.0648178271919205E-3</v>
      </c>
      <c r="AI129" s="5">
        <f t="shared" si="136"/>
        <v>1.8422763502612325E-3</v>
      </c>
      <c r="AJ129" s="5">
        <f t="shared" si="137"/>
        <v>8.2185994958875949E-4</v>
      </c>
      <c r="AK129" s="5">
        <f t="shared" si="138"/>
        <v>2.4442723685917515E-4</v>
      </c>
      <c r="AL129" s="5">
        <f t="shared" si="139"/>
        <v>1.3679542937811204E-6</v>
      </c>
      <c r="AM129" s="5">
        <f t="shared" si="140"/>
        <v>9.5581369345745944E-4</v>
      </c>
      <c r="AN129" s="5">
        <f t="shared" si="141"/>
        <v>6.7196888695704275E-4</v>
      </c>
      <c r="AO129" s="5">
        <f t="shared" si="142"/>
        <v>2.3620826324684984E-4</v>
      </c>
      <c r="AP129" s="5">
        <f t="shared" si="143"/>
        <v>5.5354094223770129E-5</v>
      </c>
      <c r="AQ129" s="5">
        <f t="shared" si="144"/>
        <v>9.7289433439461328E-6</v>
      </c>
      <c r="AR129" s="5">
        <f t="shared" si="145"/>
        <v>2.9032715195536555E-4</v>
      </c>
      <c r="AS129" s="5">
        <f t="shared" si="146"/>
        <v>2.5903633668906457E-4</v>
      </c>
      <c r="AT129" s="5">
        <f t="shared" si="147"/>
        <v>1.1555898797851026E-4</v>
      </c>
      <c r="AU129" s="5">
        <f t="shared" si="148"/>
        <v>3.436809901731245E-5</v>
      </c>
      <c r="AV129" s="5">
        <f t="shared" si="149"/>
        <v>7.6659954196949562E-6</v>
      </c>
      <c r="AW129" s="5">
        <f t="shared" si="150"/>
        <v>2.3835158210021027E-8</v>
      </c>
      <c r="AX129" s="5">
        <f t="shared" si="151"/>
        <v>1.4213303626784045E-4</v>
      </c>
      <c r="AY129" s="5">
        <f t="shared" si="152"/>
        <v>9.9924262264167456E-5</v>
      </c>
      <c r="AZ129" s="5">
        <f t="shared" si="153"/>
        <v>3.5125043590225932E-5</v>
      </c>
      <c r="BA129" s="5">
        <f t="shared" si="154"/>
        <v>8.2313588262383924E-6</v>
      </c>
      <c r="BB129" s="5">
        <f t="shared" si="155"/>
        <v>1.4467299083682831E-6</v>
      </c>
      <c r="BC129" s="5">
        <f t="shared" si="156"/>
        <v>2.0341986998263655E-7</v>
      </c>
      <c r="BD129" s="5">
        <f t="shared" si="157"/>
        <v>3.4018277566058949E-5</v>
      </c>
      <c r="BE129" s="5">
        <f t="shared" si="158"/>
        <v>3.0351863206161428E-5</v>
      </c>
      <c r="BF129" s="5">
        <f t="shared" si="159"/>
        <v>1.3540303419193102E-5</v>
      </c>
      <c r="BG129" s="5">
        <f t="shared" si="160"/>
        <v>4.0269865354118686E-6</v>
      </c>
      <c r="BH129" s="5">
        <f t="shared" si="161"/>
        <v>8.9824171887103454E-7</v>
      </c>
      <c r="BI129" s="5">
        <f t="shared" si="162"/>
        <v>1.6028624450076439E-7</v>
      </c>
      <c r="BJ129" s="8">
        <f t="shared" si="163"/>
        <v>0.3783039201059844</v>
      </c>
      <c r="BK129" s="8">
        <f t="shared" si="164"/>
        <v>0.35160134841955903</v>
      </c>
      <c r="BL129" s="8">
        <f t="shared" si="165"/>
        <v>0.25839633133027134</v>
      </c>
      <c r="BM129" s="8">
        <f t="shared" si="166"/>
        <v>0.21536589573191303</v>
      </c>
      <c r="BN129" s="8">
        <f t="shared" si="167"/>
        <v>0.78458385448922041</v>
      </c>
    </row>
    <row r="130" spans="1:66" x14ac:dyDescent="0.25">
      <c r="A130" t="s">
        <v>175</v>
      </c>
      <c r="B130" t="s">
        <v>284</v>
      </c>
      <c r="C130" t="s">
        <v>285</v>
      </c>
      <c r="D130" s="4" t="s">
        <v>441</v>
      </c>
      <c r="E130">
        <f>VLOOKUP(A130,home!$A$2:$E$405,3,FALSE)</f>
        <v>1.2222222222222201</v>
      </c>
      <c r="F130">
        <f>VLOOKUP(B130,home!$B$2:$E$405,3,FALSE)</f>
        <v>1.55</v>
      </c>
      <c r="G130">
        <f>VLOOKUP(C130,away!$B$2:$E$405,4,FALSE)</f>
        <v>1.23</v>
      </c>
      <c r="H130">
        <f>VLOOKUP(A130,away!$A$2:$E$405,3,FALSE)</f>
        <v>1.1196581196581199</v>
      </c>
      <c r="I130">
        <f>VLOOKUP(C130,away!$B$2:$E$405,3,FALSE)</f>
        <v>0.51</v>
      </c>
      <c r="J130">
        <f>VLOOKUP(B130,home!$B$2:$E$405,4,FALSE)</f>
        <v>0.89</v>
      </c>
      <c r="K130" s="3">
        <f t="shared" si="112"/>
        <v>2.3301666666666629</v>
      </c>
      <c r="L130" s="3">
        <f t="shared" si="113"/>
        <v>0.50821282051282057</v>
      </c>
      <c r="M130" s="5">
        <f t="shared" si="114"/>
        <v>5.8520422261404151E-2</v>
      </c>
      <c r="N130" s="5">
        <f t="shared" si="115"/>
        <v>0.13636233727278171</v>
      </c>
      <c r="O130" s="5">
        <f t="shared" si="116"/>
        <v>2.974082885506946E-2</v>
      </c>
      <c r="P130" s="5">
        <f t="shared" si="117"/>
        <v>6.9301088037120914E-2</v>
      </c>
      <c r="Q130" s="5">
        <f t="shared" si="118"/>
        <v>0.15887348645089652</v>
      </c>
      <c r="R130" s="5">
        <f t="shared" si="119"/>
        <v>7.5573352584119647E-3</v>
      </c>
      <c r="S130" s="5">
        <f t="shared" si="120"/>
        <v>2.05169435623513E-2</v>
      </c>
      <c r="T130" s="5">
        <f t="shared" si="121"/>
        <v>8.0741542653915505E-2</v>
      </c>
      <c r="U130" s="5">
        <f t="shared" si="122"/>
        <v>1.760985070797625E-2</v>
      </c>
      <c r="V130" s="5">
        <f t="shared" si="123"/>
        <v>2.6996207423033735E-3</v>
      </c>
      <c r="W130" s="5">
        <f t="shared" si="124"/>
        <v>0.12340056744833226</v>
      </c>
      <c r="X130" s="5">
        <f t="shared" si="125"/>
        <v>6.2713750435799492E-2</v>
      </c>
      <c r="Y130" s="5">
        <f t="shared" si="126"/>
        <v>1.5935965996957395E-2</v>
      </c>
      <c r="Z130" s="5">
        <f t="shared" si="127"/>
        <v>1.2802448890795101E-3</v>
      </c>
      <c r="AA130" s="5">
        <f t="shared" si="128"/>
        <v>2.9831839657034342E-3</v>
      </c>
      <c r="AB130" s="5">
        <f t="shared" si="129"/>
        <v>3.4756579187083039E-3</v>
      </c>
      <c r="AC130" s="5">
        <f t="shared" si="130"/>
        <v>1.9980915155301331E-4</v>
      </c>
      <c r="AD130" s="5">
        <f t="shared" si="131"/>
        <v>7.1885972228963785E-2</v>
      </c>
      <c r="AE130" s="5">
        <f t="shared" si="132"/>
        <v>3.6533372701787976E-2</v>
      </c>
      <c r="AF130" s="5">
        <f t="shared" si="133"/>
        <v>9.283364191810875E-3</v>
      </c>
      <c r="AG130" s="5">
        <f t="shared" si="134"/>
        <v>1.5726415665893089E-3</v>
      </c>
      <c r="AH130" s="5">
        <f t="shared" si="135"/>
        <v>1.6265921650655523E-4</v>
      </c>
      <c r="AI130" s="5">
        <f t="shared" si="136"/>
        <v>3.7902308432969083E-4</v>
      </c>
      <c r="AJ130" s="5">
        <f t="shared" si="137"/>
        <v>4.415934785011166E-4</v>
      </c>
      <c r="AK130" s="5">
        <f t="shared" si="138"/>
        <v>3.4299546794022787E-4</v>
      </c>
      <c r="AL130" s="5">
        <f t="shared" si="139"/>
        <v>9.4647243251559975E-6</v>
      </c>
      <c r="AM130" s="5">
        <f t="shared" si="140"/>
        <v>3.3501259257771365E-2</v>
      </c>
      <c r="AN130" s="5">
        <f t="shared" si="141"/>
        <v>1.702576945812323E-2</v>
      </c>
      <c r="AO130" s="5">
        <f t="shared" si="142"/>
        <v>4.326357158856921E-3</v>
      </c>
      <c r="AP130" s="5">
        <f t="shared" si="143"/>
        <v>7.3290339141616969E-4</v>
      </c>
      <c r="AQ130" s="5">
        <f t="shared" si="144"/>
        <v>9.3117724928755801E-5</v>
      </c>
      <c r="AR130" s="5">
        <f t="shared" si="145"/>
        <v>1.65330998406404E-5</v>
      </c>
      <c r="AS130" s="5">
        <f t="shared" si="146"/>
        <v>3.8524878145332179E-5</v>
      </c>
      <c r="AT130" s="5">
        <f t="shared" si="147"/>
        <v>4.488469344582403E-5</v>
      </c>
      <c r="AU130" s="5">
        <f t="shared" si="148"/>
        <v>3.4862938837003601E-5</v>
      </c>
      <c r="AV130" s="5">
        <f t="shared" si="149"/>
        <v>2.0309114495006112E-5</v>
      </c>
      <c r="AW130" s="5">
        <f t="shared" si="150"/>
        <v>3.113422575678004E-7</v>
      </c>
      <c r="AX130" s="5">
        <f t="shared" si="151"/>
        <v>1.3010586268969462E-2</v>
      </c>
      <c r="AY130" s="5">
        <f t="shared" si="152"/>
        <v>6.6121467442783457E-3</v>
      </c>
      <c r="AZ130" s="5">
        <f t="shared" si="153"/>
        <v>1.6801888732771808E-3</v>
      </c>
      <c r="BA130" s="5">
        <f t="shared" si="154"/>
        <v>2.8463117542748475E-4</v>
      </c>
      <c r="BB130" s="5">
        <f t="shared" si="155"/>
        <v>3.6163303117470352E-5</v>
      </c>
      <c r="BC130" s="5">
        <f t="shared" si="156"/>
        <v>3.6757308552779386E-6</v>
      </c>
      <c r="BD130" s="5">
        <f t="shared" si="157"/>
        <v>1.4003888836386529E-6</v>
      </c>
      <c r="BE130" s="5">
        <f t="shared" si="158"/>
        <v>3.2631394970253294E-6</v>
      </c>
      <c r="BF130" s="5">
        <f t="shared" si="159"/>
        <v>3.8018294423259218E-6</v>
      </c>
      <c r="BG130" s="5">
        <f t="shared" si="160"/>
        <v>2.9529654129532575E-6</v>
      </c>
      <c r="BH130" s="5">
        <f t="shared" si="161"/>
        <v>1.7202253932708095E-6</v>
      </c>
      <c r="BI130" s="5">
        <f t="shared" si="162"/>
        <v>8.0168237411063828E-7</v>
      </c>
      <c r="BJ130" s="8">
        <f t="shared" si="163"/>
        <v>0.77460980003485636</v>
      </c>
      <c r="BK130" s="8">
        <f t="shared" si="164"/>
        <v>0.15785949522333623</v>
      </c>
      <c r="BL130" s="8">
        <f t="shared" si="165"/>
        <v>6.2862182908914141E-2</v>
      </c>
      <c r="BM130" s="8">
        <f t="shared" si="166"/>
        <v>0.52964438951848092</v>
      </c>
      <c r="BN130" s="8">
        <f t="shared" si="167"/>
        <v>0.46035549813568477</v>
      </c>
    </row>
    <row r="131" spans="1:66" x14ac:dyDescent="0.25">
      <c r="A131" t="s">
        <v>24</v>
      </c>
      <c r="B131" t="s">
        <v>286</v>
      </c>
      <c r="C131" t="s">
        <v>287</v>
      </c>
      <c r="D131" s="4" t="s">
        <v>441</v>
      </c>
      <c r="E131">
        <f>VLOOKUP(A131,home!$A$2:$E$405,3,FALSE)</f>
        <v>1.62011173184358</v>
      </c>
      <c r="F131">
        <f>VLOOKUP(B131,home!$B$2:$E$405,3,FALSE)</f>
        <v>1.71</v>
      </c>
      <c r="G131">
        <f>VLOOKUP(C131,away!$B$2:$E$405,4,FALSE)</f>
        <v>1.44</v>
      </c>
      <c r="H131">
        <f>VLOOKUP(A131,away!$A$2:$E$405,3,FALSE)</f>
        <v>1.4748603351955301</v>
      </c>
      <c r="I131">
        <f>VLOOKUP(C131,away!$B$2:$E$405,3,FALSE)</f>
        <v>0.62</v>
      </c>
      <c r="J131">
        <f>VLOOKUP(B131,home!$B$2:$E$405,4,FALSE)</f>
        <v>0.75</v>
      </c>
      <c r="K131" s="3">
        <f t="shared" si="112"/>
        <v>3.9893631284916311</v>
      </c>
      <c r="L131" s="3">
        <f t="shared" si="113"/>
        <v>0.68581005586592148</v>
      </c>
      <c r="M131" s="5">
        <f t="shared" si="114"/>
        <v>9.3239102424898385E-3</v>
      </c>
      <c r="N131" s="5">
        <f t="shared" si="115"/>
        <v>3.7196463734754423E-2</v>
      </c>
      <c r="O131" s="5">
        <f t="shared" si="116"/>
        <v>6.3944314042907935E-3</v>
      </c>
      <c r="P131" s="5">
        <f t="shared" si="117"/>
        <v>2.5509708871946653E-2</v>
      </c>
      <c r="Q131" s="5">
        <f t="shared" si="118"/>
        <v>7.4195100466852737E-2</v>
      </c>
      <c r="R131" s="5">
        <f t="shared" si="119"/>
        <v>2.1926826793037361E-3</v>
      </c>
      <c r="S131" s="5">
        <f t="shared" si="120"/>
        <v>1.744829234214347E-2</v>
      </c>
      <c r="T131" s="5">
        <f t="shared" si="121"/>
        <v>5.0883745996149927E-2</v>
      </c>
      <c r="U131" s="5">
        <f t="shared" si="122"/>
        <v>8.747407433296564E-3</v>
      </c>
      <c r="V131" s="5">
        <f t="shared" si="123"/>
        <v>5.3041749221424571E-3</v>
      </c>
      <c r="W131" s="5">
        <f t="shared" si="124"/>
        <v>9.8663732705731491E-2</v>
      </c>
      <c r="X131" s="5">
        <f t="shared" si="125"/>
        <v>6.7664580038858058E-2</v>
      </c>
      <c r="Y131" s="5">
        <f t="shared" si="126"/>
        <v>2.320252470829668E-2</v>
      </c>
      <c r="Z131" s="5">
        <f t="shared" si="127"/>
        <v>5.0125461026317801E-4</v>
      </c>
      <c r="AA131" s="5">
        <f t="shared" si="128"/>
        <v>1.9996866601703646E-3</v>
      </c>
      <c r="AB131" s="5">
        <f t="shared" si="129"/>
        <v>3.9887381153101151E-3</v>
      </c>
      <c r="AC131" s="5">
        <f t="shared" si="130"/>
        <v>9.0699579462061883E-4</v>
      </c>
      <c r="AD131" s="5">
        <f t="shared" si="131"/>
        <v>9.8401364343899761E-2</v>
      </c>
      <c r="AE131" s="5">
        <f t="shared" si="132"/>
        <v>6.7484645177972785E-2</v>
      </c>
      <c r="AF131" s="5">
        <f t="shared" si="133"/>
        <v>2.3140824139798705E-2</v>
      </c>
      <c r="AG131" s="5">
        <f t="shared" si="134"/>
        <v>5.2900699653662727E-3</v>
      </c>
      <c r="AH131" s="5">
        <f t="shared" si="135"/>
        <v>8.5941363066910164E-5</v>
      </c>
      <c r="AI131" s="5">
        <f t="shared" si="136"/>
        <v>3.4285130503144387E-4</v>
      </c>
      <c r="AJ131" s="5">
        <f t="shared" si="137"/>
        <v>6.8387917742383992E-4</v>
      </c>
      <c r="AK131" s="5">
        <f t="shared" si="138"/>
        <v>9.0941412491928433E-4</v>
      </c>
      <c r="AL131" s="5">
        <f t="shared" si="139"/>
        <v>9.9259637071209689E-5</v>
      </c>
      <c r="AM131" s="5">
        <f t="shared" si="140"/>
        <v>7.8511754941364933E-2</v>
      </c>
      <c r="AN131" s="5">
        <f t="shared" si="141"/>
        <v>5.3844151042469028E-2</v>
      </c>
      <c r="AO131" s="5">
        <f t="shared" si="142"/>
        <v>1.8463430117244398E-2</v>
      </c>
      <c r="AP131" s="5">
        <f t="shared" si="143"/>
        <v>4.2208020133946405E-3</v>
      </c>
      <c r="AQ131" s="5">
        <f t="shared" si="144"/>
        <v>7.2366711615129279E-4</v>
      </c>
      <c r="AR131" s="5">
        <f t="shared" si="145"/>
        <v>1.1787890201222221E-5</v>
      </c>
      <c r="AS131" s="5">
        <f t="shared" si="146"/>
        <v>4.7026174531463724E-5</v>
      </c>
      <c r="AT131" s="5">
        <f t="shared" si="147"/>
        <v>9.3802243374916825E-5</v>
      </c>
      <c r="AU131" s="5">
        <f t="shared" si="148"/>
        <v>1.247370703632305E-4</v>
      </c>
      <c r="AV131" s="5">
        <f t="shared" si="149"/>
        <v>1.2440536731578452E-4</v>
      </c>
      <c r="AW131" s="5">
        <f t="shared" si="150"/>
        <v>7.543581735824393E-6</v>
      </c>
      <c r="AX131" s="5">
        <f t="shared" si="151"/>
        <v>5.2201983386042011E-2</v>
      </c>
      <c r="AY131" s="5">
        <f t="shared" si="152"/>
        <v>3.5800645142293377E-2</v>
      </c>
      <c r="AZ131" s="5">
        <f t="shared" si="153"/>
        <v>1.2276221222536127E-2</v>
      </c>
      <c r="BA131" s="5">
        <f t="shared" si="154"/>
        <v>2.8063853208166378E-3</v>
      </c>
      <c r="BB131" s="5">
        <f t="shared" si="155"/>
        <v>4.8116181841263993E-4</v>
      </c>
      <c r="BC131" s="5">
        <f t="shared" si="156"/>
        <v>6.5997122713224197E-5</v>
      </c>
      <c r="BD131" s="5">
        <f t="shared" si="157"/>
        <v>1.3473756062402601E-6</v>
      </c>
      <c r="BE131" s="5">
        <f t="shared" si="158"/>
        <v>5.3751705637639516E-6</v>
      </c>
      <c r="BF131" s="5">
        <f t="shared" si="159"/>
        <v>1.0721753628216745E-5</v>
      </c>
      <c r="BG131" s="5">
        <f t="shared" si="160"/>
        <v>1.4257656199059748E-5</v>
      </c>
      <c r="BH131" s="5">
        <f t="shared" si="161"/>
        <v>1.4219741984809774E-5</v>
      </c>
      <c r="BI131" s="5">
        <f t="shared" si="162"/>
        <v>1.1345542874172901E-5</v>
      </c>
      <c r="BJ131" s="8">
        <f t="shared" si="163"/>
        <v>0.80551925052111917</v>
      </c>
      <c r="BK131" s="8">
        <f t="shared" si="164"/>
        <v>9.4392986952707619E-2</v>
      </c>
      <c r="BL131" s="8">
        <f t="shared" si="165"/>
        <v>2.5804058249455926E-2</v>
      </c>
      <c r="BM131" s="8">
        <f t="shared" si="166"/>
        <v>0.73561215137335023</v>
      </c>
      <c r="BN131" s="8">
        <f t="shared" si="167"/>
        <v>0.15481229739963817</v>
      </c>
    </row>
    <row r="132" spans="1:66" x14ac:dyDescent="0.25">
      <c r="A132" t="s">
        <v>24</v>
      </c>
      <c r="B132" t="s">
        <v>288</v>
      </c>
      <c r="C132" t="s">
        <v>289</v>
      </c>
      <c r="D132" s="4" t="s">
        <v>441</v>
      </c>
      <c r="E132">
        <f>VLOOKUP(A132,home!$A$2:$E$405,3,FALSE)</f>
        <v>1.62011173184358</v>
      </c>
      <c r="F132">
        <f>VLOOKUP(B132,home!$B$2:$E$405,3,FALSE)</f>
        <v>0.89</v>
      </c>
      <c r="G132">
        <f>VLOOKUP(C132,away!$B$2:$E$405,4,FALSE)</f>
        <v>1.1000000000000001</v>
      </c>
      <c r="H132">
        <f>VLOOKUP(A132,away!$A$2:$E$405,3,FALSE)</f>
        <v>1.4748603351955301</v>
      </c>
      <c r="I132">
        <f>VLOOKUP(C132,away!$B$2:$E$405,3,FALSE)</f>
        <v>0.82</v>
      </c>
      <c r="J132">
        <f>VLOOKUP(B132,home!$B$2:$E$405,4,FALSE)</f>
        <v>1.28</v>
      </c>
      <c r="K132" s="3">
        <f t="shared" si="112"/>
        <v>1.586089385474865</v>
      </c>
      <c r="L132" s="3">
        <f t="shared" si="113"/>
        <v>1.5480134078212282</v>
      </c>
      <c r="M132" s="5">
        <f t="shared" si="114"/>
        <v>4.3538799613507109E-2</v>
      </c>
      <c r="N132" s="5">
        <f t="shared" si="115"/>
        <v>6.9056427923300787E-2</v>
      </c>
      <c r="O132" s="5">
        <f t="shared" si="116"/>
        <v>6.7398645562150722E-2</v>
      </c>
      <c r="P132" s="5">
        <f t="shared" si="117"/>
        <v>0.10690027632150988</v>
      </c>
      <c r="Q132" s="5">
        <f t="shared" si="118"/>
        <v>5.4764833663978725E-2</v>
      </c>
      <c r="R132" s="5">
        <f t="shared" si="119"/>
        <v>5.2167003499600031E-2</v>
      </c>
      <c r="S132" s="5">
        <f t="shared" si="120"/>
        <v>6.5617731650035802E-2</v>
      </c>
      <c r="T132" s="5">
        <f t="shared" si="121"/>
        <v>8.4776696788938427E-2</v>
      </c>
      <c r="U132" s="5">
        <f t="shared" si="122"/>
        <v>8.2741530522745757E-2</v>
      </c>
      <c r="V132" s="5">
        <f t="shared" si="123"/>
        <v>1.7901156126508701E-2</v>
      </c>
      <c r="W132" s="5">
        <f t="shared" si="124"/>
        <v>2.895397379057774E-2</v>
      </c>
      <c r="X132" s="5">
        <f t="shared" si="125"/>
        <v>4.482113963751877E-2</v>
      </c>
      <c r="Y132" s="5">
        <f t="shared" si="126"/>
        <v>3.4691862556353294E-2</v>
      </c>
      <c r="Z132" s="5">
        <f t="shared" si="127"/>
        <v>2.6918406954412583E-2</v>
      </c>
      <c r="AA132" s="5">
        <f t="shared" si="128"/>
        <v>4.2694999544286592E-2</v>
      </c>
      <c r="AB132" s="5">
        <f t="shared" si="129"/>
        <v>3.3859042795023581E-2</v>
      </c>
      <c r="AC132" s="5">
        <f t="shared" si="130"/>
        <v>2.7470304552858517E-3</v>
      </c>
      <c r="AD132" s="5">
        <f t="shared" si="131"/>
        <v>1.1480897624138203E-2</v>
      </c>
      <c r="AE132" s="5">
        <f t="shared" si="132"/>
        <v>1.7772583455988825E-2</v>
      </c>
      <c r="AF132" s="5">
        <f t="shared" si="133"/>
        <v>1.3756098740746224E-2</v>
      </c>
      <c r="AG132" s="5">
        <f t="shared" si="134"/>
        <v>7.0982084299959529E-3</v>
      </c>
      <c r="AH132" s="5">
        <f t="shared" si="135"/>
        <v>1.041751372065472E-2</v>
      </c>
      <c r="AI132" s="5">
        <f t="shared" si="136"/>
        <v>1.6523107935369222E-2</v>
      </c>
      <c r="AJ132" s="5">
        <f t="shared" si="137"/>
        <v>1.3103563055672316E-2</v>
      </c>
      <c r="AK132" s="5">
        <f t="shared" si="138"/>
        <v>6.927807424834149E-3</v>
      </c>
      <c r="AL132" s="5">
        <f t="shared" si="139"/>
        <v>2.6978999636228699E-4</v>
      </c>
      <c r="AM132" s="5">
        <f t="shared" si="140"/>
        <v>3.6419459714738399E-3</v>
      </c>
      <c r="AN132" s="5">
        <f t="shared" si="141"/>
        <v>5.6377811944020124E-3</v>
      </c>
      <c r="AO132" s="5">
        <f t="shared" si="142"/>
        <v>4.3636804396483481E-3</v>
      </c>
      <c r="AP132" s="5">
        <f t="shared" si="143"/>
        <v>2.2516786093409575E-3</v>
      </c>
      <c r="AQ132" s="5">
        <f t="shared" si="144"/>
        <v>8.7140716934101499E-4</v>
      </c>
      <c r="AR132" s="5">
        <f t="shared" si="145"/>
        <v>3.2252901831470236E-3</v>
      </c>
      <c r="AS132" s="5">
        <f t="shared" si="146"/>
        <v>5.1155985245657778E-3</v>
      </c>
      <c r="AT132" s="5">
        <f t="shared" si="147"/>
        <v>4.0568982600823304E-3</v>
      </c>
      <c r="AU132" s="5">
        <f t="shared" si="148"/>
        <v>2.1448677560893443E-3</v>
      </c>
      <c r="AV132" s="5">
        <f t="shared" si="149"/>
        <v>8.5048799529515047E-4</v>
      </c>
      <c r="AW132" s="5">
        <f t="shared" si="150"/>
        <v>1.8400334501081768E-5</v>
      </c>
      <c r="AX132" s="5">
        <f t="shared" si="151"/>
        <v>9.6274197463793398E-4</v>
      </c>
      <c r="AY132" s="5">
        <f t="shared" si="152"/>
        <v>1.4903374850118065E-3</v>
      </c>
      <c r="AZ132" s="5">
        <f t="shared" si="153"/>
        <v>1.1535312044884231E-3</v>
      </c>
      <c r="BA132" s="5">
        <f t="shared" si="154"/>
        <v>5.9522725696274973E-4</v>
      </c>
      <c r="BB132" s="5">
        <f t="shared" si="155"/>
        <v>2.3035494361974703E-4</v>
      </c>
      <c r="BC132" s="5">
        <f t="shared" si="156"/>
        <v>7.1318508256254314E-5</v>
      </c>
      <c r="BD132" s="5">
        <f t="shared" si="157"/>
        <v>8.3213207460429591E-4</v>
      </c>
      <c r="BE132" s="5">
        <f t="shared" si="158"/>
        <v>1.3198358508430524E-3</v>
      </c>
      <c r="BF132" s="5">
        <f t="shared" si="159"/>
        <v>1.0466888167956763E-3</v>
      </c>
      <c r="BG132" s="5">
        <f t="shared" si="160"/>
        <v>5.5338067407162254E-4</v>
      </c>
      <c r="BH132" s="5">
        <f t="shared" si="161"/>
        <v>2.194278033179817E-4</v>
      </c>
      <c r="BI132" s="5">
        <f t="shared" si="162"/>
        <v>6.9606421944143414E-5</v>
      </c>
      <c r="BJ132" s="8">
        <f t="shared" si="163"/>
        <v>0.3884427273687201</v>
      </c>
      <c r="BK132" s="8">
        <f t="shared" si="164"/>
        <v>0.23846512164822145</v>
      </c>
      <c r="BL132" s="8">
        <f t="shared" si="165"/>
        <v>0.34526742842109348</v>
      </c>
      <c r="BM132" s="8">
        <f t="shared" si="166"/>
        <v>0.60379576065788954</v>
      </c>
      <c r="BN132" s="8">
        <f t="shared" si="167"/>
        <v>0.39382598658404722</v>
      </c>
    </row>
    <row r="133" spans="1:66" x14ac:dyDescent="0.25">
      <c r="A133" t="s">
        <v>24</v>
      </c>
      <c r="B133" t="s">
        <v>290</v>
      </c>
      <c r="C133" t="s">
        <v>291</v>
      </c>
      <c r="D133" s="4" t="s">
        <v>441</v>
      </c>
      <c r="E133">
        <f>VLOOKUP(A133,home!$A$2:$E$405,3,FALSE)</f>
        <v>1.62011173184358</v>
      </c>
      <c r="F133">
        <f>VLOOKUP(B133,home!$B$2:$E$405,3,FALSE)</f>
        <v>0.89</v>
      </c>
      <c r="G133">
        <f>VLOOKUP(C133,away!$B$2:$E$405,4,FALSE)</f>
        <v>1.44</v>
      </c>
      <c r="H133">
        <f>VLOOKUP(A133,away!$A$2:$E$405,3,FALSE)</f>
        <v>1.4748603351955301</v>
      </c>
      <c r="I133">
        <f>VLOOKUP(C133,away!$B$2:$E$405,3,FALSE)</f>
        <v>0.75</v>
      </c>
      <c r="J133">
        <f>VLOOKUP(B133,home!$B$2:$E$405,4,FALSE)</f>
        <v>0.9</v>
      </c>
      <c r="K133" s="3">
        <f t="shared" si="112"/>
        <v>2.0763351955307319</v>
      </c>
      <c r="L133" s="3">
        <f t="shared" si="113"/>
        <v>0.99553072625698291</v>
      </c>
      <c r="M133" s="5">
        <f t="shared" si="114"/>
        <v>4.6334617374367323E-2</v>
      </c>
      <c r="N133" s="5">
        <f t="shared" si="115"/>
        <v>9.6206196825848619E-2</v>
      </c>
      <c r="O133" s="5">
        <f t="shared" si="116"/>
        <v>4.6127535285543322E-2</v>
      </c>
      <c r="P133" s="5">
        <f t="shared" si="117"/>
        <v>9.5776224996459325E-2</v>
      </c>
      <c r="Q133" s="5">
        <f t="shared" si="118"/>
        <v>9.9878156248833241E-2</v>
      </c>
      <c r="R133" s="5">
        <f t="shared" si="119"/>
        <v>2.2960689351630773E-2</v>
      </c>
      <c r="S133" s="5">
        <f t="shared" si="120"/>
        <v>4.9493692806703862E-2</v>
      </c>
      <c r="T133" s="5">
        <f t="shared" si="121"/>
        <v>9.943177342760938E-2</v>
      </c>
      <c r="U133" s="5">
        <f t="shared" si="122"/>
        <v>4.7674087414438668E-2</v>
      </c>
      <c r="V133" s="5">
        <f t="shared" si="123"/>
        <v>1.136735657743374E-2</v>
      </c>
      <c r="W133" s="5">
        <f t="shared" si="124"/>
        <v>6.9126843694723397E-2</v>
      </c>
      <c r="X133" s="5">
        <f t="shared" si="125"/>
        <v>6.8817896907260923E-2</v>
      </c>
      <c r="Y133" s="5">
        <f t="shared" si="126"/>
        <v>3.4255165443781814E-2</v>
      </c>
      <c r="Z133" s="5">
        <f t="shared" si="127"/>
        <v>7.6193572485299867E-3</v>
      </c>
      <c r="AA133" s="5">
        <f t="shared" si="128"/>
        <v>1.5820339622445008E-2</v>
      </c>
      <c r="AB133" s="5">
        <f t="shared" si="129"/>
        <v>1.6424163981665973E-2</v>
      </c>
      <c r="AC133" s="5">
        <f t="shared" si="130"/>
        <v>1.4685597978218732E-3</v>
      </c>
      <c r="AD133" s="5">
        <f t="shared" si="131"/>
        <v>3.5882624629826464E-2</v>
      </c>
      <c r="AE133" s="5">
        <f t="shared" si="132"/>
        <v>3.5722255357737841E-2</v>
      </c>
      <c r="AF133" s="5">
        <f t="shared" si="133"/>
        <v>1.7781301409913075E-2</v>
      </c>
      <c r="AG133" s="5">
        <f t="shared" si="134"/>
        <v>5.9006106354683599E-3</v>
      </c>
      <c r="AH133" s="5">
        <f t="shared" si="135"/>
        <v>1.8963260638101159E-3</v>
      </c>
      <c r="AI133" s="5">
        <f t="shared" si="136"/>
        <v>3.9374085484911994E-3</v>
      </c>
      <c r="AJ133" s="5">
        <f t="shared" si="137"/>
        <v>4.0876899742079255E-3</v>
      </c>
      <c r="AK133" s="5">
        <f t="shared" si="138"/>
        <v>2.8291381872886756E-3</v>
      </c>
      <c r="AL133" s="5">
        <f t="shared" si="139"/>
        <v>1.2142378341490568E-4</v>
      </c>
      <c r="AM133" s="5">
        <f t="shared" si="140"/>
        <v>1.4900871285385319E-2</v>
      </c>
      <c r="AN133" s="5">
        <f t="shared" si="141"/>
        <v>1.483427521260147E-2</v>
      </c>
      <c r="AO133" s="5">
        <f t="shared" si="142"/>
        <v>7.3839883879485493E-3</v>
      </c>
      <c r="AP133" s="5">
        <f t="shared" si="143"/>
        <v>2.4503291075091832E-3</v>
      </c>
      <c r="AQ133" s="5">
        <f t="shared" si="144"/>
        <v>6.0984447899181031E-4</v>
      </c>
      <c r="AR133" s="5">
        <f t="shared" si="145"/>
        <v>3.7757017270498614E-4</v>
      </c>
      <c r="AS133" s="5">
        <f t="shared" si="146"/>
        <v>7.8396223836997949E-4</v>
      </c>
      <c r="AT133" s="5">
        <f t="shared" si="147"/>
        <v>8.1388419374732088E-4</v>
      </c>
      <c r="AU133" s="5">
        <f t="shared" si="148"/>
        <v>5.6329879885457185E-4</v>
      </c>
      <c r="AV133" s="5">
        <f t="shared" si="149"/>
        <v>2.9239928041548352E-4</v>
      </c>
      <c r="AW133" s="5">
        <f t="shared" si="150"/>
        <v>6.9719360426838074E-6</v>
      </c>
      <c r="AX133" s="5">
        <f t="shared" si="151"/>
        <v>5.1565339156531267E-3</v>
      </c>
      <c r="AY133" s="5">
        <f t="shared" si="152"/>
        <v>5.1334879540189211E-3</v>
      </c>
      <c r="AZ133" s="5">
        <f t="shared" si="153"/>
        <v>2.5552724955479646E-3</v>
      </c>
      <c r="BA133" s="5">
        <f t="shared" si="154"/>
        <v>8.4795076109245293E-4</v>
      </c>
      <c r="BB133" s="5">
        <f t="shared" si="155"/>
        <v>2.1104025925513275E-4</v>
      </c>
      <c r="BC133" s="5">
        <f t="shared" si="156"/>
        <v>4.2019412513144857E-5</v>
      </c>
      <c r="BD133" s="5">
        <f t="shared" si="157"/>
        <v>6.2647118040994864E-5</v>
      </c>
      <c r="BE133" s="5">
        <f t="shared" si="158"/>
        <v>1.3007641608708589E-4</v>
      </c>
      <c r="BF133" s="5">
        <f t="shared" si="159"/>
        <v>1.3504112041505818E-4</v>
      </c>
      <c r="BG133" s="5">
        <f t="shared" si="160"/>
        <v>9.3463543720562995E-5</v>
      </c>
      <c r="BH133" s="5">
        <f t="shared" si="161"/>
        <v>4.851541133150757E-5</v>
      </c>
      <c r="BI133" s="5">
        <f t="shared" si="162"/>
        <v>2.0146851214651936E-5</v>
      </c>
      <c r="BJ133" s="8">
        <f t="shared" si="163"/>
        <v>0.61712843785152016</v>
      </c>
      <c r="BK133" s="8">
        <f t="shared" si="164"/>
        <v>0.20969536329021993</v>
      </c>
      <c r="BL133" s="8">
        <f t="shared" si="165"/>
        <v>0.16507838357442386</v>
      </c>
      <c r="BM133" s="8">
        <f t="shared" si="166"/>
        <v>0.5871116058640351</v>
      </c>
      <c r="BN133" s="8">
        <f t="shared" si="167"/>
        <v>0.40728342008268259</v>
      </c>
    </row>
    <row r="134" spans="1:66" x14ac:dyDescent="0.25">
      <c r="A134" t="s">
        <v>24</v>
      </c>
      <c r="B134" t="s">
        <v>292</v>
      </c>
      <c r="C134" t="s">
        <v>293</v>
      </c>
      <c r="D134" s="4" t="s">
        <v>441</v>
      </c>
      <c r="E134">
        <f>VLOOKUP(A134,home!$A$2:$E$405,3,FALSE)</f>
        <v>1.62011173184358</v>
      </c>
      <c r="F134">
        <f>VLOOKUP(B134,home!$B$2:$E$405,3,FALSE)</f>
        <v>1.51</v>
      </c>
      <c r="G134">
        <f>VLOOKUP(C134,away!$B$2:$E$405,4,FALSE)</f>
        <v>0.96</v>
      </c>
      <c r="H134">
        <f>VLOOKUP(A134,away!$A$2:$E$405,3,FALSE)</f>
        <v>1.4748603351955301</v>
      </c>
      <c r="I134">
        <f>VLOOKUP(C134,away!$B$2:$E$405,3,FALSE)</f>
        <v>0.34</v>
      </c>
      <c r="J134">
        <f>VLOOKUP(B134,home!$B$2:$E$405,4,FALSE)</f>
        <v>0.75</v>
      </c>
      <c r="K134" s="3">
        <f t="shared" si="112"/>
        <v>2.3485139664804535</v>
      </c>
      <c r="L134" s="3">
        <f t="shared" si="113"/>
        <v>0.3760893854748602</v>
      </c>
      <c r="M134" s="5">
        <f t="shared" si="114"/>
        <v>6.5572206648032108E-2</v>
      </c>
      <c r="N134" s="5">
        <f t="shared" si="115"/>
        <v>0.15399724312584587</v>
      </c>
      <c r="O134" s="5">
        <f t="shared" si="116"/>
        <v>2.4661010902488942E-2</v>
      </c>
      <c r="P134" s="5">
        <f t="shared" si="117"/>
        <v>5.791672853202201E-2</v>
      </c>
      <c r="Q134" s="5">
        <f t="shared" si="118"/>
        <v>0.18083233814026756</v>
      </c>
      <c r="R134" s="5">
        <f t="shared" si="119"/>
        <v>4.6373722177529466E-3</v>
      </c>
      <c r="S134" s="5">
        <f t="shared" si="120"/>
        <v>1.278875462380295E-2</v>
      </c>
      <c r="T134" s="5">
        <f t="shared" si="121"/>
        <v>6.8009122925155346E-2</v>
      </c>
      <c r="U134" s="5">
        <f t="shared" si="122"/>
        <v>1.0890933421161229E-2</v>
      </c>
      <c r="V134" s="5">
        <f t="shared" si="123"/>
        <v>1.2550758378895941E-3</v>
      </c>
      <c r="W134" s="5">
        <f t="shared" si="124"/>
        <v>0.14156242390457807</v>
      </c>
      <c r="X134" s="5">
        <f t="shared" si="125"/>
        <v>5.3240125012604438E-2</v>
      </c>
      <c r="Y134" s="5">
        <f t="shared" si="126"/>
        <v>1.0011522949297568E-2</v>
      </c>
      <c r="Z134" s="5">
        <f t="shared" si="127"/>
        <v>5.8135548919763171E-4</v>
      </c>
      <c r="AA134" s="5">
        <f t="shared" si="128"/>
        <v>1.3653214858707146E-3</v>
      </c>
      <c r="AB134" s="5">
        <f t="shared" si="129"/>
        <v>1.6032382891516097E-3</v>
      </c>
      <c r="AC134" s="5">
        <f t="shared" si="130"/>
        <v>6.9284200488635265E-5</v>
      </c>
      <c r="AD134" s="5">
        <f t="shared" si="131"/>
        <v>8.3115332417181997E-2</v>
      </c>
      <c r="AE134" s="5">
        <f t="shared" si="132"/>
        <v>3.1258794292316705E-2</v>
      </c>
      <c r="AF134" s="5">
        <f t="shared" si="133"/>
        <v>5.8780503680412287E-3</v>
      </c>
      <c r="AG134" s="5">
        <f t="shared" si="134"/>
        <v>7.3689078356896723E-4</v>
      </c>
      <c r="AH134" s="5">
        <f t="shared" si="135"/>
        <v>5.4660407168693512E-5</v>
      </c>
      <c r="AI134" s="5">
        <f t="shared" si="136"/>
        <v>1.28370729649185E-4</v>
      </c>
      <c r="AJ134" s="5">
        <f t="shared" si="137"/>
        <v>1.5074022573419876E-4</v>
      </c>
      <c r="AK134" s="5">
        <f t="shared" si="138"/>
        <v>1.1800517514906067E-4</v>
      </c>
      <c r="AL134" s="5">
        <f t="shared" si="139"/>
        <v>2.4478140580488764E-6</v>
      </c>
      <c r="AM134" s="5">
        <f t="shared" si="140"/>
        <v>3.9039503802083507E-2</v>
      </c>
      <c r="AN134" s="5">
        <f t="shared" si="141"/>
        <v>1.4682342994169055E-2</v>
      </c>
      <c r="AO134" s="5">
        <f t="shared" si="142"/>
        <v>2.7609366770040794E-3</v>
      </c>
      <c r="AP134" s="5">
        <f t="shared" si="143"/>
        <v>3.4611965939648895E-4</v>
      </c>
      <c r="AQ134" s="5">
        <f t="shared" si="144"/>
        <v>3.2542982500798358E-5</v>
      </c>
      <c r="AR134" s="5">
        <f t="shared" si="145"/>
        <v>4.1114397883759158E-6</v>
      </c>
      <c r="AS134" s="5">
        <f t="shared" si="146"/>
        <v>9.6557737653442795E-6</v>
      </c>
      <c r="AT134" s="5">
        <f t="shared" si="147"/>
        <v>1.1338359772543302E-5</v>
      </c>
      <c r="AU134" s="5">
        <f t="shared" si="148"/>
        <v>8.8760987609326927E-6</v>
      </c>
      <c r="AV134" s="5">
        <f t="shared" si="149"/>
        <v>5.2114104769775684E-6</v>
      </c>
      <c r="AW134" s="5">
        <f t="shared" si="150"/>
        <v>6.0056517821241351E-8</v>
      </c>
      <c r="AX134" s="5">
        <f t="shared" si="151"/>
        <v>1.5280803320609968E-2</v>
      </c>
      <c r="AY134" s="5">
        <f t="shared" si="152"/>
        <v>5.7469479304104064E-3</v>
      </c>
      <c r="AZ134" s="5">
        <f t="shared" si="153"/>
        <v>1.0806830577520345E-3</v>
      </c>
      <c r="BA134" s="5">
        <f t="shared" si="154"/>
        <v>1.3547780902768521E-4</v>
      </c>
      <c r="BB134" s="5">
        <f t="shared" si="155"/>
        <v>1.2737941485675647E-5</v>
      </c>
      <c r="BC134" s="5">
        <f t="shared" si="156"/>
        <v>9.581209171124963E-7</v>
      </c>
      <c r="BD134" s="5">
        <f t="shared" si="157"/>
        <v>2.5771147723786459E-7</v>
      </c>
      <c r="BE134" s="5">
        <f t="shared" si="158"/>
        <v>6.0523900361543441E-7</v>
      </c>
      <c r="BF134" s="5">
        <f t="shared" si="159"/>
        <v>7.1070612652478087E-7</v>
      </c>
      <c r="BG134" s="5">
        <f t="shared" si="160"/>
        <v>5.5636775473555727E-7</v>
      </c>
      <c r="BH134" s="5">
        <f t="shared" si="161"/>
        <v>3.2665936062395692E-7</v>
      </c>
      <c r="BI134" s="5">
        <f t="shared" si="162"/>
        <v>1.5343281414138759E-7</v>
      </c>
      <c r="BJ134" s="8">
        <f t="shared" si="163"/>
        <v>0.8077608982142146</v>
      </c>
      <c r="BK134" s="8">
        <f t="shared" si="164"/>
        <v>0.14335144558670376</v>
      </c>
      <c r="BL134" s="8">
        <f t="shared" si="165"/>
        <v>4.3651456053227636E-2</v>
      </c>
      <c r="BM134" s="8">
        <f t="shared" si="166"/>
        <v>0.50198136790304149</v>
      </c>
      <c r="BN134" s="8">
        <f t="shared" si="167"/>
        <v>0.48761689956640947</v>
      </c>
    </row>
    <row r="135" spans="1:66" x14ac:dyDescent="0.25">
      <c r="A135" t="s">
        <v>24</v>
      </c>
      <c r="B135" t="s">
        <v>294</v>
      </c>
      <c r="C135" t="s">
        <v>295</v>
      </c>
      <c r="D135" s="4" t="s">
        <v>441</v>
      </c>
      <c r="E135">
        <f>VLOOKUP(A135,home!$A$2:$E$405,3,FALSE)</f>
        <v>1.62011173184358</v>
      </c>
      <c r="F135">
        <f>VLOOKUP(B135,home!$B$2:$E$405,3,FALSE)</f>
        <v>1.71</v>
      </c>
      <c r="G135">
        <f>VLOOKUP(C135,away!$B$2:$E$405,4,FALSE)</f>
        <v>0.69</v>
      </c>
      <c r="H135">
        <f>VLOOKUP(A135,away!$A$2:$E$405,3,FALSE)</f>
        <v>1.4748603351955301</v>
      </c>
      <c r="I135">
        <f>VLOOKUP(C135,away!$B$2:$E$405,3,FALSE)</f>
        <v>1.3</v>
      </c>
      <c r="J135">
        <f>VLOOKUP(B135,home!$B$2:$E$405,4,FALSE)</f>
        <v>0.98</v>
      </c>
      <c r="K135" s="3">
        <f t="shared" si="112"/>
        <v>1.9115698324022399</v>
      </c>
      <c r="L135" s="3">
        <f t="shared" si="113"/>
        <v>1.8789720670391052</v>
      </c>
      <c r="M135" s="5">
        <f t="shared" si="114"/>
        <v>2.2583360624158465E-2</v>
      </c>
      <c r="N135" s="5">
        <f t="shared" si="115"/>
        <v>4.3169670883401942E-2</v>
      </c>
      <c r="O135" s="5">
        <f t="shared" si="116"/>
        <v>4.2433503792664563E-2</v>
      </c>
      <c r="P135" s="5">
        <f t="shared" si="117"/>
        <v>8.1114605733183617E-2</v>
      </c>
      <c r="Q135" s="5">
        <f t="shared" si="118"/>
        <v>4.1260920267722254E-2</v>
      </c>
      <c r="R135" s="5">
        <f t="shared" si="119"/>
        <v>3.9865684166507341E-2</v>
      </c>
      <c r="S135" s="5">
        <f t="shared" si="120"/>
        <v>7.2836582791528243E-2</v>
      </c>
      <c r="T135" s="5">
        <f t="shared" si="121"/>
        <v>7.752811664337779E-2</v>
      </c>
      <c r="U135" s="5">
        <f t="shared" si="122"/>
        <v>7.620603920077107E-2</v>
      </c>
      <c r="V135" s="5">
        <f t="shared" si="123"/>
        <v>2.9068160179289107E-2</v>
      </c>
      <c r="W135" s="5">
        <f t="shared" si="124"/>
        <v>2.629104348031067E-2</v>
      </c>
      <c r="X135" s="5">
        <f t="shared" si="125"/>
        <v>4.9400136312814327E-2</v>
      </c>
      <c r="Y135" s="5">
        <f t="shared" si="126"/>
        <v>4.6410738119851164E-2</v>
      </c>
      <c r="Z135" s="5">
        <f t="shared" si="127"/>
        <v>2.4968835660756805E-2</v>
      </c>
      <c r="AA135" s="5">
        <f t="shared" si="128"/>
        <v>4.7729672999311953E-2</v>
      </c>
      <c r="AB135" s="5">
        <f t="shared" si="129"/>
        <v>4.5619301507954235E-2</v>
      </c>
      <c r="AC135" s="5">
        <f t="shared" si="130"/>
        <v>6.5254137536602981E-3</v>
      </c>
      <c r="AD135" s="5">
        <f t="shared" si="131"/>
        <v>1.2564291394834368E-2</v>
      </c>
      <c r="AE135" s="5">
        <f t="shared" si="132"/>
        <v>2.3607952573033573E-2</v>
      </c>
      <c r="AF135" s="5">
        <f t="shared" si="133"/>
        <v>2.2179341722357037E-2</v>
      </c>
      <c r="AG135" s="5">
        <f t="shared" si="134"/>
        <v>1.3891454520541286E-2</v>
      </c>
      <c r="AH135" s="5">
        <f t="shared" si="135"/>
        <v>1.1728936188262987E-2</v>
      </c>
      <c r="AI135" s="5">
        <f t="shared" si="136"/>
        <v>2.2420680583654446E-2</v>
      </c>
      <c r="AJ135" s="5">
        <f t="shared" si="137"/>
        <v>2.1429348312820243E-2</v>
      </c>
      <c r="AK135" s="5">
        <f t="shared" si="138"/>
        <v>1.3654565254275669E-2</v>
      </c>
      <c r="AL135" s="5">
        <f t="shared" si="139"/>
        <v>9.3751567392113655E-4</v>
      </c>
      <c r="AM135" s="5">
        <f t="shared" si="140"/>
        <v>4.8035040791752923E-3</v>
      </c>
      <c r="AN135" s="5">
        <f t="shared" si="141"/>
        <v>9.0256499886787727E-3</v>
      </c>
      <c r="AO135" s="5">
        <f t="shared" si="142"/>
        <v>8.4794721077996165E-3</v>
      </c>
      <c r="AP135" s="5">
        <f t="shared" si="143"/>
        <v>5.3108970779308946E-3</v>
      </c>
      <c r="AQ135" s="5">
        <f t="shared" si="144"/>
        <v>2.4947568150879397E-3</v>
      </c>
      <c r="AR135" s="5">
        <f t="shared" si="145"/>
        <v>4.4076686947660555E-3</v>
      </c>
      <c r="AS135" s="5">
        <f t="shared" si="146"/>
        <v>8.4255665081385493E-3</v>
      </c>
      <c r="AT135" s="5">
        <f t="shared" si="147"/>
        <v>8.0530293789281664E-3</v>
      </c>
      <c r="AU135" s="5">
        <f t="shared" si="148"/>
        <v>5.1313093400693422E-3</v>
      </c>
      <c r="AV135" s="5">
        <f t="shared" si="149"/>
        <v>2.4522140338001002E-3</v>
      </c>
      <c r="AW135" s="5">
        <f t="shared" si="150"/>
        <v>9.3537665880528623E-5</v>
      </c>
      <c r="AX135" s="5">
        <f t="shared" si="151"/>
        <v>1.5303722479287631E-3</v>
      </c>
      <c r="AY135" s="5">
        <f t="shared" si="152"/>
        <v>2.8755267060299899E-3</v>
      </c>
      <c r="AZ135" s="5">
        <f t="shared" si="153"/>
        <v>2.7015171793276609E-3</v>
      </c>
      <c r="BA135" s="5">
        <f t="shared" si="154"/>
        <v>1.6920251061943157E-3</v>
      </c>
      <c r="BB135" s="5">
        <f t="shared" si="155"/>
        <v>7.9481697781699898E-4</v>
      </c>
      <c r="BC135" s="5">
        <f t="shared" si="156"/>
        <v>2.9868777994531635E-4</v>
      </c>
      <c r="BD135" s="5">
        <f t="shared" si="157"/>
        <v>1.38031439303802E-3</v>
      </c>
      <c r="BE135" s="5">
        <f t="shared" si="158"/>
        <v>2.6385673529620876E-3</v>
      </c>
      <c r="BF135" s="5">
        <f t="shared" si="159"/>
        <v>2.5219028763418796E-3</v>
      </c>
      <c r="BG135" s="5">
        <f t="shared" si="160"/>
        <v>1.6069311528878578E-3</v>
      </c>
      <c r="BH135" s="5">
        <f t="shared" si="161"/>
        <v>7.6794027865194521E-4</v>
      </c>
      <c r="BI135" s="5">
        <f t="shared" si="162"/>
        <v>2.9359429395152593E-4</v>
      </c>
      <c r="BJ135" s="8">
        <f t="shared" si="163"/>
        <v>0.39631089198415997</v>
      </c>
      <c r="BK135" s="8">
        <f t="shared" si="164"/>
        <v>0.21594116546177089</v>
      </c>
      <c r="BL135" s="8">
        <f t="shared" si="165"/>
        <v>0.35876677030975795</v>
      </c>
      <c r="BM135" s="8">
        <f t="shared" si="166"/>
        <v>0.72277792890865789</v>
      </c>
      <c r="BN135" s="8">
        <f t="shared" si="167"/>
        <v>0.27042774546763815</v>
      </c>
    </row>
    <row r="136" spans="1:66" x14ac:dyDescent="0.25">
      <c r="A136" t="s">
        <v>27</v>
      </c>
      <c r="B136" t="s">
        <v>296</v>
      </c>
      <c r="C136" t="s">
        <v>297</v>
      </c>
      <c r="D136" s="4" t="s">
        <v>441</v>
      </c>
      <c r="E136">
        <f>VLOOKUP(A136,home!$A$2:$E$405,3,FALSE)</f>
        <v>1.32768361581921</v>
      </c>
      <c r="F136">
        <f>VLOOKUP(B136,home!$B$2:$E$405,3,FALSE)</f>
        <v>0.75</v>
      </c>
      <c r="G136">
        <f>VLOOKUP(C136,away!$B$2:$E$405,4,FALSE)</f>
        <v>0.84</v>
      </c>
      <c r="H136">
        <f>VLOOKUP(A136,away!$A$2:$E$405,3,FALSE)</f>
        <v>1.10734463276836</v>
      </c>
      <c r="I136">
        <f>VLOOKUP(C136,away!$B$2:$E$405,3,FALSE)</f>
        <v>0.75</v>
      </c>
      <c r="J136">
        <f>VLOOKUP(B136,home!$B$2:$E$405,4,FALSE)</f>
        <v>1.35</v>
      </c>
      <c r="K136" s="3">
        <f t="shared" si="112"/>
        <v>0.83644067796610222</v>
      </c>
      <c r="L136" s="3">
        <f t="shared" si="113"/>
        <v>1.1211864406779646</v>
      </c>
      <c r="M136" s="5">
        <f t="shared" si="114"/>
        <v>0.14119305811203411</v>
      </c>
      <c r="N136" s="5">
        <f t="shared" si="115"/>
        <v>0.11809961725133708</v>
      </c>
      <c r="O136" s="5">
        <f t="shared" si="116"/>
        <v>0.15830374227306854</v>
      </c>
      <c r="P136" s="5">
        <f t="shared" si="117"/>
        <v>0.13241168951145654</v>
      </c>
      <c r="Q136" s="5">
        <f t="shared" si="118"/>
        <v>4.9391661960622779E-2</v>
      </c>
      <c r="R136" s="5">
        <f t="shared" si="119"/>
        <v>8.8744004672571791E-2</v>
      </c>
      <c r="S136" s="5">
        <f t="shared" si="120"/>
        <v>3.1044117454709388E-2</v>
      </c>
      <c r="T136" s="5">
        <f t="shared" si="121"/>
        <v>5.5377261672799868E-2</v>
      </c>
      <c r="U136" s="5">
        <f t="shared" si="122"/>
        <v>7.4229095433752904E-2</v>
      </c>
      <c r="V136" s="5">
        <f t="shared" si="123"/>
        <v>3.2348175505503649E-3</v>
      </c>
      <c r="W136" s="5">
        <f t="shared" si="124"/>
        <v>1.3771065072071955E-2</v>
      </c>
      <c r="X136" s="5">
        <f t="shared" si="125"/>
        <v>1.5439931432500992E-2</v>
      </c>
      <c r="Y136" s="5">
        <f t="shared" si="126"/>
        <v>8.6555208835588111E-3</v>
      </c>
      <c r="Z136" s="5">
        <f t="shared" si="127"/>
        <v>3.3166191576783147E-2</v>
      </c>
      <c r="AA136" s="5">
        <f t="shared" si="128"/>
        <v>2.7741551768038122E-2</v>
      </c>
      <c r="AB136" s="5">
        <f t="shared" si="129"/>
        <v>1.1602081184344764E-2</v>
      </c>
      <c r="AC136" s="5">
        <f t="shared" si="130"/>
        <v>1.8960194593535505E-4</v>
      </c>
      <c r="AD136" s="5">
        <f t="shared" si="131"/>
        <v>2.8796697512997937E-3</v>
      </c>
      <c r="AE136" s="5">
        <f t="shared" si="132"/>
        <v>3.228646678787815E-3</v>
      </c>
      <c r="AF136" s="5">
        <f t="shared" si="133"/>
        <v>1.8099574389984217E-3</v>
      </c>
      <c r="AG136" s="5">
        <f t="shared" si="134"/>
        <v>6.7643324626974824E-4</v>
      </c>
      <c r="AH136" s="5">
        <f t="shared" si="135"/>
        <v>9.2963710712042485E-3</v>
      </c>
      <c r="AI136" s="5">
        <f t="shared" si="136"/>
        <v>7.7758629214225413E-3</v>
      </c>
      <c r="AJ136" s="5">
        <f t="shared" si="137"/>
        <v>3.2520240268830731E-3</v>
      </c>
      <c r="AK136" s="5">
        <f t="shared" si="138"/>
        <v>9.0670839393604404E-4</v>
      </c>
      <c r="AL136" s="5">
        <f t="shared" si="139"/>
        <v>7.1123932951546231E-6</v>
      </c>
      <c r="AM136" s="5">
        <f t="shared" si="140"/>
        <v>4.8173458381913544E-4</v>
      </c>
      <c r="AN136" s="5">
        <f t="shared" si="141"/>
        <v>5.4011428338365699E-4</v>
      </c>
      <c r="AO136" s="5">
        <f t="shared" si="142"/>
        <v>3.0278440547312606E-4</v>
      </c>
      <c r="AP136" s="5">
        <f t="shared" si="143"/>
        <v>1.1315925662173595E-4</v>
      </c>
      <c r="AQ136" s="5">
        <f t="shared" si="144"/>
        <v>3.1718156040372135E-5</v>
      </c>
      <c r="AR136" s="5">
        <f t="shared" si="145"/>
        <v>2.0845930385090172E-3</v>
      </c>
      <c r="AS136" s="5">
        <f t="shared" si="146"/>
        <v>1.7436384144138995E-3</v>
      </c>
      <c r="AT136" s="5">
        <f t="shared" si="147"/>
        <v>7.2922504874005074E-4</v>
      </c>
      <c r="AU136" s="5">
        <f t="shared" si="148"/>
        <v>2.0331783138599738E-4</v>
      </c>
      <c r="AV136" s="5">
        <f t="shared" si="149"/>
        <v>4.2515826181775318E-5</v>
      </c>
      <c r="AW136" s="5">
        <f t="shared" si="150"/>
        <v>1.8527902018110593E-7</v>
      </c>
      <c r="AX136" s="5">
        <f t="shared" si="151"/>
        <v>6.7157066981565931E-5</v>
      </c>
      <c r="AY136" s="5">
        <f t="shared" si="152"/>
        <v>7.5295592895433558E-5</v>
      </c>
      <c r="AZ136" s="5">
        <f t="shared" si="153"/>
        <v>4.221019889858411E-5</v>
      </c>
      <c r="BA136" s="5">
        <f t="shared" si="154"/>
        <v>1.5775167554470821E-5</v>
      </c>
      <c r="BB136" s="5">
        <f t="shared" si="155"/>
        <v>4.4217259903739134E-6</v>
      </c>
      <c r="BC136" s="5">
        <f t="shared" si="156"/>
        <v>9.9151584496011506E-7</v>
      </c>
      <c r="BD136" s="5">
        <f t="shared" si="157"/>
        <v>3.8953624151799788E-4</v>
      </c>
      <c r="BE136" s="5">
        <f t="shared" si="158"/>
        <v>3.2582395794768151E-4</v>
      </c>
      <c r="BF136" s="5">
        <f t="shared" si="159"/>
        <v>1.3626620614167875E-4</v>
      </c>
      <c r="BG136" s="5">
        <f t="shared" si="160"/>
        <v>3.7992865949671478E-5</v>
      </c>
      <c r="BH136" s="5">
        <f t="shared" si="161"/>
        <v>7.9446946382046116E-6</v>
      </c>
      <c r="BI136" s="5">
        <f t="shared" si="162"/>
        <v>1.3290531538827048E-6</v>
      </c>
      <c r="BJ136" s="8">
        <f t="shared" si="163"/>
        <v>0.27100512734175058</v>
      </c>
      <c r="BK136" s="8">
        <f t="shared" si="164"/>
        <v>0.30815569256087633</v>
      </c>
      <c r="BL136" s="8">
        <f t="shared" si="165"/>
        <v>0.38755362492380174</v>
      </c>
      <c r="BM136" s="8">
        <f t="shared" si="166"/>
        <v>0.31166175230824578</v>
      </c>
      <c r="BN136" s="8">
        <f t="shared" si="167"/>
        <v>0.68814377378109093</v>
      </c>
    </row>
    <row r="137" spans="1:66" x14ac:dyDescent="0.25">
      <c r="A137" t="s">
        <v>27</v>
      </c>
      <c r="B137" t="s">
        <v>298</v>
      </c>
      <c r="C137" t="s">
        <v>299</v>
      </c>
      <c r="D137" s="4" t="s">
        <v>441</v>
      </c>
      <c r="E137">
        <f>VLOOKUP(A137,home!$A$2:$E$405,3,FALSE)</f>
        <v>1.32768361581921</v>
      </c>
      <c r="F137">
        <f>VLOOKUP(B137,home!$B$2:$E$405,3,FALSE)</f>
        <v>1.42</v>
      </c>
      <c r="G137">
        <f>VLOOKUP(C137,away!$B$2:$E$405,4,FALSE)</f>
        <v>1.34</v>
      </c>
      <c r="H137">
        <f>VLOOKUP(A137,away!$A$2:$E$405,3,FALSE)</f>
        <v>1.10734463276836</v>
      </c>
      <c r="I137">
        <f>VLOOKUP(C137,away!$B$2:$E$405,3,FALSE)</f>
        <v>0.59</v>
      </c>
      <c r="J137">
        <f>VLOOKUP(B137,home!$B$2:$E$405,4,FALSE)</f>
        <v>0.5</v>
      </c>
      <c r="K137" s="3">
        <f t="shared" si="112"/>
        <v>2.526316384180793</v>
      </c>
      <c r="L137" s="3">
        <f t="shared" si="113"/>
        <v>0.32666666666666622</v>
      </c>
      <c r="M137" s="5">
        <f t="shared" si="114"/>
        <v>5.7672025435226197E-2</v>
      </c>
      <c r="N137" s="5">
        <f t="shared" si="115"/>
        <v>0.14569778276590337</v>
      </c>
      <c r="O137" s="5">
        <f t="shared" si="116"/>
        <v>1.8839528308840531E-2</v>
      </c>
      <c r="P137" s="5">
        <f t="shared" si="117"/>
        <v>4.7594609036861697E-2</v>
      </c>
      <c r="Q137" s="5">
        <f t="shared" si="118"/>
        <v>0.18403934787015785</v>
      </c>
      <c r="R137" s="5">
        <f t="shared" si="119"/>
        <v>3.0771229571106154E-3</v>
      </c>
      <c r="S137" s="5">
        <f t="shared" si="120"/>
        <v>9.8195216496943932E-3</v>
      </c>
      <c r="T137" s="5">
        <f t="shared" si="121"/>
        <v>6.0119520304251481E-2</v>
      </c>
      <c r="U137" s="5">
        <f t="shared" si="122"/>
        <v>7.7737861426873988E-3</v>
      </c>
      <c r="V137" s="5">
        <f t="shared" si="123"/>
        <v>9.0041015036563339E-4</v>
      </c>
      <c r="W137" s="5">
        <f t="shared" si="124"/>
        <v>0.15498053995277614</v>
      </c>
      <c r="X137" s="5">
        <f t="shared" si="125"/>
        <v>5.062697638457346E-2</v>
      </c>
      <c r="Y137" s="5">
        <f t="shared" si="126"/>
        <v>8.2690728094803202E-3</v>
      </c>
      <c r="Z137" s="5">
        <f t="shared" si="127"/>
        <v>3.350644997742665E-4</v>
      </c>
      <c r="AA137" s="5">
        <f t="shared" si="128"/>
        <v>8.46478935537071E-4</v>
      </c>
      <c r="AB137" s="5">
        <f t="shared" si="129"/>
        <v>1.06923680185561E-3</v>
      </c>
      <c r="AC137" s="5">
        <f t="shared" si="130"/>
        <v>4.6442218688424168E-5</v>
      </c>
      <c r="AD137" s="5">
        <f t="shared" si="131"/>
        <v>9.7882469327971081E-2</v>
      </c>
      <c r="AE137" s="5">
        <f t="shared" si="132"/>
        <v>3.1974939980470504E-2</v>
      </c>
      <c r="AF137" s="5">
        <f t="shared" si="133"/>
        <v>5.2225735301435075E-3</v>
      </c>
      <c r="AG137" s="5">
        <f t="shared" si="134"/>
        <v>5.6868022883784777E-4</v>
      </c>
      <c r="AH137" s="5">
        <f t="shared" si="135"/>
        <v>2.7363600814898391E-5</v>
      </c>
      <c r="AI137" s="5">
        <f t="shared" si="136"/>
        <v>6.9129113068860706E-5</v>
      </c>
      <c r="AJ137" s="5">
        <f t="shared" si="137"/>
        <v>8.7321005484874693E-5</v>
      </c>
      <c r="AK137" s="5">
        <f t="shared" si="138"/>
        <v>7.3533495613193296E-5</v>
      </c>
      <c r="AL137" s="5">
        <f t="shared" si="139"/>
        <v>1.5330824430729034E-6</v>
      </c>
      <c r="AM137" s="5">
        <f t="shared" si="140"/>
        <v>4.9456417197465435E-2</v>
      </c>
      <c r="AN137" s="5">
        <f t="shared" si="141"/>
        <v>1.6155762951172017E-2</v>
      </c>
      <c r="AO137" s="5">
        <f t="shared" si="142"/>
        <v>2.6387746153580922E-3</v>
      </c>
      <c r="AP137" s="5">
        <f t="shared" si="143"/>
        <v>2.8733323589454735E-4</v>
      </c>
      <c r="AQ137" s="5">
        <f t="shared" si="144"/>
        <v>2.3465547598054669E-5</v>
      </c>
      <c r="AR137" s="5">
        <f t="shared" si="145"/>
        <v>1.7877552532400263E-6</v>
      </c>
      <c r="AS137" s="5">
        <f t="shared" si="146"/>
        <v>4.5164353871655613E-6</v>
      </c>
      <c r="AT137" s="5">
        <f t="shared" si="147"/>
        <v>5.7049723583451408E-6</v>
      </c>
      <c r="AU137" s="5">
        <f t="shared" si="148"/>
        <v>4.8041883800619565E-6</v>
      </c>
      <c r="AV137" s="5">
        <f t="shared" si="149"/>
        <v>3.0342249543103759E-6</v>
      </c>
      <c r="AW137" s="5">
        <f t="shared" si="150"/>
        <v>3.5144354336576728E-8</v>
      </c>
      <c r="AX137" s="5">
        <f t="shared" si="151"/>
        <v>2.0823759511472955E-2</v>
      </c>
      <c r="AY137" s="5">
        <f t="shared" si="152"/>
        <v>6.8024281070811557E-3</v>
      </c>
      <c r="AZ137" s="5">
        <f t="shared" si="153"/>
        <v>1.1110632574899203E-3</v>
      </c>
      <c r="BA137" s="5">
        <f t="shared" si="154"/>
        <v>1.2098244359334669E-4</v>
      </c>
      <c r="BB137" s="5">
        <f t="shared" si="155"/>
        <v>9.8802328934566326E-6</v>
      </c>
      <c r="BC137" s="5">
        <f t="shared" si="156"/>
        <v>6.4550854903916595E-7</v>
      </c>
      <c r="BD137" s="5">
        <f t="shared" si="157"/>
        <v>9.7333341565290077E-8</v>
      </c>
      <c r="BE137" s="5">
        <f t="shared" si="158"/>
        <v>2.4589481552345772E-7</v>
      </c>
      <c r="BF137" s="5">
        <f t="shared" si="159"/>
        <v>3.1060405062101244E-7</v>
      </c>
      <c r="BG137" s="5">
        <f t="shared" si="160"/>
        <v>2.615613673589281E-7</v>
      </c>
      <c r="BH137" s="5">
        <f t="shared" si="161"/>
        <v>1.6519669195689782E-7</v>
      </c>
      <c r="BI137" s="5">
        <f t="shared" si="162"/>
        <v>8.3467821900635643E-8</v>
      </c>
      <c r="BJ137" s="8">
        <f t="shared" si="163"/>
        <v>0.83681241576313381</v>
      </c>
      <c r="BK137" s="8">
        <f t="shared" si="164"/>
        <v>0.12283696968036056</v>
      </c>
      <c r="BL137" s="8">
        <f t="shared" si="165"/>
        <v>3.1884511995435093E-2</v>
      </c>
      <c r="BM137" s="8">
        <f t="shared" si="166"/>
        <v>0.52814615260187636</v>
      </c>
      <c r="BN137" s="8">
        <f t="shared" si="167"/>
        <v>0.45692041637410025</v>
      </c>
    </row>
    <row r="138" spans="1:66" x14ac:dyDescent="0.25">
      <c r="A138" t="s">
        <v>196</v>
      </c>
      <c r="B138" t="s">
        <v>300</v>
      </c>
      <c r="C138" t="s">
        <v>301</v>
      </c>
      <c r="D138" s="4" t="s">
        <v>441</v>
      </c>
      <c r="E138">
        <f>VLOOKUP(A138,home!$A$2:$E$405,3,FALSE)</f>
        <v>1.62745098039216</v>
      </c>
      <c r="F138">
        <f>VLOOKUP(B138,home!$B$2:$E$405,3,FALSE)</f>
        <v>0.61</v>
      </c>
      <c r="G138">
        <f>VLOOKUP(C138,away!$B$2:$E$405,4,FALSE)</f>
        <v>1.23</v>
      </c>
      <c r="H138">
        <f>VLOOKUP(A138,away!$A$2:$E$405,3,FALSE)</f>
        <v>1.5882352941176501</v>
      </c>
      <c r="I138">
        <f>VLOOKUP(C138,away!$B$2:$E$405,3,FALSE)</f>
        <v>0.55000000000000004</v>
      </c>
      <c r="J138">
        <f>VLOOKUP(B138,home!$B$2:$E$405,4,FALSE)</f>
        <v>1.05</v>
      </c>
      <c r="K138" s="3">
        <f t="shared" si="112"/>
        <v>1.2210764705882375</v>
      </c>
      <c r="L138" s="3">
        <f t="shared" si="113"/>
        <v>0.91720588235294309</v>
      </c>
      <c r="M138" s="5">
        <f t="shared" si="114"/>
        <v>0.11785710617547868</v>
      </c>
      <c r="N138" s="5">
        <f t="shared" si="115"/>
        <v>0.14391253924249667</v>
      </c>
      <c r="O138" s="5">
        <f t="shared" si="116"/>
        <v>0.1080992310612444</v>
      </c>
      <c r="P138" s="5">
        <f t="shared" si="117"/>
        <v>0.13199742753756669</v>
      </c>
      <c r="Q138" s="5">
        <f t="shared" si="118"/>
        <v>8.786410774580955E-2</v>
      </c>
      <c r="R138" s="5">
        <f t="shared" si="119"/>
        <v>4.9574625303601669E-2</v>
      </c>
      <c r="S138" s="5">
        <f t="shared" si="120"/>
        <v>3.6958570937999723E-2</v>
      </c>
      <c r="T138" s="5">
        <f t="shared" si="121"/>
        <v>8.0589476472149299E-2</v>
      </c>
      <c r="U138" s="5">
        <f t="shared" si="122"/>
        <v>6.0534408496456263E-2</v>
      </c>
      <c r="V138" s="5">
        <f t="shared" si="123"/>
        <v>4.5992006267290804E-3</v>
      </c>
      <c r="W138" s="5">
        <f t="shared" si="124"/>
        <v>3.5762931525879234E-2</v>
      </c>
      <c r="X138" s="5">
        <f t="shared" si="125"/>
        <v>3.2801971165721942E-2</v>
      </c>
      <c r="Y138" s="5">
        <f t="shared" si="126"/>
        <v>1.5043080452985896E-2</v>
      </c>
      <c r="Z138" s="5">
        <f t="shared" si="127"/>
        <v>1.5156712647968838E-2</v>
      </c>
      <c r="AA138" s="5">
        <f t="shared" si="128"/>
        <v>1.8507505185901888E-2</v>
      </c>
      <c r="AB138" s="5">
        <f t="shared" si="129"/>
        <v>1.1299539555897293E-2</v>
      </c>
      <c r="AC138" s="5">
        <f t="shared" si="130"/>
        <v>3.2193786991167487E-4</v>
      </c>
      <c r="AD138" s="5">
        <f t="shared" si="131"/>
        <v>1.0917318551377363E-2</v>
      </c>
      <c r="AE138" s="5">
        <f t="shared" si="132"/>
        <v>1.0013428794844226E-2</v>
      </c>
      <c r="AF138" s="5">
        <f t="shared" si="133"/>
        <v>4.5921878965767332E-3</v>
      </c>
      <c r="AG138" s="5">
        <f t="shared" si="134"/>
        <v>1.4039939172033895E-3</v>
      </c>
      <c r="AH138" s="5">
        <f t="shared" si="135"/>
        <v>3.4754564994625664E-3</v>
      </c>
      <c r="AI138" s="5">
        <f t="shared" si="136"/>
        <v>4.2437981560467016E-3</v>
      </c>
      <c r="AJ138" s="5">
        <f t="shared" si="137"/>
        <v>2.5910010371371891E-3</v>
      </c>
      <c r="AK138" s="5">
        <f t="shared" si="138"/>
        <v>1.0546034672393133E-3</v>
      </c>
      <c r="AL138" s="5">
        <f t="shared" si="139"/>
        <v>1.442253998396792E-5</v>
      </c>
      <c r="AM138" s="5">
        <f t="shared" si="140"/>
        <v>2.6661761610006678E-3</v>
      </c>
      <c r="AN138" s="5">
        <f t="shared" si="141"/>
        <v>2.4454324582589997E-3</v>
      </c>
      <c r="AO138" s="5">
        <f t="shared" si="142"/>
        <v>1.1214825178059863E-3</v>
      </c>
      <c r="AP138" s="5">
        <f t="shared" si="143"/>
        <v>3.4287678742921329E-4</v>
      </c>
      <c r="AQ138" s="5">
        <f t="shared" si="144"/>
        <v>7.8622151588088497E-5</v>
      </c>
      <c r="AR138" s="5">
        <f t="shared" si="145"/>
        <v>6.3754182903376724E-4</v>
      </c>
      <c r="AS138" s="5">
        <f t="shared" si="146"/>
        <v>7.7848732644892206E-4</v>
      </c>
      <c r="AT138" s="5">
        <f t="shared" si="147"/>
        <v>4.7529627848896149E-4</v>
      </c>
      <c r="AU138" s="5">
        <f t="shared" si="148"/>
        <v>1.9345770074034164E-4</v>
      </c>
      <c r="AV138" s="5">
        <f t="shared" si="149"/>
        <v>5.9056661607032985E-5</v>
      </c>
      <c r="AW138" s="5">
        <f t="shared" si="150"/>
        <v>4.4869263914835085E-7</v>
      </c>
      <c r="AX138" s="5">
        <f t="shared" si="151"/>
        <v>5.4260082944019932E-4</v>
      </c>
      <c r="AY138" s="5">
        <f t="shared" si="152"/>
        <v>4.9767667253213682E-4</v>
      </c>
      <c r="AZ138" s="5">
        <f t="shared" si="153"/>
        <v>2.2823598577815762E-4</v>
      </c>
      <c r="BA138" s="5">
        <f t="shared" si="154"/>
        <v>6.9779796240116278E-5</v>
      </c>
      <c r="BB138" s="5">
        <f t="shared" si="155"/>
        <v>1.6000609895206101E-5</v>
      </c>
      <c r="BC138" s="5">
        <f t="shared" si="156"/>
        <v>2.9351707034235512E-6</v>
      </c>
      <c r="BD138" s="5">
        <f t="shared" si="157"/>
        <v>9.7459519305970896E-5</v>
      </c>
      <c r="BE138" s="5">
        <f t="shared" si="158"/>
        <v>1.1900552585936113E-4</v>
      </c>
      <c r="BF138" s="5">
        <f t="shared" si="159"/>
        <v>7.265742374842298E-5</v>
      </c>
      <c r="BG138" s="5">
        <f t="shared" si="160"/>
        <v>2.9573423517586093E-5</v>
      </c>
      <c r="BH138" s="5">
        <f t="shared" si="161"/>
        <v>9.0278529030163066E-6</v>
      </c>
      <c r="BI138" s="5">
        <f t="shared" si="162"/>
        <v>2.2047397519609819E-6</v>
      </c>
      <c r="BJ138" s="8">
        <f t="shared" si="163"/>
        <v>0.43091285490571651</v>
      </c>
      <c r="BK138" s="8">
        <f t="shared" si="164"/>
        <v>0.29224634236020197</v>
      </c>
      <c r="BL138" s="8">
        <f t="shared" si="165"/>
        <v>0.26185393704439258</v>
      </c>
      <c r="BM138" s="8">
        <f t="shared" si="166"/>
        <v>0.36036758191218926</v>
      </c>
      <c r="BN138" s="8">
        <f t="shared" si="167"/>
        <v>0.63930503706619768</v>
      </c>
    </row>
    <row r="139" spans="1:66" x14ac:dyDescent="0.25">
      <c r="A139" t="s">
        <v>196</v>
      </c>
      <c r="B139" t="s">
        <v>302</v>
      </c>
      <c r="C139" t="s">
        <v>303</v>
      </c>
      <c r="D139" s="4" t="s">
        <v>441</v>
      </c>
      <c r="E139">
        <f>VLOOKUP(A139,home!$A$2:$E$405,3,FALSE)</f>
        <v>1.62745098039216</v>
      </c>
      <c r="F139">
        <f>VLOOKUP(B139,home!$B$2:$E$405,3,FALSE)</f>
        <v>0.68</v>
      </c>
      <c r="G139">
        <f>VLOOKUP(C139,away!$B$2:$E$405,4,FALSE)</f>
        <v>0.77</v>
      </c>
      <c r="H139">
        <f>VLOOKUP(A139,away!$A$2:$E$405,3,FALSE)</f>
        <v>1.5882352941176501</v>
      </c>
      <c r="I139">
        <f>VLOOKUP(C139,away!$B$2:$E$405,3,FALSE)</f>
        <v>1.46</v>
      </c>
      <c r="J139">
        <f>VLOOKUP(B139,home!$B$2:$E$405,4,FALSE)</f>
        <v>0.56000000000000005</v>
      </c>
      <c r="K139" s="3">
        <f t="shared" si="112"/>
        <v>0.85213333333333507</v>
      </c>
      <c r="L139" s="3">
        <f t="shared" si="113"/>
        <v>1.2985411764705908</v>
      </c>
      <c r="M139" s="5">
        <f t="shared" si="114"/>
        <v>0.1164056145591386</v>
      </c>
      <c r="N139" s="5">
        <f t="shared" si="115"/>
        <v>9.9193104352994166E-2</v>
      </c>
      <c r="O139" s="5">
        <f t="shared" si="116"/>
        <v>0.15115748367740595</v>
      </c>
      <c r="P139" s="5">
        <f t="shared" si="117"/>
        <v>0.12880633042430709</v>
      </c>
      <c r="Q139" s="5">
        <f t="shared" si="118"/>
        <v>4.226287532799914E-2</v>
      </c>
      <c r="R139" s="5">
        <f t="shared" si="119"/>
        <v>9.8142108343396456E-2</v>
      </c>
      <c r="S139" s="5">
        <f t="shared" si="120"/>
        <v>3.5632024323334684E-2</v>
      </c>
      <c r="T139" s="5">
        <f t="shared" si="121"/>
        <v>5.4880083849449895E-2</v>
      </c>
      <c r="U139" s="5">
        <f t="shared" si="122"/>
        <v>8.3630161923019725E-2</v>
      </c>
      <c r="V139" s="5">
        <f t="shared" si="123"/>
        <v>4.3808790839405644E-3</v>
      </c>
      <c r="W139" s="5">
        <f t="shared" si="124"/>
        <v>1.2004534943166358E-2</v>
      </c>
      <c r="X139" s="5">
        <f t="shared" si="125"/>
        <v>1.5588382928081557E-2</v>
      </c>
      <c r="Y139" s="5">
        <f t="shared" si="126"/>
        <v>1.0121078553352552E-2</v>
      </c>
      <c r="Z139" s="5">
        <f t="shared" si="127"/>
        <v>4.2480522943179416E-2</v>
      </c>
      <c r="AA139" s="5">
        <f t="shared" si="128"/>
        <v>3.6199069617314693E-2</v>
      </c>
      <c r="AB139" s="5">
        <f t="shared" si="129"/>
        <v>1.5423216928283912E-2</v>
      </c>
      <c r="AC139" s="5">
        <f t="shared" si="130"/>
        <v>3.0297344385625893E-4</v>
      </c>
      <c r="AD139" s="5">
        <f t="shared" si="131"/>
        <v>2.5573660940592111E-3</v>
      </c>
      <c r="AE139" s="5">
        <f t="shared" si="132"/>
        <v>3.3208451764456474E-3</v>
      </c>
      <c r="AF139" s="5">
        <f t="shared" si="133"/>
        <v>2.1561271011492095E-3</v>
      </c>
      <c r="AG139" s="5">
        <f t="shared" si="134"/>
        <v>9.3327327418213986E-4</v>
      </c>
      <c r="AH139" s="5">
        <f t="shared" si="135"/>
        <v>1.3790677059930527E-2</v>
      </c>
      <c r="AI139" s="5">
        <f t="shared" si="136"/>
        <v>1.1751495612002156E-2</v>
      </c>
      <c r="AJ139" s="5">
        <f t="shared" si="137"/>
        <v>5.0069205637537292E-3</v>
      </c>
      <c r="AK139" s="5">
        <f t="shared" si="138"/>
        <v>1.4221879699088955E-3</v>
      </c>
      <c r="AL139" s="5">
        <f t="shared" si="139"/>
        <v>1.3409970873634581E-5</v>
      </c>
      <c r="AM139" s="5">
        <f t="shared" si="140"/>
        <v>4.3584337885686552E-4</v>
      </c>
      <c r="AN139" s="5">
        <f t="shared" si="141"/>
        <v>5.6596057393771149E-4</v>
      </c>
      <c r="AO139" s="5">
        <f t="shared" si="142"/>
        <v>3.6746155475852349E-4</v>
      </c>
      <c r="AP139" s="5">
        <f t="shared" si="143"/>
        <v>1.5905465320794853E-4</v>
      </c>
      <c r="AQ139" s="5">
        <f t="shared" si="144"/>
        <v>5.1634754124942811E-5</v>
      </c>
      <c r="AR139" s="5">
        <f t="shared" si="145"/>
        <v>3.5815524027456337E-3</v>
      </c>
      <c r="AS139" s="5">
        <f t="shared" si="146"/>
        <v>3.0519601874596518E-3</v>
      </c>
      <c r="AT139" s="5">
        <f t="shared" si="147"/>
        <v>1.3003385038703119E-3</v>
      </c>
      <c r="AU139" s="5">
        <f t="shared" si="148"/>
        <v>3.6935392792156353E-4</v>
      </c>
      <c r="AV139" s="5">
        <f t="shared" si="149"/>
        <v>7.8684698444890568E-5</v>
      </c>
      <c r="AW139" s="5">
        <f t="shared" si="150"/>
        <v>4.1218161213258194E-7</v>
      </c>
      <c r="AX139" s="5">
        <f t="shared" si="151"/>
        <v>6.1899445206094048E-5</v>
      </c>
      <c r="AY139" s="5">
        <f t="shared" si="152"/>
        <v>8.0378978400798227E-5</v>
      </c>
      <c r="AZ139" s="5">
        <f t="shared" si="153"/>
        <v>5.2187706588038392E-5</v>
      </c>
      <c r="BA139" s="5">
        <f t="shared" si="154"/>
        <v>2.2589295303377796E-5</v>
      </c>
      <c r="BB139" s="5">
        <f t="shared" si="155"/>
        <v>7.3332825247224466E-6</v>
      </c>
      <c r="BC139" s="5">
        <f t="shared" si="156"/>
        <v>1.9045138634088613E-6</v>
      </c>
      <c r="BD139" s="5">
        <f t="shared" si="157"/>
        <v>7.7513221177539734E-4</v>
      </c>
      <c r="BE139" s="5">
        <f t="shared" si="158"/>
        <v>6.6051599539420985E-4</v>
      </c>
      <c r="BF139" s="5">
        <f t="shared" si="159"/>
        <v>2.8142384843762695E-4</v>
      </c>
      <c r="BG139" s="5">
        <f t="shared" si="160"/>
        <v>7.9936880682883446E-5</v>
      </c>
      <c r="BH139" s="5">
        <f t="shared" si="161"/>
        <v>1.7029220148143637E-5</v>
      </c>
      <c r="BI139" s="5">
        <f t="shared" si="162"/>
        <v>2.9022332257809661E-6</v>
      </c>
      <c r="BJ139" s="8">
        <f t="shared" si="163"/>
        <v>0.24482391973765236</v>
      </c>
      <c r="BK139" s="8">
        <f t="shared" si="164"/>
        <v>0.28562161078385162</v>
      </c>
      <c r="BL139" s="8">
        <f t="shared" si="165"/>
        <v>0.42672215180512213</v>
      </c>
      <c r="BM139" s="8">
        <f t="shared" si="166"/>
        <v>0.36360072178777536</v>
      </c>
      <c r="BN139" s="8">
        <f t="shared" si="167"/>
        <v>0.63596751668524132</v>
      </c>
    </row>
    <row r="140" spans="1:66" x14ac:dyDescent="0.25">
      <c r="A140" t="s">
        <v>196</v>
      </c>
      <c r="B140" t="s">
        <v>304</v>
      </c>
      <c r="C140" t="s">
        <v>305</v>
      </c>
      <c r="D140" s="4" t="s">
        <v>441</v>
      </c>
      <c r="E140">
        <f>VLOOKUP(A140,home!$A$2:$E$405,3,FALSE)</f>
        <v>1.62745098039216</v>
      </c>
      <c r="F140">
        <f>VLOOKUP(B140,home!$B$2:$E$405,3,FALSE)</f>
        <v>0.75</v>
      </c>
      <c r="G140">
        <f>VLOOKUP(C140,away!$B$2:$E$405,4,FALSE)</f>
        <v>1.02</v>
      </c>
      <c r="H140">
        <f>VLOOKUP(A140,away!$A$2:$E$405,3,FALSE)</f>
        <v>1.5882352941176501</v>
      </c>
      <c r="I140">
        <f>VLOOKUP(C140,away!$B$2:$E$405,3,FALSE)</f>
        <v>0.89</v>
      </c>
      <c r="J140">
        <f>VLOOKUP(B140,home!$B$2:$E$405,4,FALSE)</f>
        <v>1.89</v>
      </c>
      <c r="K140" s="3">
        <f t="shared" ref="K140:K155" si="168">E140*F140*G140</f>
        <v>1.2450000000000023</v>
      </c>
      <c r="L140" s="3">
        <f t="shared" ref="L140:L155" si="169">H140*I140*J140</f>
        <v>2.6715705882352991</v>
      </c>
      <c r="M140" s="5">
        <f t="shared" si="114"/>
        <v>1.9909254835819085E-2</v>
      </c>
      <c r="N140" s="5">
        <f t="shared" si="115"/>
        <v>2.4787022270594809E-2</v>
      </c>
      <c r="O140" s="5">
        <f t="shared" si="116"/>
        <v>5.3188979653055669E-2</v>
      </c>
      <c r="P140" s="5">
        <f t="shared" si="117"/>
        <v>6.6220279668054424E-2</v>
      </c>
      <c r="Q140" s="5">
        <f t="shared" si="118"/>
        <v>1.5429921363445297E-2</v>
      </c>
      <c r="R140" s="5">
        <f t="shared" si="119"/>
        <v>7.1049056829674676E-2</v>
      </c>
      <c r="S140" s="5">
        <f t="shared" si="120"/>
        <v>5.5063907156208451E-2</v>
      </c>
      <c r="T140" s="5">
        <f t="shared" si="121"/>
        <v>4.1222124093363961E-2</v>
      </c>
      <c r="U140" s="5">
        <f t="shared" si="122"/>
        <v>8.8456075752945132E-2</v>
      </c>
      <c r="V140" s="5">
        <f t="shared" si="123"/>
        <v>2.0349817551738692E-2</v>
      </c>
      <c r="W140" s="5">
        <f t="shared" si="124"/>
        <v>6.4034173658298115E-3</v>
      </c>
      <c r="X140" s="5">
        <f t="shared" si="125"/>
        <v>1.7107181498746078E-2</v>
      </c>
      <c r="Y140" s="5">
        <f t="shared" si="126"/>
        <v>2.2851521469826552E-2</v>
      </c>
      <c r="Z140" s="5">
        <f t="shared" si="127"/>
        <v>6.3270856849339044E-2</v>
      </c>
      <c r="AA140" s="5">
        <f t="shared" si="128"/>
        <v>7.8772216777427254E-2</v>
      </c>
      <c r="AB140" s="5">
        <f t="shared" si="129"/>
        <v>4.9035704943948558E-2</v>
      </c>
      <c r="AC140" s="5">
        <f t="shared" si="130"/>
        <v>4.2303523555461651E-3</v>
      </c>
      <c r="AD140" s="5">
        <f t="shared" si="131"/>
        <v>1.9930636551145314E-3</v>
      </c>
      <c r="AE140" s="5">
        <f t="shared" si="132"/>
        <v>5.3246102414847233E-3</v>
      </c>
      <c r="AF140" s="5">
        <f t="shared" si="133"/>
        <v>7.1125360574835232E-3</v>
      </c>
      <c r="AG140" s="5">
        <f t="shared" si="134"/>
        <v>6.3338807129786762E-3</v>
      </c>
      <c r="AH140" s="5">
        <f t="shared" si="135"/>
        <v>4.2258140062785034E-2</v>
      </c>
      <c r="AI140" s="5">
        <f t="shared" si="136"/>
        <v>5.261138437816746E-2</v>
      </c>
      <c r="AJ140" s="5">
        <f t="shared" si="137"/>
        <v>3.2750586775409304E-2</v>
      </c>
      <c r="AK140" s="5">
        <f t="shared" si="138"/>
        <v>1.3591493511794891E-2</v>
      </c>
      <c r="AL140" s="5">
        <f t="shared" si="139"/>
        <v>5.6282390956126393E-4</v>
      </c>
      <c r="AM140" s="5">
        <f t="shared" si="140"/>
        <v>4.9627285012351962E-4</v>
      </c>
      <c r="AN140" s="5">
        <f t="shared" si="141"/>
        <v>1.3258279501296997E-3</v>
      </c>
      <c r="AO140" s="5">
        <f t="shared" si="142"/>
        <v>1.7710214783134019E-3</v>
      </c>
      <c r="AP140" s="5">
        <f t="shared" si="143"/>
        <v>1.5771362975316944E-3</v>
      </c>
      <c r="AQ140" s="5">
        <f t="shared" si="144"/>
        <v>1.0533577365309979E-3</v>
      </c>
      <c r="AR140" s="5">
        <f t="shared" si="145"/>
        <v>2.2579120821052841E-2</v>
      </c>
      <c r="AS140" s="5">
        <f t="shared" si="146"/>
        <v>2.8111005422210841E-2</v>
      </c>
      <c r="AT140" s="5">
        <f t="shared" si="147"/>
        <v>1.749910087532628E-2</v>
      </c>
      <c r="AU140" s="5">
        <f t="shared" si="148"/>
        <v>7.2621268632604213E-3</v>
      </c>
      <c r="AV140" s="5">
        <f t="shared" si="149"/>
        <v>2.260336986189809E-3</v>
      </c>
      <c r="AW140" s="5">
        <f t="shared" si="150"/>
        <v>5.2000323191907065E-5</v>
      </c>
      <c r="AX140" s="5">
        <f t="shared" si="151"/>
        <v>1.0297661640063054E-4</v>
      </c>
      <c r="AY140" s="5">
        <f t="shared" si="152"/>
        <v>2.7510929965191331E-4</v>
      </c>
      <c r="AZ140" s="5">
        <f t="shared" si="153"/>
        <v>3.6748695675003172E-4</v>
      </c>
      <c r="BA140" s="5">
        <f t="shared" si="154"/>
        <v>3.2725578173782729E-4</v>
      </c>
      <c r="BB140" s="5">
        <f t="shared" si="155"/>
        <v>2.1857173033018254E-4</v>
      </c>
      <c r="BC140" s="5">
        <f t="shared" si="156"/>
        <v>1.1678596123396252E-4</v>
      </c>
      <c r="BD140" s="5">
        <f t="shared" si="157"/>
        <v>1.0053619182289348E-2</v>
      </c>
      <c r="BE140" s="5">
        <f t="shared" si="158"/>
        <v>1.2516755881950262E-2</v>
      </c>
      <c r="BF140" s="5">
        <f t="shared" si="159"/>
        <v>7.7916805365140524E-3</v>
      </c>
      <c r="BG140" s="5">
        <f t="shared" si="160"/>
        <v>3.2335474226533384E-3</v>
      </c>
      <c r="BH140" s="5">
        <f t="shared" si="161"/>
        <v>1.0064416353008528E-3</v>
      </c>
      <c r="BI140" s="5">
        <f t="shared" si="162"/>
        <v>2.5060396718991302E-4</v>
      </c>
      <c r="BJ140" s="8">
        <f t="shared" si="163"/>
        <v>0.15619708138760183</v>
      </c>
      <c r="BK140" s="8">
        <f t="shared" si="164"/>
        <v>0.16661154477658002</v>
      </c>
      <c r="BL140" s="8">
        <f t="shared" si="165"/>
        <v>0.59427797827914575</v>
      </c>
      <c r="BM140" s="8">
        <f t="shared" si="166"/>
        <v>0.7295498376955627</v>
      </c>
      <c r="BN140" s="8">
        <f t="shared" si="167"/>
        <v>0.25058451462064396</v>
      </c>
    </row>
    <row r="141" spans="1:66" x14ac:dyDescent="0.25">
      <c r="A141" t="s">
        <v>196</v>
      </c>
      <c r="B141" t="s">
        <v>306</v>
      </c>
      <c r="C141" t="s">
        <v>307</v>
      </c>
      <c r="D141" s="4" t="s">
        <v>441</v>
      </c>
      <c r="E141">
        <f>VLOOKUP(A141,home!$A$2:$E$405,3,FALSE)</f>
        <v>1.62745098039216</v>
      </c>
      <c r="F141">
        <f>VLOOKUP(B141,home!$B$2:$E$405,3,FALSE)</f>
        <v>1.91</v>
      </c>
      <c r="G141">
        <f>VLOOKUP(C141,away!$B$2:$E$405,4,FALSE)</f>
        <v>0.55000000000000004</v>
      </c>
      <c r="H141">
        <f>VLOOKUP(A141,away!$A$2:$E$405,3,FALSE)</f>
        <v>1.5882352941176501</v>
      </c>
      <c r="I141">
        <f>VLOOKUP(C141,away!$B$2:$E$405,3,FALSE)</f>
        <v>1.3</v>
      </c>
      <c r="J141">
        <f>VLOOKUP(B141,home!$B$2:$E$405,4,FALSE)</f>
        <v>0.56000000000000005</v>
      </c>
      <c r="K141" s="3">
        <f t="shared" si="168"/>
        <v>1.7096372549019641</v>
      </c>
      <c r="L141" s="3">
        <f t="shared" si="169"/>
        <v>1.1562352941176495</v>
      </c>
      <c r="M141" s="5">
        <f t="shared" si="114"/>
        <v>5.6933432242342173E-2</v>
      </c>
      <c r="N141" s="5">
        <f t="shared" si="115"/>
        <v>9.7335516810944836E-2</v>
      </c>
      <c r="O141" s="5">
        <f t="shared" si="116"/>
        <v>6.5828443773851775E-2</v>
      </c>
      <c r="P141" s="5">
        <f t="shared" si="117"/>
        <v>0.11254275990799621</v>
      </c>
      <c r="Q141" s="5">
        <f t="shared" si="118"/>
        <v>8.3204212882563869E-2</v>
      </c>
      <c r="R141" s="5">
        <f t="shared" si="119"/>
        <v>3.8056585024083336E-2</v>
      </c>
      <c r="S141" s="5">
        <f t="shared" si="120"/>
        <v>5.5617026362452041E-2</v>
      </c>
      <c r="T141" s="5">
        <f t="shared" si="121"/>
        <v>9.6203647554098756E-2</v>
      </c>
      <c r="U141" s="5">
        <f t="shared" si="122"/>
        <v>6.5062955551517018E-2</v>
      </c>
      <c r="V141" s="5">
        <f t="shared" si="123"/>
        <v>1.221561820959002E-2</v>
      </c>
      <c r="W141" s="5">
        <f t="shared" si="124"/>
        <v>4.7416340702941699E-2</v>
      </c>
      <c r="X141" s="5">
        <f t="shared" si="125"/>
        <v>5.4824446638648466E-2</v>
      </c>
      <c r="Y141" s="5">
        <f t="shared" si="126"/>
        <v>3.1694980092037549E-2</v>
      </c>
      <c r="Z141" s="5">
        <f t="shared" si="127"/>
        <v>1.4667455592811435E-2</v>
      </c>
      <c r="AA141" s="5">
        <f t="shared" si="128"/>
        <v>2.5076028516090598E-2</v>
      </c>
      <c r="AB141" s="5">
        <f t="shared" si="129"/>
        <v>2.1435456278046255E-2</v>
      </c>
      <c r="AC141" s="5">
        <f t="shared" si="130"/>
        <v>1.5091960614610491E-3</v>
      </c>
      <c r="AD141" s="5">
        <f t="shared" si="131"/>
        <v>2.0266185639218382E-2</v>
      </c>
      <c r="AE141" s="5">
        <f t="shared" si="132"/>
        <v>2.3432479113204549E-2</v>
      </c>
      <c r="AF141" s="5">
        <f t="shared" si="133"/>
        <v>1.3546729689680872E-2</v>
      </c>
      <c r="AG141" s="5">
        <f t="shared" si="134"/>
        <v>5.2210689956934831E-3</v>
      </c>
      <c r="AH141" s="5">
        <f t="shared" si="135"/>
        <v>4.2397574578279737E-3</v>
      </c>
      <c r="AI141" s="5">
        <f t="shared" si="136"/>
        <v>7.2484473016511458E-3</v>
      </c>
      <c r="AJ141" s="5">
        <f t="shared" si="137"/>
        <v>6.1961077735482083E-3</v>
      </c>
      <c r="AK141" s="5">
        <f t="shared" si="138"/>
        <v>3.5310322283485587E-3</v>
      </c>
      <c r="AL141" s="5">
        <f t="shared" si="139"/>
        <v>1.1933170603600832E-4</v>
      </c>
      <c r="AM141" s="5">
        <f t="shared" si="140"/>
        <v>6.9295651967133795E-3</v>
      </c>
      <c r="AN141" s="5">
        <f t="shared" si="141"/>
        <v>8.0122078533293225E-3</v>
      </c>
      <c r="AO141" s="5">
        <f t="shared" si="142"/>
        <v>4.631998751912985E-3</v>
      </c>
      <c r="AP141" s="5">
        <f t="shared" si="143"/>
        <v>1.785226813090231E-3</v>
      </c>
      <c r="AQ141" s="5">
        <f t="shared" si="144"/>
        <v>5.1603556232502441E-4</v>
      </c>
      <c r="AR141" s="5">
        <f t="shared" si="145"/>
        <v>9.8043144224784547E-4</v>
      </c>
      <c r="AS141" s="5">
        <f t="shared" si="146"/>
        <v>1.6761821195441799E-3</v>
      </c>
      <c r="AT141" s="5">
        <f t="shared" si="147"/>
        <v>1.4328316987866341E-3</v>
      </c>
      <c r="AU141" s="5">
        <f t="shared" si="148"/>
        <v>8.1654081741669947E-4</v>
      </c>
      <c r="AV141" s="5">
        <f t="shared" si="149"/>
        <v>3.4899715040092303E-4</v>
      </c>
      <c r="AW141" s="5">
        <f t="shared" si="150"/>
        <v>6.5524474094278038E-6</v>
      </c>
      <c r="AX141" s="5">
        <f t="shared" si="151"/>
        <v>1.9745071367622091E-3</v>
      </c>
      <c r="AY141" s="5">
        <f t="shared" si="152"/>
        <v>2.2829948400116505E-3</v>
      </c>
      <c r="AZ141" s="5">
        <f t="shared" si="153"/>
        <v>1.3198396051549738E-3</v>
      </c>
      <c r="BA141" s="5">
        <f t="shared" si="154"/>
        <v>5.0868171135149418E-4</v>
      </c>
      <c r="BB141" s="5">
        <f t="shared" si="155"/>
        <v>1.4703893703419107E-4</v>
      </c>
      <c r="BC141" s="5">
        <f t="shared" si="156"/>
        <v>3.4002321721694909E-5</v>
      </c>
      <c r="BD141" s="5">
        <f t="shared" si="157"/>
        <v>1.8893490616493798E-4</v>
      </c>
      <c r="BE141" s="5">
        <f t="shared" si="158"/>
        <v>3.2301015433098472E-4</v>
      </c>
      <c r="BF141" s="5">
        <f t="shared" si="159"/>
        <v>2.7611509677794228E-4</v>
      </c>
      <c r="BG141" s="5">
        <f t="shared" si="160"/>
        <v>1.573522186974771E-4</v>
      </c>
      <c r="BH141" s="5">
        <f t="shared" si="161"/>
        <v>6.7253803806672076E-5</v>
      </c>
      <c r="BI141" s="5">
        <f t="shared" si="162"/>
        <v>2.2995921704350808E-5</v>
      </c>
      <c r="BJ141" s="8">
        <f t="shared" si="163"/>
        <v>0.50128770684843971</v>
      </c>
      <c r="BK141" s="8">
        <f t="shared" si="164"/>
        <v>0.24122035932988914</v>
      </c>
      <c r="BL141" s="8">
        <f t="shared" si="165"/>
        <v>0.2429654592348435</v>
      </c>
      <c r="BM141" s="8">
        <f t="shared" si="166"/>
        <v>0.54396358797159949</v>
      </c>
      <c r="BN141" s="8">
        <f t="shared" si="167"/>
        <v>0.45390095064178215</v>
      </c>
    </row>
    <row r="142" spans="1:66" x14ac:dyDescent="0.25">
      <c r="A142" t="s">
        <v>32</v>
      </c>
      <c r="B142" t="s">
        <v>308</v>
      </c>
      <c r="C142" t="s">
        <v>309</v>
      </c>
      <c r="D142" s="4" t="s">
        <v>441</v>
      </c>
      <c r="E142">
        <f>VLOOKUP(A142,home!$A$2:$E$405,3,FALSE)</f>
        <v>1.2741935483871001</v>
      </c>
      <c r="F142">
        <f>VLOOKUP(B142,home!$B$2:$E$405,3,FALSE)</f>
        <v>0.88</v>
      </c>
      <c r="G142">
        <f>VLOOKUP(C142,away!$B$2:$E$405,4,FALSE)</f>
        <v>1.01</v>
      </c>
      <c r="H142">
        <f>VLOOKUP(A142,away!$A$2:$E$405,3,FALSE)</f>
        <v>1.12903225806452</v>
      </c>
      <c r="I142">
        <f>VLOOKUP(C142,away!$B$2:$E$405,3,FALSE)</f>
        <v>0.22</v>
      </c>
      <c r="J142">
        <f>VLOOKUP(B142,home!$B$2:$E$405,4,FALSE)</f>
        <v>1.22</v>
      </c>
      <c r="K142" s="3">
        <f t="shared" si="168"/>
        <v>1.1325032258064547</v>
      </c>
      <c r="L142" s="3">
        <f t="shared" si="169"/>
        <v>0.30303225806451717</v>
      </c>
      <c r="M142" s="5">
        <f t="shared" si="114"/>
        <v>0.23798789121068786</v>
      </c>
      <c r="N142" s="5">
        <f t="shared" si="115"/>
        <v>0.26952205449897959</v>
      </c>
      <c r="O142" s="5">
        <f t="shared" si="116"/>
        <v>7.211800806558738E-2</v>
      </c>
      <c r="P142" s="5">
        <f t="shared" si="117"/>
        <v>8.1673876773013618E-2</v>
      </c>
      <c r="Q142" s="5">
        <f t="shared" si="118"/>
        <v>0.15261729807303878</v>
      </c>
      <c r="R142" s="5">
        <f t="shared" si="119"/>
        <v>1.0927041415615001E-2</v>
      </c>
      <c r="S142" s="5">
        <f t="shared" si="120"/>
        <v>7.0073125498095129E-3</v>
      </c>
      <c r="T142" s="5">
        <f t="shared" si="121"/>
        <v>4.6247964454778412E-2</v>
      </c>
      <c r="U142" s="5">
        <f t="shared" si="122"/>
        <v>1.2374909651704716E-2</v>
      </c>
      <c r="V142" s="5">
        <f t="shared" si="123"/>
        <v>2.6720051399425139E-4</v>
      </c>
      <c r="W142" s="5">
        <f t="shared" si="124"/>
        <v>5.7613194127193838E-2</v>
      </c>
      <c r="X142" s="5">
        <f t="shared" si="125"/>
        <v>1.7458656310672924E-2</v>
      </c>
      <c r="Y142" s="5">
        <f t="shared" si="126"/>
        <v>2.645268022297774E-3</v>
      </c>
      <c r="Z142" s="5">
        <f t="shared" si="127"/>
        <v>1.1037486780461042E-3</v>
      </c>
      <c r="AA142" s="5">
        <f t="shared" si="128"/>
        <v>1.2499989383668228E-3</v>
      </c>
      <c r="AB142" s="5">
        <f t="shared" si="129"/>
        <v>7.0781391497753553E-4</v>
      </c>
      <c r="AC142" s="5">
        <f t="shared" si="130"/>
        <v>5.731200688045851E-6</v>
      </c>
      <c r="AD142" s="5">
        <f t="shared" si="131"/>
        <v>1.6311782049515142E-2</v>
      </c>
      <c r="AE142" s="5">
        <f t="shared" si="132"/>
        <v>4.9429961475208305E-3</v>
      </c>
      <c r="AF142" s="5">
        <f t="shared" si="133"/>
        <v>7.489436420937231E-4</v>
      </c>
      <c r="AG142" s="5">
        <f t="shared" si="134"/>
        <v>7.5651361008908176E-5</v>
      </c>
      <c r="AH142" s="5">
        <f t="shared" si="135"/>
        <v>8.3617863561009155E-5</v>
      </c>
      <c r="AI142" s="5">
        <f t="shared" si="136"/>
        <v>9.4697500217886865E-5</v>
      </c>
      <c r="AJ142" s="5">
        <f t="shared" si="137"/>
        <v>5.3622612236282175E-5</v>
      </c>
      <c r="AK142" s="5">
        <f t="shared" si="138"/>
        <v>2.0242593777919398E-5</v>
      </c>
      <c r="AL142" s="5">
        <f t="shared" si="139"/>
        <v>7.8674486567465524E-8</v>
      </c>
      <c r="AM142" s="5">
        <f t="shared" si="140"/>
        <v>3.6946291579455417E-3</v>
      </c>
      <c r="AN142" s="5">
        <f t="shared" si="141"/>
        <v>1.1195918164432429E-3</v>
      </c>
      <c r="AO142" s="5">
        <f t="shared" si="142"/>
        <v>1.6963621812367513E-4</v>
      </c>
      <c r="AP142" s="5">
        <f t="shared" si="143"/>
        <v>1.7135082075847418E-5</v>
      </c>
      <c r="AQ142" s="5">
        <f t="shared" si="144"/>
        <v>1.2981206533912189E-6</v>
      </c>
      <c r="AR142" s="5">
        <f t="shared" si="145"/>
        <v>5.0677820018846635E-6</v>
      </c>
      <c r="AS142" s="5">
        <f t="shared" si="146"/>
        <v>5.7392794648182739E-6</v>
      </c>
      <c r="AT142" s="5">
        <f t="shared" si="147"/>
        <v>3.2498762538557203E-6</v>
      </c>
      <c r="AU142" s="5">
        <f t="shared" si="148"/>
        <v>1.2268317803211324E-6</v>
      </c>
      <c r="AV142" s="5">
        <f t="shared" si="149"/>
        <v>3.4734773718388984E-7</v>
      </c>
      <c r="AW142" s="5">
        <f t="shared" si="150"/>
        <v>7.4999734561690422E-10</v>
      </c>
      <c r="AX142" s="5">
        <f t="shared" si="151"/>
        <v>6.9736323992198571E-4</v>
      </c>
      <c r="AY142" s="5">
        <f t="shared" si="152"/>
        <v>2.1132355728474691E-4</v>
      </c>
      <c r="AZ142" s="5">
        <f t="shared" si="153"/>
        <v>3.2018927373111596E-5</v>
      </c>
      <c r="BA142" s="5">
        <f t="shared" si="154"/>
        <v>3.2342559542259293E-6</v>
      </c>
      <c r="BB142" s="5">
        <f t="shared" si="155"/>
        <v>2.4502097124192318E-7</v>
      </c>
      <c r="BC142" s="5">
        <f t="shared" si="156"/>
        <v>1.4849851637720226E-8</v>
      </c>
      <c r="BD142" s="5">
        <f t="shared" si="157"/>
        <v>2.5595023723497131E-7</v>
      </c>
      <c r="BE142" s="5">
        <f t="shared" si="158"/>
        <v>2.8986446931453233E-7</v>
      </c>
      <c r="BF142" s="5">
        <f t="shared" si="159"/>
        <v>1.6413622327269206E-7</v>
      </c>
      <c r="BG142" s="5">
        <f t="shared" si="160"/>
        <v>6.1961600776004034E-8</v>
      </c>
      <c r="BH142" s="5">
        <f t="shared" si="161"/>
        <v>1.7542928188739088E-8</v>
      </c>
      <c r="BI142" s="5">
        <f t="shared" si="162"/>
        <v>3.9734845527675975E-9</v>
      </c>
      <c r="BJ142" s="8">
        <f t="shared" si="163"/>
        <v>0.57413029893369871</v>
      </c>
      <c r="BK142" s="8">
        <f t="shared" si="164"/>
        <v>0.32715341447996465</v>
      </c>
      <c r="BL142" s="8">
        <f t="shared" si="165"/>
        <v>9.7646377102225984E-2</v>
      </c>
      <c r="BM142" s="8">
        <f t="shared" si="166"/>
        <v>0.17497634634972561</v>
      </c>
      <c r="BN142" s="8">
        <f t="shared" si="167"/>
        <v>0.82484617003692229</v>
      </c>
    </row>
    <row r="143" spans="1:66" x14ac:dyDescent="0.25">
      <c r="A143" t="s">
        <v>32</v>
      </c>
      <c r="B143" t="s">
        <v>310</v>
      </c>
      <c r="C143" t="s">
        <v>311</v>
      </c>
      <c r="D143" s="4" t="s">
        <v>441</v>
      </c>
      <c r="E143">
        <f>VLOOKUP(A143,home!$A$2:$E$405,3,FALSE)</f>
        <v>1.2741935483871001</v>
      </c>
      <c r="F143">
        <f>VLOOKUP(B143,home!$B$2:$E$405,3,FALSE)</f>
        <v>0.56000000000000005</v>
      </c>
      <c r="G143">
        <f>VLOOKUP(C143,away!$B$2:$E$405,4,FALSE)</f>
        <v>1.01</v>
      </c>
      <c r="H143">
        <f>VLOOKUP(A143,away!$A$2:$E$405,3,FALSE)</f>
        <v>1.12903225806452</v>
      </c>
      <c r="I143">
        <f>VLOOKUP(C143,away!$B$2:$E$405,3,FALSE)</f>
        <v>0.78</v>
      </c>
      <c r="J143">
        <f>VLOOKUP(B143,home!$B$2:$E$405,4,FALSE)</f>
        <v>1.27</v>
      </c>
      <c r="K143" s="3">
        <f t="shared" si="168"/>
        <v>0.72068387096774389</v>
      </c>
      <c r="L143" s="3">
        <f t="shared" si="169"/>
        <v>1.1184193548387136</v>
      </c>
      <c r="M143" s="5">
        <f t="shared" si="114"/>
        <v>0.15895991335603313</v>
      </c>
      <c r="N143" s="5">
        <f t="shared" si="115"/>
        <v>0.11455984568612314</v>
      </c>
      <c r="O143" s="5">
        <f t="shared" si="116"/>
        <v>0.17778384374087239</v>
      </c>
      <c r="P143" s="5">
        <f t="shared" si="117"/>
        <v>0.12812594870269642</v>
      </c>
      <c r="Q143" s="5">
        <f t="shared" si="118"/>
        <v>4.1280716523271296E-2</v>
      </c>
      <c r="R143" s="5">
        <f t="shared" si="119"/>
        <v>9.941844590870659E-2</v>
      </c>
      <c r="S143" s="5">
        <f t="shared" si="120"/>
        <v>2.5818236787468234E-2</v>
      </c>
      <c r="T143" s="5">
        <f t="shared" si="121"/>
        <v>4.6169152341236905E-2</v>
      </c>
      <c r="U143" s="5">
        <f t="shared" si="122"/>
        <v>7.1649270443083932E-2</v>
      </c>
      <c r="V143" s="5">
        <f t="shared" si="123"/>
        <v>2.3122433912813032E-3</v>
      </c>
      <c r="W143" s="5">
        <f t="shared" si="124"/>
        <v>9.9167821934377561E-3</v>
      </c>
      <c r="X143" s="5">
        <f t="shared" si="125"/>
        <v>1.10911211428607E-2</v>
      </c>
      <c r="Y143" s="5">
        <f t="shared" si="126"/>
        <v>6.20226227651814E-3</v>
      </c>
      <c r="Z143" s="5">
        <f t="shared" si="127"/>
        <v>3.706383804409439E-2</v>
      </c>
      <c r="AA143" s="5">
        <f t="shared" si="128"/>
        <v>2.671131027453948E-2</v>
      </c>
      <c r="AB143" s="5">
        <f t="shared" si="129"/>
        <v>9.6252052436377883E-3</v>
      </c>
      <c r="AC143" s="5">
        <f t="shared" si="130"/>
        <v>1.1648313239982849E-4</v>
      </c>
      <c r="AD143" s="5">
        <f t="shared" si="131"/>
        <v>1.786716244677679E-3</v>
      </c>
      <c r="AE143" s="5">
        <f t="shared" si="132"/>
        <v>1.9982980296522589E-3</v>
      </c>
      <c r="AF143" s="5">
        <f t="shared" si="133"/>
        <v>1.117467596549576E-3</v>
      </c>
      <c r="AG143" s="5">
        <f t="shared" si="134"/>
        <v>4.1659912946204826E-4</v>
      </c>
      <c r="AH143" s="5">
        <f t="shared" si="135"/>
        <v>1.0363228458280659E-2</v>
      </c>
      <c r="AI143" s="5">
        <f t="shared" si="136"/>
        <v>7.4686116010367906E-3</v>
      </c>
      <c r="AJ143" s="5">
        <f t="shared" si="137"/>
        <v>2.6912539596948958E-3</v>
      </c>
      <c r="AK143" s="5">
        <f t="shared" si="138"/>
        <v>6.4651444047672882E-4</v>
      </c>
      <c r="AL143" s="5">
        <f t="shared" si="139"/>
        <v>3.7555410119436583E-6</v>
      </c>
      <c r="AM143" s="5">
        <f t="shared" si="140"/>
        <v>2.5753151590705213E-4</v>
      </c>
      <c r="AN143" s="5">
        <f t="shared" si="141"/>
        <v>2.8802823187140116E-4</v>
      </c>
      <c r="AO143" s="5">
        <f t="shared" si="142"/>
        <v>1.6106817463247398E-4</v>
      </c>
      <c r="AP143" s="5">
        <f t="shared" si="143"/>
        <v>6.0047254652500268E-5</v>
      </c>
      <c r="AQ143" s="5">
        <f t="shared" si="144"/>
        <v>1.6789502952071329E-5</v>
      </c>
      <c r="AR143" s="5">
        <f t="shared" si="145"/>
        <v>2.3180870572712896E-3</v>
      </c>
      <c r="AS143" s="5">
        <f t="shared" si="146"/>
        <v>1.6706079536744993E-3</v>
      </c>
      <c r="AT143" s="5">
        <f t="shared" si="147"/>
        <v>6.0199010346181957E-4</v>
      </c>
      <c r="AU143" s="5">
        <f t="shared" si="148"/>
        <v>1.4461485268237896E-4</v>
      </c>
      <c r="AV143" s="5">
        <f t="shared" si="149"/>
        <v>2.6055397957641721E-5</v>
      </c>
      <c r="AW143" s="5">
        <f t="shared" si="150"/>
        <v>8.4085185183594323E-8</v>
      </c>
      <c r="AX143" s="5">
        <f t="shared" si="151"/>
        <v>3.0933134963347562E-5</v>
      </c>
      <c r="AY143" s="5">
        <f t="shared" si="152"/>
        <v>3.4596216848846034E-5</v>
      </c>
      <c r="AZ143" s="5">
        <f t="shared" si="153"/>
        <v>1.934653926397331E-5</v>
      </c>
      <c r="BA143" s="5">
        <f t="shared" si="154"/>
        <v>7.2125146539916237E-6</v>
      </c>
      <c r="BB143" s="5">
        <f t="shared" si="155"/>
        <v>2.0166539965205205E-6</v>
      </c>
      <c r="BC143" s="5">
        <f t="shared" si="156"/>
        <v>4.5109297234427869E-7</v>
      </c>
      <c r="BD143" s="5">
        <f t="shared" si="157"/>
        <v>4.3209890517555469E-4</v>
      </c>
      <c r="BE143" s="5">
        <f t="shared" si="158"/>
        <v>3.1140671162284287E-4</v>
      </c>
      <c r="BF143" s="5">
        <f t="shared" si="159"/>
        <v>1.1221289718884313E-4</v>
      </c>
      <c r="BG143" s="5">
        <f t="shared" si="160"/>
        <v>2.6956675039520318E-5</v>
      </c>
      <c r="BH143" s="5">
        <f t="shared" si="161"/>
        <v>4.8568102289752653E-6</v>
      </c>
      <c r="BI143" s="5">
        <f t="shared" si="162"/>
        <v>7.0004495927472603E-7</v>
      </c>
      <c r="BJ143" s="8">
        <f t="shared" si="163"/>
        <v>0.23541698199650396</v>
      </c>
      <c r="BK143" s="8">
        <f t="shared" si="164"/>
        <v>0.31537117712773971</v>
      </c>
      <c r="BL143" s="8">
        <f t="shared" si="165"/>
        <v>0.41200727147959193</v>
      </c>
      <c r="BM143" s="8">
        <f t="shared" si="166"/>
        <v>0.27969604259856345</v>
      </c>
      <c r="BN143" s="8">
        <f t="shared" si="167"/>
        <v>0.72012871391770295</v>
      </c>
    </row>
    <row r="144" spans="1:66" x14ac:dyDescent="0.25">
      <c r="A144" t="s">
        <v>32</v>
      </c>
      <c r="B144" t="s">
        <v>312</v>
      </c>
      <c r="C144" t="s">
        <v>313</v>
      </c>
      <c r="D144" s="4" t="s">
        <v>441</v>
      </c>
      <c r="E144">
        <f>VLOOKUP(A144,home!$A$2:$E$405,3,FALSE)</f>
        <v>1.2741935483871001</v>
      </c>
      <c r="F144">
        <f>VLOOKUP(B144,home!$B$2:$E$405,3,FALSE)</f>
        <v>0.56000000000000005</v>
      </c>
      <c r="G144">
        <f>VLOOKUP(C144,away!$B$2:$E$405,4,FALSE)</f>
        <v>1.28</v>
      </c>
      <c r="H144">
        <f>VLOOKUP(A144,away!$A$2:$E$405,3,FALSE)</f>
        <v>1.12903225806452</v>
      </c>
      <c r="I144">
        <f>VLOOKUP(C144,away!$B$2:$E$405,3,FALSE)</f>
        <v>1.08</v>
      </c>
      <c r="J144">
        <f>VLOOKUP(B144,home!$B$2:$E$405,4,FALSE)</f>
        <v>0.76</v>
      </c>
      <c r="K144" s="3">
        <f t="shared" si="168"/>
        <v>0.91334193548387343</v>
      </c>
      <c r="L144" s="3">
        <f t="shared" si="169"/>
        <v>0.92670967741935817</v>
      </c>
      <c r="M144" s="5">
        <f t="shared" si="114"/>
        <v>0.15880922929000812</v>
      </c>
      <c r="N144" s="5">
        <f t="shared" si="115"/>
        <v>0.14504712885243826</v>
      </c>
      <c r="O144" s="5">
        <f t="shared" si="116"/>
        <v>0.14717004964656033</v>
      </c>
      <c r="P144" s="5">
        <f t="shared" si="117"/>
        <v>0.13441657798944714</v>
      </c>
      <c r="Q144" s="5">
        <f t="shared" si="118"/>
        <v>6.6238812701232372E-2</v>
      </c>
      <c r="R144" s="5">
        <f t="shared" si="119"/>
        <v>6.8191954616877423E-2</v>
      </c>
      <c r="S144" s="5">
        <f t="shared" si="120"/>
        <v>2.8442642343850709E-2</v>
      </c>
      <c r="T144" s="5">
        <f t="shared" si="121"/>
        <v>6.1384148751000338E-2</v>
      </c>
      <c r="U144" s="5">
        <f t="shared" si="122"/>
        <v>6.228257181420728E-2</v>
      </c>
      <c r="V144" s="5">
        <f t="shared" si="123"/>
        <v>2.6748813794670204E-3</v>
      </c>
      <c r="W144" s="5">
        <f t="shared" si="124"/>
        <v>2.0166228465565785E-2</v>
      </c>
      <c r="X144" s="5">
        <f t="shared" si="125"/>
        <v>1.868823907608955E-2</v>
      </c>
      <c r="Y144" s="5">
        <f t="shared" si="126"/>
        <v>8.6592860028693944E-3</v>
      </c>
      <c r="Z144" s="5">
        <f t="shared" si="127"/>
        <v>2.1064714755200664E-2</v>
      </c>
      <c r="AA144" s="5">
        <f t="shared" si="128"/>
        <v>1.9239287344930682E-2</v>
      </c>
      <c r="AB144" s="5">
        <f t="shared" si="129"/>
        <v>8.7860239704746906E-3</v>
      </c>
      <c r="AC144" s="5">
        <f t="shared" si="130"/>
        <v>1.4150169481769471E-4</v>
      </c>
      <c r="AD144" s="5">
        <f t="shared" si="131"/>
        <v>4.6046655345374585E-3</v>
      </c>
      <c r="AE144" s="5">
        <f t="shared" si="132"/>
        <v>4.2671881121352454E-3</v>
      </c>
      <c r="AF144" s="5">
        <f t="shared" si="133"/>
        <v>1.9772222594422865E-3</v>
      </c>
      <c r="AG144" s="5">
        <f t="shared" si="134"/>
        <v>6.1077033407804524E-4</v>
      </c>
      <c r="AH144" s="5">
        <f t="shared" si="135"/>
        <v>4.8802187539306987E-3</v>
      </c>
      <c r="AI144" s="5">
        <f t="shared" si="136"/>
        <v>4.457308442299762E-3</v>
      </c>
      <c r="AJ144" s="5">
        <f t="shared" si="137"/>
        <v>2.0355233598693366E-3</v>
      </c>
      <c r="AK144" s="5">
        <f t="shared" si="138"/>
        <v>6.1970961507523236E-4</v>
      </c>
      <c r="AL144" s="5">
        <f t="shared" si="139"/>
        <v>4.7906972868354136E-6</v>
      </c>
      <c r="AM144" s="5">
        <f t="shared" si="140"/>
        <v>8.4112682631406577E-4</v>
      </c>
      <c r="AN144" s="5">
        <f t="shared" si="141"/>
        <v>7.7948036988227643E-4</v>
      </c>
      <c r="AO144" s="5">
        <f t="shared" si="142"/>
        <v>3.6117600106416319E-4</v>
      </c>
      <c r="AP144" s="5">
        <f t="shared" si="143"/>
        <v>1.1156843181259482E-4</v>
      </c>
      <c r="AQ144" s="5">
        <f t="shared" si="144"/>
        <v>2.5847886363808344E-5</v>
      </c>
      <c r="AR144" s="5">
        <f t="shared" si="145"/>
        <v>9.0450918943820444E-4</v>
      </c>
      <c r="AS144" s="5">
        <f t="shared" si="146"/>
        <v>8.2612617374443914E-4</v>
      </c>
      <c r="AT144" s="5">
        <f t="shared" si="147"/>
        <v>3.7726783924081636E-4</v>
      </c>
      <c r="AU144" s="5">
        <f t="shared" si="148"/>
        <v>1.1485817949600869E-4</v>
      </c>
      <c r="AV144" s="5">
        <f t="shared" si="149"/>
        <v>2.6226197991759675E-5</v>
      </c>
      <c r="AW144" s="5">
        <f t="shared" si="150"/>
        <v>1.1263499020503018E-7</v>
      </c>
      <c r="AX144" s="5">
        <f t="shared" si="151"/>
        <v>1.2803940058884938E-4</v>
      </c>
      <c r="AY144" s="5">
        <f t="shared" si="152"/>
        <v>1.1865535161666057E-4</v>
      </c>
      <c r="AZ144" s="5">
        <f t="shared" si="153"/>
        <v>5.4979531310378014E-5</v>
      </c>
      <c r="BA144" s="5">
        <f t="shared" si="154"/>
        <v>1.698335457510264E-5</v>
      </c>
      <c r="BB144" s="5">
        <f t="shared" si="155"/>
        <v>3.9346597599479858E-6</v>
      </c>
      <c r="BC144" s="5">
        <f t="shared" si="156"/>
        <v>7.2925745537926576E-7</v>
      </c>
      <c r="BD144" s="5">
        <f t="shared" si="157"/>
        <v>1.3970290319452054E-4</v>
      </c>
      <c r="BE144" s="5">
        <f t="shared" si="158"/>
        <v>1.2759651999639959E-4</v>
      </c>
      <c r="BF144" s="5">
        <f t="shared" si="159"/>
        <v>5.8269626267259176E-5</v>
      </c>
      <c r="BG144" s="5">
        <f t="shared" si="160"/>
        <v>1.7740031078286818E-5</v>
      </c>
      <c r="BH144" s="5">
        <f t="shared" si="161"/>
        <v>4.0506785801466365E-6</v>
      </c>
      <c r="BI144" s="5">
        <f t="shared" si="162"/>
        <v>7.3993092288283972E-7</v>
      </c>
      <c r="BJ144" s="8">
        <f t="shared" si="163"/>
        <v>0.33408621116013199</v>
      </c>
      <c r="BK144" s="8">
        <f t="shared" si="164"/>
        <v>0.32460827874649412</v>
      </c>
      <c r="BL144" s="8">
        <f t="shared" si="165"/>
        <v>0.32025973483417614</v>
      </c>
      <c r="BM144" s="8">
        <f t="shared" si="166"/>
        <v>0.28002664368281283</v>
      </c>
      <c r="BN144" s="8">
        <f t="shared" si="167"/>
        <v>0.71987375309656365</v>
      </c>
    </row>
    <row r="145" spans="1:66" x14ac:dyDescent="0.25">
      <c r="A145" t="s">
        <v>213</v>
      </c>
      <c r="B145" t="s">
        <v>314</v>
      </c>
      <c r="C145" t="s">
        <v>315</v>
      </c>
      <c r="D145" s="4" t="s">
        <v>441</v>
      </c>
      <c r="E145">
        <f>VLOOKUP(A145,home!$A$2:$E$405,3,FALSE)</f>
        <v>1.2554744525547401</v>
      </c>
      <c r="F145">
        <f>VLOOKUP(B145,home!$B$2:$E$405,3,FALSE)</f>
        <v>0.66</v>
      </c>
      <c r="G145">
        <f>VLOOKUP(C145,away!$B$2:$E$405,4,FALSE)</f>
        <v>0.37</v>
      </c>
      <c r="H145">
        <f>VLOOKUP(A145,away!$A$2:$E$405,3,FALSE)</f>
        <v>1.18978102189781</v>
      </c>
      <c r="I145">
        <f>VLOOKUP(C145,away!$B$2:$E$405,3,FALSE)</f>
        <v>1.65</v>
      </c>
      <c r="J145">
        <f>VLOOKUP(B145,home!$B$2:$E$405,4,FALSE)</f>
        <v>1.4</v>
      </c>
      <c r="K145" s="3">
        <f t="shared" si="168"/>
        <v>0.30658686131386753</v>
      </c>
      <c r="L145" s="3">
        <f t="shared" si="169"/>
        <v>2.748394160583941</v>
      </c>
      <c r="M145" s="5">
        <f t="shared" si="114"/>
        <v>4.7123615078624351E-2</v>
      </c>
      <c r="N145" s="5">
        <f t="shared" si="115"/>
        <v>1.444748124071828E-2</v>
      </c>
      <c r="O145" s="5">
        <f t="shared" si="116"/>
        <v>0.12951426850769651</v>
      </c>
      <c r="P145" s="5">
        <f t="shared" si="117"/>
        <v>3.9707373077136149E-2</v>
      </c>
      <c r="Q145" s="5">
        <f t="shared" si="118"/>
        <v>2.2147039637413985E-3</v>
      </c>
      <c r="R145" s="5">
        <f t="shared" si="119"/>
        <v>0.17797812963942689</v>
      </c>
      <c r="S145" s="5">
        <f t="shared" si="120"/>
        <v>8.3645719564184578E-3</v>
      </c>
      <c r="T145" s="5">
        <f t="shared" si="121"/>
        <v>6.0868794413689673E-3</v>
      </c>
      <c r="U145" s="5">
        <f t="shared" si="122"/>
        <v>5.4565756148664511E-2</v>
      </c>
      <c r="V145" s="5">
        <f t="shared" si="123"/>
        <v>7.8312983309937001E-4</v>
      </c>
      <c r="W145" s="5">
        <f t="shared" si="124"/>
        <v>2.2633304566095234E-4</v>
      </c>
      <c r="X145" s="5">
        <f t="shared" si="125"/>
        <v>6.2205242104173988E-4</v>
      </c>
      <c r="Y145" s="5">
        <f t="shared" si="126"/>
        <v>8.5482262078411062E-4</v>
      </c>
      <c r="Z145" s="5">
        <f t="shared" si="127"/>
        <v>0.16305135073755084</v>
      </c>
      <c r="AA145" s="5">
        <f t="shared" si="128"/>
        <v>4.9989401855612264E-2</v>
      </c>
      <c r="AB145" s="5">
        <f t="shared" si="129"/>
        <v>7.6630469069348933E-3</v>
      </c>
      <c r="AC145" s="5">
        <f t="shared" si="130"/>
        <v>4.1242629092161714E-5</v>
      </c>
      <c r="AD145" s="5">
        <f t="shared" si="131"/>
        <v>1.7347684520199907E-5</v>
      </c>
      <c r="AE145" s="5">
        <f t="shared" si="132"/>
        <v>4.7678274834969852E-5</v>
      </c>
      <c r="AF145" s="5">
        <f t="shared" si="133"/>
        <v>6.5519346071573709E-5</v>
      </c>
      <c r="AG145" s="5">
        <f t="shared" si="134"/>
        <v>6.0024329382797187E-5</v>
      </c>
      <c r="AH145" s="5">
        <f t="shared" si="135"/>
        <v>0.11203234506060218</v>
      </c>
      <c r="AI145" s="5">
        <f t="shared" si="136"/>
        <v>3.4347645037762192E-2</v>
      </c>
      <c r="AJ145" s="5">
        <f t="shared" si="137"/>
        <v>5.2652683428251719E-3</v>
      </c>
      <c r="AK145" s="5">
        <f t="shared" si="138"/>
        <v>5.3808736506734617E-4</v>
      </c>
      <c r="AL145" s="5">
        <f t="shared" si="139"/>
        <v>1.3900771044938443E-6</v>
      </c>
      <c r="AM145" s="5">
        <f t="shared" si="140"/>
        <v>1.0637144296222518E-6</v>
      </c>
      <c r="AN145" s="5">
        <f t="shared" si="141"/>
        <v>2.9235065269026743E-6</v>
      </c>
      <c r="AO145" s="5">
        <f t="shared" si="142"/>
        <v>4.0174741334841752E-6</v>
      </c>
      <c r="AP145" s="5">
        <f t="shared" si="143"/>
        <v>3.6805341495883117E-6</v>
      </c>
      <c r="AQ145" s="5">
        <f t="shared" si="144"/>
        <v>2.5288896411395741E-6</v>
      </c>
      <c r="AR145" s="5">
        <f t="shared" si="145"/>
        <v>6.1581808592216819E-2</v>
      </c>
      <c r="AS145" s="5">
        <f t="shared" si="146"/>
        <v>1.8880173410319112E-2</v>
      </c>
      <c r="AT145" s="5">
        <f t="shared" si="147"/>
        <v>2.8942065534656369E-3</v>
      </c>
      <c r="AU145" s="5">
        <f t="shared" si="148"/>
        <v>2.9577523440701866E-4</v>
      </c>
      <c r="AV145" s="5">
        <f t="shared" si="149"/>
        <v>2.2670200192805317E-5</v>
      </c>
      <c r="AW145" s="5">
        <f t="shared" si="150"/>
        <v>3.2536358599981517E-8</v>
      </c>
      <c r="AX145" s="5">
        <f t="shared" si="151"/>
        <v>5.4353478052026124E-8</v>
      </c>
      <c r="AY145" s="5">
        <f t="shared" si="152"/>
        <v>1.4938478168561601E-7</v>
      </c>
      <c r="AZ145" s="5">
        <f t="shared" si="153"/>
        <v>2.0528413083242697E-7</v>
      </c>
      <c r="BA145" s="5">
        <f t="shared" si="154"/>
        <v>1.8806723548013066E-7</v>
      </c>
      <c r="BB145" s="5">
        <f t="shared" si="155"/>
        <v>1.2922072294768901E-7</v>
      </c>
      <c r="BC145" s="5">
        <f t="shared" si="156"/>
        <v>7.1029896075172733E-8</v>
      </c>
      <c r="BD145" s="5">
        <f t="shared" si="157"/>
        <v>2.8208513855507801E-2</v>
      </c>
      <c r="BE145" s="5">
        <f t="shared" si="158"/>
        <v>8.6483597252888806E-3</v>
      </c>
      <c r="BF145" s="5">
        <f t="shared" si="159"/>
        <v>1.3257367318447895E-3</v>
      </c>
      <c r="BG145" s="5">
        <f t="shared" si="160"/>
        <v>1.3548448784826618E-4</v>
      </c>
      <c r="BH145" s="5">
        <f t="shared" si="161"/>
        <v>1.0384440971529187E-5</v>
      </c>
      <c r="BI145" s="5">
        <f t="shared" si="162"/>
        <v>6.3674663279205293E-7</v>
      </c>
      <c r="BJ145" s="8">
        <f t="shared" si="163"/>
        <v>2.4657853827250803E-2</v>
      </c>
      <c r="BK145" s="8">
        <f t="shared" si="164"/>
        <v>9.6021472036256675E-2</v>
      </c>
      <c r="BL145" s="8">
        <f t="shared" si="165"/>
        <v>0.69389769884328734</v>
      </c>
      <c r="BM145" s="8">
        <f t="shared" si="166"/>
        <v>0.5666426870885789</v>
      </c>
      <c r="BN145" s="8">
        <f t="shared" si="167"/>
        <v>0.41098557150734361</v>
      </c>
    </row>
    <row r="146" spans="1:66" x14ac:dyDescent="0.25">
      <c r="A146" t="s">
        <v>40</v>
      </c>
      <c r="B146" t="s">
        <v>316</v>
      </c>
      <c r="C146" t="s">
        <v>317</v>
      </c>
      <c r="D146" s="4" t="s">
        <v>441</v>
      </c>
      <c r="E146">
        <f>VLOOKUP(A146,home!$A$2:$E$405,3,FALSE)</f>
        <v>1.5473684210526299</v>
      </c>
      <c r="F146">
        <f>VLOOKUP(B146,home!$B$2:$E$405,3,FALSE)</f>
        <v>0.28999999999999998</v>
      </c>
      <c r="G146">
        <f>VLOOKUP(C146,away!$B$2:$E$405,4,FALSE)</f>
        <v>1.01</v>
      </c>
      <c r="H146">
        <f>VLOOKUP(A146,away!$A$2:$E$405,3,FALSE)</f>
        <v>1.2052631578947399</v>
      </c>
      <c r="I146">
        <f>VLOOKUP(C146,away!$B$2:$E$405,3,FALSE)</f>
        <v>0.79</v>
      </c>
      <c r="J146">
        <f>VLOOKUP(B146,home!$B$2:$E$405,4,FALSE)</f>
        <v>1.01</v>
      </c>
      <c r="K146" s="3">
        <f t="shared" si="168"/>
        <v>0.45322421052631529</v>
      </c>
      <c r="L146" s="3">
        <f t="shared" si="169"/>
        <v>0.96167947368421303</v>
      </c>
      <c r="M146" s="5">
        <f t="shared" si="114"/>
        <v>0.24294901214779868</v>
      </c>
      <c r="N146" s="5">
        <f t="shared" si="115"/>
        <v>0.11011037422883423</v>
      </c>
      <c r="O146" s="5">
        <f t="shared" si="116"/>
        <v>0.2336390781343945</v>
      </c>
      <c r="P146" s="5">
        <f t="shared" si="117"/>
        <v>0.10589088673555704</v>
      </c>
      <c r="Q146" s="5">
        <f t="shared" si="118"/>
        <v>2.4952343715310264E-2</v>
      </c>
      <c r="R146" s="5">
        <f t="shared" si="119"/>
        <v>0.1123429528461746</v>
      </c>
      <c r="S146" s="5">
        <f t="shared" si="120"/>
        <v>1.153830570714688E-2</v>
      </c>
      <c r="T146" s="5">
        <f t="shared" si="121"/>
        <v>2.3996156771327156E-2</v>
      </c>
      <c r="U146" s="5">
        <f t="shared" si="122"/>
        <v>5.091654611190255E-2</v>
      </c>
      <c r="V146" s="5">
        <f t="shared" si="123"/>
        <v>5.5878273568339242E-4</v>
      </c>
      <c r="W146" s="5">
        <f t="shared" si="124"/>
        <v>3.7696687603842541E-3</v>
      </c>
      <c r="X146" s="5">
        <f t="shared" si="125"/>
        <v>3.6252130694501496E-3</v>
      </c>
      <c r="Y146" s="5">
        <f t="shared" si="126"/>
        <v>1.7431464983109748E-3</v>
      </c>
      <c r="Z146" s="5">
        <f t="shared" si="127"/>
        <v>3.6012637255079853E-2</v>
      </c>
      <c r="AA146" s="5">
        <f t="shared" si="128"/>
        <v>1.6321799088904135E-2</v>
      </c>
      <c r="AB146" s="5">
        <f t="shared" si="129"/>
        <v>3.6987172532188545E-3</v>
      </c>
      <c r="AC146" s="5">
        <f t="shared" si="130"/>
        <v>1.5221815179175991E-5</v>
      </c>
      <c r="AD146" s="5">
        <f t="shared" si="131"/>
        <v>4.2712628696771663E-4</v>
      </c>
      <c r="AE146" s="5">
        <f t="shared" si="132"/>
        <v>4.1075858284780588E-4</v>
      </c>
      <c r="AF146" s="5">
        <f t="shared" si="133"/>
        <v>1.9750904888217558E-4</v>
      </c>
      <c r="AG146" s="5">
        <f t="shared" si="134"/>
        <v>6.3313466058960042E-5</v>
      </c>
      <c r="AH146" s="5">
        <f t="shared" si="135"/>
        <v>8.6581535103614181E-3</v>
      </c>
      <c r="AI146" s="5">
        <f t="shared" si="136"/>
        <v>3.9240847893491984E-3</v>
      </c>
      <c r="AJ146" s="5">
        <f t="shared" si="137"/>
        <v>8.8924511534555634E-4</v>
      </c>
      <c r="AK146" s="5">
        <f t="shared" si="138"/>
        <v>1.3434247178895737E-4</v>
      </c>
      <c r="AL146" s="5">
        <f t="shared" si="139"/>
        <v>2.653810349419548E-7</v>
      </c>
      <c r="AM146" s="5">
        <f t="shared" si="140"/>
        <v>3.8716794841195967E-5</v>
      </c>
      <c r="AN146" s="5">
        <f t="shared" si="141"/>
        <v>3.723314688562099E-5</v>
      </c>
      <c r="AO146" s="5">
        <f t="shared" si="142"/>
        <v>1.7903176550285494E-5</v>
      </c>
      <c r="AP146" s="5">
        <f t="shared" si="143"/>
        <v>5.7390391340513661E-6</v>
      </c>
      <c r="AQ146" s="5">
        <f t="shared" si="144"/>
        <v>1.3797790334719047E-6</v>
      </c>
      <c r="AR146" s="5">
        <f t="shared" si="145"/>
        <v>1.6652737021842987E-3</v>
      </c>
      <c r="AS146" s="5">
        <f t="shared" si="146"/>
        <v>7.54742358982713E-4</v>
      </c>
      <c r="AT146" s="5">
        <f t="shared" si="147"/>
        <v>1.7103375490035448E-4</v>
      </c>
      <c r="AU146" s="5">
        <f t="shared" si="148"/>
        <v>2.5838879512688162E-5</v>
      </c>
      <c r="AV146" s="5">
        <f t="shared" si="149"/>
        <v>2.9277014420056678E-6</v>
      </c>
      <c r="AW146" s="5">
        <f t="shared" si="150"/>
        <v>3.2130007747043741E-9</v>
      </c>
      <c r="AX146" s="5">
        <f t="shared" si="151"/>
        <v>2.9245647960017259E-6</v>
      </c>
      <c r="AY146" s="5">
        <f t="shared" si="152"/>
        <v>2.8124939337743178E-6</v>
      </c>
      <c r="AZ146" s="5">
        <f t="shared" si="153"/>
        <v>1.3523588429860638E-6</v>
      </c>
      <c r="BA146" s="5">
        <f t="shared" si="154"/>
        <v>4.3351191345167643E-7</v>
      </c>
      <c r="BB146" s="5">
        <f t="shared" si="155"/>
        <v>1.0422487719101105E-7</v>
      </c>
      <c r="BC146" s="5">
        <f t="shared" si="156"/>
        <v>2.004618500837066E-8</v>
      </c>
      <c r="BD146" s="5">
        <f t="shared" si="157"/>
        <v>2.6690992290945937E-4</v>
      </c>
      <c r="BE146" s="5">
        <f t="shared" si="158"/>
        <v>1.209700390922794E-4</v>
      </c>
      <c r="BF146" s="5">
        <f t="shared" si="159"/>
        <v>2.7413275232467913E-5</v>
      </c>
      <c r="BG146" s="5">
        <f t="shared" si="160"/>
        <v>4.141453341725289E-6</v>
      </c>
      <c r="BH146" s="5">
        <f t="shared" si="161"/>
        <v>4.6925173030875338E-7</v>
      </c>
      <c r="BI146" s="5">
        <f t="shared" si="162"/>
        <v>4.2535249001458452E-8</v>
      </c>
      <c r="BJ146" s="8">
        <f t="shared" si="163"/>
        <v>0.16940422956536677</v>
      </c>
      <c r="BK146" s="8">
        <f t="shared" si="164"/>
        <v>0.36095528701633384</v>
      </c>
      <c r="BL146" s="8">
        <f t="shared" si="165"/>
        <v>0.43356468219601701</v>
      </c>
      <c r="BM146" s="8">
        <f t="shared" si="166"/>
        <v>0.17004937894379527</v>
      </c>
      <c r="BN146" s="8">
        <f t="shared" si="167"/>
        <v>0.82988464780806925</v>
      </c>
    </row>
    <row r="147" spans="1:66" x14ac:dyDescent="0.25">
      <c r="A147" t="s">
        <v>40</v>
      </c>
      <c r="B147" t="s">
        <v>318</v>
      </c>
      <c r="C147" t="s">
        <v>319</v>
      </c>
      <c r="D147" s="4" t="s">
        <v>441</v>
      </c>
      <c r="E147">
        <f>VLOOKUP(A147,home!$A$2:$E$405,3,FALSE)</f>
        <v>1.5473684210526299</v>
      </c>
      <c r="F147">
        <f>VLOOKUP(B147,home!$B$2:$E$405,3,FALSE)</f>
        <v>1.1499999999999999</v>
      </c>
      <c r="G147">
        <f>VLOOKUP(C147,away!$B$2:$E$405,4,FALSE)</f>
        <v>1.36</v>
      </c>
      <c r="H147">
        <f>VLOOKUP(A147,away!$A$2:$E$405,3,FALSE)</f>
        <v>1.2052631578947399</v>
      </c>
      <c r="I147">
        <f>VLOOKUP(C147,away!$B$2:$E$405,3,FALSE)</f>
        <v>0.56999999999999995</v>
      </c>
      <c r="J147">
        <f>VLOOKUP(B147,home!$B$2:$E$405,4,FALSE)</f>
        <v>0.83</v>
      </c>
      <c r="K147" s="3">
        <f t="shared" si="168"/>
        <v>2.4200842105263134</v>
      </c>
      <c r="L147" s="3">
        <f t="shared" si="169"/>
        <v>0.57021000000000144</v>
      </c>
      <c r="M147" s="5">
        <f t="shared" si="114"/>
        <v>5.0272643806589065E-2</v>
      </c>
      <c r="N147" s="5">
        <f t="shared" si="115"/>
        <v>0.12166403149773963</v>
      </c>
      <c r="O147" s="5">
        <f t="shared" si="116"/>
        <v>2.866596422495522E-2</v>
      </c>
      <c r="P147" s="5">
        <f t="shared" si="117"/>
        <v>6.9374047400326294E-2</v>
      </c>
      <c r="Q147" s="5">
        <f t="shared" si="118"/>
        <v>0.14721860080832794</v>
      </c>
      <c r="R147" s="5">
        <f t="shared" si="119"/>
        <v>8.1728097303558796E-3</v>
      </c>
      <c r="S147" s="5">
        <f t="shared" si="120"/>
        <v>2.3933287013999896E-2</v>
      </c>
      <c r="T147" s="5">
        <f t="shared" si="121"/>
        <v>8.3945518366916869E-2</v>
      </c>
      <c r="U147" s="5">
        <f t="shared" si="122"/>
        <v>1.9778887784070075E-2</v>
      </c>
      <c r="V147" s="5">
        <f t="shared" si="123"/>
        <v>3.6696542471766642E-3</v>
      </c>
      <c r="W147" s="5">
        <f t="shared" si="124"/>
        <v>0.1187604704373369</v>
      </c>
      <c r="X147" s="5">
        <f t="shared" si="125"/>
        <v>6.7718407848074036E-2</v>
      </c>
      <c r="Y147" s="5">
        <f t="shared" si="126"/>
        <v>1.9306856669525196E-2</v>
      </c>
      <c r="Z147" s="5">
        <f t="shared" si="127"/>
        <v>1.5534059454487461E-3</v>
      </c>
      <c r="AA147" s="5">
        <f t="shared" si="128"/>
        <v>3.7593732011182096E-3</v>
      </c>
      <c r="AB147" s="5">
        <f t="shared" si="129"/>
        <v>4.5489998627509728E-3</v>
      </c>
      <c r="AC147" s="5">
        <f t="shared" si="130"/>
        <v>3.1649763719641965E-4</v>
      </c>
      <c r="AD147" s="5">
        <f t="shared" si="131"/>
        <v>7.1852584835019009E-2</v>
      </c>
      <c r="AE147" s="5">
        <f t="shared" si="132"/>
        <v>4.0971062398776292E-2</v>
      </c>
      <c r="AF147" s="5">
        <f t="shared" si="133"/>
        <v>1.1681054745203144E-2</v>
      </c>
      <c r="AG147" s="5">
        <f t="shared" si="134"/>
        <v>2.2202180754207672E-3</v>
      </c>
      <c r="AH147" s="5">
        <f t="shared" si="135"/>
        <v>2.2144190103858287E-4</v>
      </c>
      <c r="AI147" s="5">
        <f t="shared" si="136"/>
        <v>5.3590804825240476E-4</v>
      </c>
      <c r="AJ147" s="5">
        <f t="shared" si="137"/>
        <v>6.4847130293480947E-4</v>
      </c>
      <c r="AK147" s="5">
        <f t="shared" si="138"/>
        <v>5.2311838707065259E-4</v>
      </c>
      <c r="AL147" s="5">
        <f t="shared" si="139"/>
        <v>1.7470115293262456E-5</v>
      </c>
      <c r="AM147" s="5">
        <f t="shared" si="140"/>
        <v>3.4777861208946374E-2</v>
      </c>
      <c r="AN147" s="5">
        <f t="shared" si="141"/>
        <v>1.983068423995336E-2</v>
      </c>
      <c r="AO147" s="5">
        <f t="shared" si="142"/>
        <v>5.653827230231917E-3</v>
      </c>
      <c r="AP147" s="5">
        <f t="shared" si="143"/>
        <v>1.0746229416501833E-3</v>
      </c>
      <c r="AQ147" s="5">
        <f t="shared" si="144"/>
        <v>1.531901868895881E-4</v>
      </c>
      <c r="AR147" s="5">
        <f t="shared" si="145"/>
        <v>2.5253677278242143E-5</v>
      </c>
      <c r="AS147" s="5">
        <f t="shared" si="146"/>
        <v>6.1116025638800926E-5</v>
      </c>
      <c r="AT147" s="5">
        <f t="shared" si="147"/>
        <v>7.3952964329291752E-5</v>
      </c>
      <c r="AU147" s="5">
        <f t="shared" si="148"/>
        <v>5.9657467098311535E-5</v>
      </c>
      <c r="AV147" s="5">
        <f t="shared" si="149"/>
        <v>3.6094023541154198E-5</v>
      </c>
      <c r="AW147" s="5">
        <f t="shared" si="150"/>
        <v>6.6966650618326603E-7</v>
      </c>
      <c r="AX147" s="5">
        <f t="shared" si="151"/>
        <v>1.4027558797941117E-2</v>
      </c>
      <c r="AY147" s="5">
        <f t="shared" si="152"/>
        <v>7.9986543021740245E-3</v>
      </c>
      <c r="AZ147" s="5">
        <f t="shared" si="153"/>
        <v>2.280456334821331E-3</v>
      </c>
      <c r="BA147" s="5">
        <f t="shared" si="154"/>
        <v>4.3344633555949153E-4</v>
      </c>
      <c r="BB147" s="5">
        <f t="shared" si="155"/>
        <v>6.1788858749844549E-5</v>
      </c>
      <c r="BC147" s="5">
        <f t="shared" si="156"/>
        <v>7.0465250295497933E-6</v>
      </c>
      <c r="BD147" s="5">
        <f t="shared" si="157"/>
        <v>2.399983220137747E-6</v>
      </c>
      <c r="BE147" s="5">
        <f t="shared" si="158"/>
        <v>5.8081614965834581E-6</v>
      </c>
      <c r="BF147" s="5">
        <f t="shared" si="159"/>
        <v>7.0281199650342565E-6</v>
      </c>
      <c r="BG147" s="5">
        <f t="shared" si="160"/>
        <v>5.669547385688049E-6</v>
      </c>
      <c r="BH147" s="5">
        <f t="shared" si="161"/>
        <v>3.4301955272335962E-6</v>
      </c>
      <c r="BI147" s="5">
        <f t="shared" si="162"/>
        <v>1.6602724068952012E-6</v>
      </c>
      <c r="BJ147" s="8">
        <f t="shared" si="163"/>
        <v>0.77163794264428665</v>
      </c>
      <c r="BK147" s="8">
        <f t="shared" si="164"/>
        <v>0.15558225452275565</v>
      </c>
      <c r="BL147" s="8">
        <f t="shared" si="165"/>
        <v>6.7137044880434163E-2</v>
      </c>
      <c r="BM147" s="8">
        <f t="shared" si="166"/>
        <v>0.5625445658889634</v>
      </c>
      <c r="BN147" s="8">
        <f t="shared" si="167"/>
        <v>0.42536809746829402</v>
      </c>
    </row>
    <row r="148" spans="1:66" x14ac:dyDescent="0.25">
      <c r="A148" t="s">
        <v>40</v>
      </c>
      <c r="B148" t="s">
        <v>320</v>
      </c>
      <c r="C148" t="s">
        <v>321</v>
      </c>
      <c r="D148" s="4" t="s">
        <v>441</v>
      </c>
      <c r="E148">
        <f>VLOOKUP(A148,home!$A$2:$E$405,3,FALSE)</f>
        <v>1.5473684210526299</v>
      </c>
      <c r="F148">
        <f>VLOOKUP(B148,home!$B$2:$E$405,3,FALSE)</f>
        <v>1.65</v>
      </c>
      <c r="G148">
        <f>VLOOKUP(C148,away!$B$2:$E$405,4,FALSE)</f>
        <v>0.79</v>
      </c>
      <c r="H148">
        <f>VLOOKUP(A148,away!$A$2:$E$405,3,FALSE)</f>
        <v>1.2052631578947399</v>
      </c>
      <c r="I148">
        <f>VLOOKUP(C148,away!$B$2:$E$405,3,FALSE)</f>
        <v>1.1499999999999999</v>
      </c>
      <c r="J148">
        <f>VLOOKUP(B148,home!$B$2:$E$405,4,FALSE)</f>
        <v>0.37</v>
      </c>
      <c r="K148" s="3">
        <f t="shared" si="168"/>
        <v>2.0169947368421033</v>
      </c>
      <c r="L148" s="3">
        <f t="shared" si="169"/>
        <v>0.51283947368421179</v>
      </c>
      <c r="M148" s="5">
        <f t="shared" si="114"/>
        <v>7.9672228007765855E-2</v>
      </c>
      <c r="N148" s="5">
        <f t="shared" si="115"/>
        <v>0.16069846456414774</v>
      </c>
      <c r="O148" s="5">
        <f t="shared" si="116"/>
        <v>4.0859063478751158E-2</v>
      </c>
      <c r="P148" s="5">
        <f t="shared" si="117"/>
        <v>8.2412515988938478E-2</v>
      </c>
      <c r="Q148" s="5">
        <f t="shared" si="118"/>
        <v>0.16206397862224664</v>
      </c>
      <c r="R148" s="5">
        <f t="shared" si="119"/>
        <v>1.0477070304836269E-2</v>
      </c>
      <c r="S148" s="5">
        <f t="shared" si="120"/>
        <v>2.1311763714468437E-2</v>
      </c>
      <c r="T148" s="5">
        <f t="shared" si="121"/>
        <v>8.3112805499802309E-2</v>
      </c>
      <c r="U148" s="5">
        <f t="shared" si="122"/>
        <v>2.1132195662379446E-2</v>
      </c>
      <c r="V148" s="5">
        <f t="shared" si="123"/>
        <v>2.449419064681851E-3</v>
      </c>
      <c r="W148" s="5">
        <f t="shared" si="124"/>
        <v>0.10896073063758756</v>
      </c>
      <c r="X148" s="5">
        <f t="shared" si="125"/>
        <v>5.5879363752427566E-2</v>
      </c>
      <c r="Y148" s="5">
        <f t="shared" si="126"/>
        <v>1.4328571748301785E-2</v>
      </c>
      <c r="Z148" s="5">
        <f t="shared" si="127"/>
        <v>1.7910184069615722E-3</v>
      </c>
      <c r="AA148" s="5">
        <f t="shared" si="128"/>
        <v>3.6124747004288192E-3</v>
      </c>
      <c r="AB148" s="5">
        <f t="shared" si="129"/>
        <v>3.6431712288700919E-3</v>
      </c>
      <c r="AC148" s="5">
        <f t="shared" si="130"/>
        <v>1.583541034932741E-4</v>
      </c>
      <c r="AD148" s="5">
        <f t="shared" si="131"/>
        <v>5.4943305054621042E-2</v>
      </c>
      <c r="AE148" s="5">
        <f t="shared" si="132"/>
        <v>2.8177095646682946E-2</v>
      </c>
      <c r="AF148" s="5">
        <f t="shared" si="133"/>
        <v>7.2251634506972874E-3</v>
      </c>
      <c r="AG148" s="5">
        <f t="shared" si="134"/>
        <v>1.235116340446E-3</v>
      </c>
      <c r="AH148" s="5">
        <f t="shared" si="135"/>
        <v>2.2962623429622701E-4</v>
      </c>
      <c r="AI148" s="5">
        <f t="shared" si="136"/>
        <v>4.6315490601636156E-4</v>
      </c>
      <c r="AJ148" s="5">
        <f t="shared" si="137"/>
        <v>4.6709050388880018E-4</v>
      </c>
      <c r="AK148" s="5">
        <f t="shared" si="138"/>
        <v>3.1403969599087871E-4</v>
      </c>
      <c r="AL148" s="5">
        <f t="shared" si="139"/>
        <v>6.5520246702685036E-6</v>
      </c>
      <c r="AM148" s="5">
        <f t="shared" si="140"/>
        <v>2.2164071423976153E-2</v>
      </c>
      <c r="AN148" s="5">
        <f t="shared" si="141"/>
        <v>1.1366610723771209E-2</v>
      </c>
      <c r="AO148" s="5">
        <f t="shared" si="142"/>
        <v>2.9146233305760716E-3</v>
      </c>
      <c r="AP148" s="5">
        <f t="shared" si="143"/>
        <v>4.982446316134523E-4</v>
      </c>
      <c r="AQ148" s="5">
        <f t="shared" si="144"/>
        <v>6.3879878660656715E-5</v>
      </c>
      <c r="AR148" s="5">
        <f t="shared" si="145"/>
        <v>2.3552279428112926E-5</v>
      </c>
      <c r="AS148" s="5">
        <f t="shared" si="146"/>
        <v>4.7504823647138311E-5</v>
      </c>
      <c r="AT148" s="5">
        <f t="shared" si="147"/>
        <v>4.7908489635445141E-5</v>
      </c>
      <c r="AU148" s="5">
        <f t="shared" si="148"/>
        <v>3.2210390481582437E-5</v>
      </c>
      <c r="AV148" s="5">
        <f t="shared" si="149"/>
        <v>1.6242047018245184E-5</v>
      </c>
      <c r="AW148" s="5">
        <f t="shared" si="150"/>
        <v>1.8826051136169159E-7</v>
      </c>
      <c r="AX148" s="5">
        <f t="shared" si="151"/>
        <v>7.4508025681920649E-3</v>
      </c>
      <c r="AY148" s="5">
        <f t="shared" si="152"/>
        <v>3.8210656675965915E-3</v>
      </c>
      <c r="AZ148" s="5">
        <f t="shared" si="153"/>
        <v>9.7979665294152356E-4</v>
      </c>
      <c r="BA148" s="5">
        <f t="shared" si="154"/>
        <v>1.6749279993736108E-4</v>
      </c>
      <c r="BB148" s="5">
        <f t="shared" si="155"/>
        <v>2.1474229841442809E-5</v>
      </c>
      <c r="BC148" s="5">
        <f t="shared" si="156"/>
        <v>2.2025665459318658E-6</v>
      </c>
      <c r="BD148" s="5">
        <f t="shared" si="157"/>
        <v>2.0130897643294852E-6</v>
      </c>
      <c r="BE148" s="5">
        <f t="shared" si="158"/>
        <v>4.0603914594432817E-6</v>
      </c>
      <c r="BF148" s="5">
        <f t="shared" si="159"/>
        <v>4.0948941016078639E-6</v>
      </c>
      <c r="BG148" s="5">
        <f t="shared" si="160"/>
        <v>2.7531266169562781E-6</v>
      </c>
      <c r="BH148" s="5">
        <f t="shared" si="161"/>
        <v>1.3882604740651793E-6</v>
      </c>
      <c r="BI148" s="5">
        <f t="shared" si="162"/>
        <v>5.6002281391107795E-7</v>
      </c>
      <c r="BJ148" s="8">
        <f t="shared" si="163"/>
        <v>0.72607485979061326</v>
      </c>
      <c r="BK148" s="8">
        <f t="shared" si="164"/>
        <v>0.18983189857161475</v>
      </c>
      <c r="BL148" s="8">
        <f t="shared" si="165"/>
        <v>8.1380174530898908E-2</v>
      </c>
      <c r="BM148" s="8">
        <f t="shared" si="166"/>
        <v>0.45907375292631708</v>
      </c>
      <c r="BN148" s="8">
        <f t="shared" si="167"/>
        <v>0.53618332096668608</v>
      </c>
    </row>
    <row r="149" spans="1:66" x14ac:dyDescent="0.25">
      <c r="A149" t="s">
        <v>16</v>
      </c>
      <c r="B149" t="s">
        <v>322</v>
      </c>
      <c r="C149" t="s">
        <v>323</v>
      </c>
      <c r="D149" s="4" t="s">
        <v>442</v>
      </c>
      <c r="E149">
        <f>VLOOKUP(A149,home!$A$2:$E$405,3,FALSE)</f>
        <v>1.6458333333333299</v>
      </c>
      <c r="F149">
        <f>VLOOKUP(B149,home!$B$2:$E$405,3,FALSE)</f>
        <v>1.55</v>
      </c>
      <c r="G149">
        <f>VLOOKUP(C149,away!$B$2:$E$405,4,FALSE)</f>
        <v>0.88</v>
      </c>
      <c r="H149">
        <f>VLOOKUP(A149,away!$A$2:$E$405,3,FALSE)</f>
        <v>1.31944444444444</v>
      </c>
      <c r="I149">
        <f>VLOOKUP(C149,away!$B$2:$E$405,3,FALSE)</f>
        <v>0.74</v>
      </c>
      <c r="J149">
        <f>VLOOKUP(B149,home!$B$2:$E$405,4,FALSE)</f>
        <v>0.76</v>
      </c>
      <c r="K149" s="3">
        <f t="shared" si="168"/>
        <v>2.2449166666666622</v>
      </c>
      <c r="L149" s="3">
        <f t="shared" si="169"/>
        <v>0.74205555555555303</v>
      </c>
      <c r="M149" s="5">
        <f t="shared" si="114"/>
        <v>5.0439926643305301E-2</v>
      </c>
      <c r="N149" s="5">
        <f t="shared" si="115"/>
        <v>0.11323343198699989</v>
      </c>
      <c r="O149" s="5">
        <f t="shared" si="116"/>
        <v>3.7429227787479258E-2</v>
      </c>
      <c r="P149" s="5">
        <f t="shared" si="117"/>
        <v>8.4025497280575137E-2</v>
      </c>
      <c r="Q149" s="5">
        <f t="shared" si="118"/>
        <v>0.12709980934574103</v>
      </c>
      <c r="R149" s="5">
        <f t="shared" si="119"/>
        <v>1.388728320992663E-2</v>
      </c>
      <c r="S149" s="5">
        <f t="shared" si="120"/>
        <v>3.4993529249040971E-2</v>
      </c>
      <c r="T149" s="5">
        <f t="shared" si="121"/>
        <v>9.4315119635058731E-2</v>
      </c>
      <c r="U149" s="5">
        <f t="shared" si="122"/>
        <v>3.1175793532684397E-2</v>
      </c>
      <c r="V149" s="5">
        <f t="shared" si="123"/>
        <v>6.4771190699917042E-3</v>
      </c>
      <c r="W149" s="5">
        <f t="shared" si="124"/>
        <v>9.5109493443469709E-2</v>
      </c>
      <c r="X149" s="5">
        <f t="shared" si="125"/>
        <v>7.057652799580115E-2</v>
      </c>
      <c r="Y149" s="5">
        <f t="shared" si="126"/>
        <v>2.618585234555313E-2</v>
      </c>
      <c r="Z149" s="5">
        <f t="shared" si="127"/>
        <v>3.4350452191664704E-3</v>
      </c>
      <c r="AA149" s="5">
        <f t="shared" si="128"/>
        <v>7.7113902632604467E-3</v>
      </c>
      <c r="AB149" s="5">
        <f t="shared" si="129"/>
        <v>8.6557142625821992E-3</v>
      </c>
      <c r="AC149" s="5">
        <f t="shared" si="130"/>
        <v>6.7437046777726721E-4</v>
      </c>
      <c r="AD149" s="5">
        <f t="shared" si="131"/>
        <v>5.3378221747367227E-2</v>
      </c>
      <c r="AE149" s="5">
        <f t="shared" si="132"/>
        <v>3.9609605993310093E-2</v>
      </c>
      <c r="AF149" s="5">
        <f t="shared" si="133"/>
        <v>1.4696264090351142E-2</v>
      </c>
      <c r="AG149" s="5">
        <f t="shared" si="134"/>
        <v>3.6351481380522141E-3</v>
      </c>
      <c r="AH149" s="5">
        <f t="shared" si="135"/>
        <v>6.3724859711675522E-4</v>
      </c>
      <c r="AI149" s="5">
        <f t="shared" si="136"/>
        <v>1.4305699964773527E-3</v>
      </c>
      <c r="AJ149" s="5">
        <f t="shared" si="137"/>
        <v>1.6057552139626388E-3</v>
      </c>
      <c r="AK149" s="5">
        <f t="shared" si="138"/>
        <v>1.2015955474705398E-3</v>
      </c>
      <c r="AL149" s="5">
        <f t="shared" si="139"/>
        <v>4.4936079552240824E-5</v>
      </c>
      <c r="AM149" s="5">
        <f t="shared" si="140"/>
        <v>2.3965931927538708E-2</v>
      </c>
      <c r="AN149" s="5">
        <f t="shared" si="141"/>
        <v>1.7784052930896303E-2</v>
      </c>
      <c r="AO149" s="5">
        <f t="shared" si="142"/>
        <v>6.5983776388328086E-3</v>
      </c>
      <c r="AP149" s="5">
        <f t="shared" si="143"/>
        <v>1.6321209281831394E-3</v>
      </c>
      <c r="AQ149" s="5">
        <f t="shared" si="144"/>
        <v>3.0278110052419602E-4</v>
      </c>
      <c r="AR149" s="5">
        <f t="shared" si="145"/>
        <v>9.4574772352094152E-5</v>
      </c>
      <c r="AS149" s="5">
        <f t="shared" si="146"/>
        <v>2.1231248269942159E-4</v>
      </c>
      <c r="AT149" s="5">
        <f t="shared" si="147"/>
        <v>2.3831191547665447E-4</v>
      </c>
      <c r="AU149" s="5">
        <f t="shared" si="148"/>
        <v>1.7833013030626614E-4</v>
      </c>
      <c r="AV149" s="5">
        <f t="shared" si="149"/>
        <v>1.0008407042334368E-4</v>
      </c>
      <c r="AW149" s="5">
        <f t="shared" si="150"/>
        <v>2.0793582702612072E-6</v>
      </c>
      <c r="AX149" s="5">
        <f t="shared" si="151"/>
        <v>8.9669200027217219E-3</v>
      </c>
      <c r="AY149" s="5">
        <f t="shared" si="152"/>
        <v>6.6539528042418687E-3</v>
      </c>
      <c r="AZ149" s="5">
        <f t="shared" si="153"/>
        <v>2.4688013223960648E-3</v>
      </c>
      <c r="BA149" s="5">
        <f t="shared" si="154"/>
        <v>6.1066257894896536E-4</v>
      </c>
      <c r="BB149" s="5">
        <f t="shared" si="155"/>
        <v>1.1328638981974028E-4</v>
      </c>
      <c r="BC149" s="5">
        <f t="shared" si="156"/>
        <v>1.681295898691407E-5</v>
      </c>
      <c r="BD149" s="5">
        <f t="shared" si="157"/>
        <v>1.1696622539878859E-5</v>
      </c>
      <c r="BE149" s="5">
        <f t="shared" si="158"/>
        <v>2.6257942883482997E-5</v>
      </c>
      <c r="BF149" s="5">
        <f t="shared" si="159"/>
        <v>2.9473446805756128E-5</v>
      </c>
      <c r="BG149" s="5">
        <f t="shared" si="160"/>
        <v>2.2055143986118406E-5</v>
      </c>
      <c r="BH149" s="5">
        <f t="shared" si="161"/>
        <v>1.237799008004256E-5</v>
      </c>
      <c r="BI149" s="5">
        <f t="shared" si="162"/>
        <v>5.5575112461044299E-6</v>
      </c>
      <c r="BJ149" s="8">
        <f t="shared" si="163"/>
        <v>0.70695317530479473</v>
      </c>
      <c r="BK149" s="8">
        <f t="shared" si="164"/>
        <v>0.18330933159448451</v>
      </c>
      <c r="BL149" s="8">
        <f t="shared" si="165"/>
        <v>0.10466561043975942</v>
      </c>
      <c r="BM149" s="8">
        <f t="shared" si="166"/>
        <v>0.56559611285820599</v>
      </c>
      <c r="BN149" s="8">
        <f t="shared" si="167"/>
        <v>0.42611517625402717</v>
      </c>
    </row>
    <row r="150" spans="1:66" x14ac:dyDescent="0.25">
      <c r="A150" t="s">
        <v>69</v>
      </c>
      <c r="B150" t="s">
        <v>324</v>
      </c>
      <c r="C150" t="s">
        <v>325</v>
      </c>
      <c r="D150" s="4" t="s">
        <v>442</v>
      </c>
      <c r="E150">
        <f>VLOOKUP(A150,home!$A$2:$E$405,3,FALSE)</f>
        <v>1.36871508379888</v>
      </c>
      <c r="F150">
        <f>VLOOKUP(B150,home!$B$2:$E$405,3,FALSE)</f>
        <v>0.88</v>
      </c>
      <c r="G150">
        <f>VLOOKUP(C150,away!$B$2:$E$405,4,FALSE)</f>
        <v>1.22</v>
      </c>
      <c r="H150">
        <f>VLOOKUP(A150,away!$A$2:$E$405,3,FALSE)</f>
        <v>1.36871508379888</v>
      </c>
      <c r="I150">
        <f>VLOOKUP(C150,away!$B$2:$E$405,3,FALSE)</f>
        <v>0.65</v>
      </c>
      <c r="J150">
        <f>VLOOKUP(B150,home!$B$2:$E$405,4,FALSE)</f>
        <v>0.8</v>
      </c>
      <c r="K150" s="3">
        <f t="shared" si="168"/>
        <v>1.4694525139664774</v>
      </c>
      <c r="L150" s="3">
        <f t="shared" si="169"/>
        <v>0.71173184357541763</v>
      </c>
      <c r="M150" s="5">
        <f t="shared" si="114"/>
        <v>0.11290772830163345</v>
      </c>
      <c r="N150" s="5">
        <f t="shared" si="115"/>
        <v>0.16591254519907925</v>
      </c>
      <c r="O150" s="5">
        <f t="shared" si="116"/>
        <v>8.0360025618033931E-2</v>
      </c>
      <c r="P150" s="5">
        <f t="shared" si="117"/>
        <v>0.11808524166683049</v>
      </c>
      <c r="Q150" s="5">
        <f t="shared" si="118"/>
        <v>0.12190030332068193</v>
      </c>
      <c r="R150" s="5">
        <f t="shared" si="119"/>
        <v>2.8597394591445537E-2</v>
      </c>
      <c r="S150" s="5">
        <f t="shared" si="120"/>
        <v>3.0875043961255635E-2</v>
      </c>
      <c r="T150" s="5">
        <f t="shared" si="121"/>
        <v>8.6760327614831559E-2</v>
      </c>
      <c r="U150" s="5">
        <f t="shared" si="122"/>
        <v>4.202251337529099E-2</v>
      </c>
      <c r="V150" s="5">
        <f t="shared" si="123"/>
        <v>3.5878727233296247E-3</v>
      </c>
      <c r="W150" s="5">
        <f t="shared" si="124"/>
        <v>5.9708902389284044E-2</v>
      </c>
      <c r="X150" s="5">
        <f t="shared" si="125"/>
        <v>4.2496727175389791E-2</v>
      </c>
      <c r="Y150" s="5">
        <f t="shared" si="126"/>
        <v>1.5123136989230863E-2</v>
      </c>
      <c r="Z150" s="5">
        <f t="shared" si="127"/>
        <v>6.7845587913410712E-3</v>
      </c>
      <c r="AA150" s="5">
        <f t="shared" si="128"/>
        <v>9.9695869720895017E-3</v>
      </c>
      <c r="AB150" s="5">
        <f t="shared" si="129"/>
        <v>7.3249173196721813E-3</v>
      </c>
      <c r="AC150" s="5">
        <f t="shared" si="130"/>
        <v>2.3452492135456337E-4</v>
      </c>
      <c r="AD150" s="5">
        <f t="shared" si="131"/>
        <v>2.1934849180528113E-2</v>
      </c>
      <c r="AE150" s="5">
        <f t="shared" si="132"/>
        <v>1.5611730645806012E-2</v>
      </c>
      <c r="AF150" s="5">
        <f t="shared" si="133"/>
        <v>5.5556829169711788E-3</v>
      </c>
      <c r="AG150" s="5">
        <f t="shared" si="134"/>
        <v>1.3180521482721174E-3</v>
      </c>
      <c r="AH150" s="5">
        <f t="shared" si="135"/>
        <v>1.2071966341017466E-3</v>
      </c>
      <c r="AI150" s="5">
        <f t="shared" si="136"/>
        <v>1.7739181288326813E-3</v>
      </c>
      <c r="AJ150" s="5">
        <f t="shared" si="137"/>
        <v>1.3033442269919468E-3</v>
      </c>
      <c r="AK150" s="5">
        <f t="shared" si="138"/>
        <v>6.3840081697233691E-4</v>
      </c>
      <c r="AL150" s="5">
        <f t="shared" si="139"/>
        <v>9.8111732231698319E-6</v>
      </c>
      <c r="AM150" s="5">
        <f t="shared" si="140"/>
        <v>6.4464438543605073E-3</v>
      </c>
      <c r="AN150" s="5">
        <f t="shared" si="141"/>
        <v>4.5881393689694251E-3</v>
      </c>
      <c r="AO150" s="5">
        <f t="shared" si="142"/>
        <v>1.6327624458287809E-3</v>
      </c>
      <c r="AP150" s="5">
        <f t="shared" si="143"/>
        <v>3.873630085634755E-4</v>
      </c>
      <c r="AQ150" s="5">
        <f t="shared" si="144"/>
        <v>6.8924647054450662E-5</v>
      </c>
      <c r="AR150" s="5">
        <f t="shared" si="145"/>
        <v>1.7184005718945506E-4</v>
      </c>
      <c r="AS150" s="5">
        <f t="shared" si="146"/>
        <v>2.5251080403718796E-4</v>
      </c>
      <c r="AT150" s="5">
        <f t="shared" si="147"/>
        <v>1.8552631789807124E-4</v>
      </c>
      <c r="AU150" s="5">
        <f t="shared" si="148"/>
        <v>9.0874038080754842E-5</v>
      </c>
      <c r="AV150" s="5">
        <f t="shared" si="149"/>
        <v>3.3383770928012653E-5</v>
      </c>
      <c r="AW150" s="5">
        <f t="shared" si="150"/>
        <v>2.8502988396912338E-7</v>
      </c>
      <c r="AX150" s="5">
        <f t="shared" si="151"/>
        <v>1.5787905213223027E-3</v>
      </c>
      <c r="AY150" s="5">
        <f t="shared" si="152"/>
        <v>1.1236754883601173E-3</v>
      </c>
      <c r="AZ150" s="5">
        <f t="shared" si="153"/>
        <v>3.9987781345552693E-4</v>
      </c>
      <c r="BA150" s="5">
        <f t="shared" si="154"/>
        <v>9.4868591125203068E-5</v>
      </c>
      <c r="BB150" s="5">
        <f t="shared" si="155"/>
        <v>1.6880249314735816E-5</v>
      </c>
      <c r="BC150" s="5">
        <f t="shared" si="156"/>
        <v>2.4028421929579213E-6</v>
      </c>
      <c r="BD150" s="5">
        <f t="shared" si="157"/>
        <v>2.0384006783926004E-5</v>
      </c>
      <c r="BE150" s="5">
        <f t="shared" si="158"/>
        <v>2.9953330013349794E-5</v>
      </c>
      <c r="BF150" s="5">
        <f t="shared" si="159"/>
        <v>2.2007498044892201E-5</v>
      </c>
      <c r="BG150" s="5">
        <f t="shared" si="160"/>
        <v>1.0779657776059723E-5</v>
      </c>
      <c r="BH150" s="5">
        <f t="shared" si="161"/>
        <v>3.9600488046823119E-6</v>
      </c>
      <c r="BI150" s="5">
        <f t="shared" si="162"/>
        <v>1.1638207342940725E-6</v>
      </c>
      <c r="BJ150" s="8">
        <f t="shared" si="163"/>
        <v>0.55266238641062226</v>
      </c>
      <c r="BK150" s="8">
        <f t="shared" si="164"/>
        <v>0.26682389823598707</v>
      </c>
      <c r="BL150" s="8">
        <f t="shared" si="165"/>
        <v>0.17401968103372151</v>
      </c>
      <c r="BM150" s="8">
        <f t="shared" si="166"/>
        <v>0.37140389531549128</v>
      </c>
      <c r="BN150" s="8">
        <f t="shared" si="167"/>
        <v>0.62776323869770456</v>
      </c>
    </row>
    <row r="151" spans="1:66" x14ac:dyDescent="0.25">
      <c r="A151" t="s">
        <v>24</v>
      </c>
      <c r="B151" t="s">
        <v>326</v>
      </c>
      <c r="C151" t="s">
        <v>327</v>
      </c>
      <c r="D151" s="4" t="s">
        <v>442</v>
      </c>
      <c r="E151">
        <f>VLOOKUP(A151,home!$A$2:$E$405,3,FALSE)</f>
        <v>1.62011173184358</v>
      </c>
      <c r="F151">
        <f>VLOOKUP(B151,home!$B$2:$E$405,3,FALSE)</f>
        <v>0.82</v>
      </c>
      <c r="G151">
        <f>VLOOKUP(C151,away!$B$2:$E$405,4,FALSE)</f>
        <v>0.48</v>
      </c>
      <c r="H151">
        <f>VLOOKUP(A151,away!$A$2:$E$405,3,FALSE)</f>
        <v>1.4748603351955301</v>
      </c>
      <c r="I151">
        <f>VLOOKUP(C151,away!$B$2:$E$405,3,FALSE)</f>
        <v>1.3</v>
      </c>
      <c r="J151">
        <f>VLOOKUP(B151,home!$B$2:$E$405,4,FALSE)</f>
        <v>1.36</v>
      </c>
      <c r="K151" s="3">
        <f t="shared" si="168"/>
        <v>0.63767597765363304</v>
      </c>
      <c r="L151" s="3">
        <f t="shared" si="169"/>
        <v>2.6075530726256972</v>
      </c>
      <c r="M151" s="5">
        <f t="shared" si="114"/>
        <v>3.8959639618880069E-2</v>
      </c>
      <c r="N151" s="5">
        <f t="shared" si="115"/>
        <v>2.4843626283002563E-2</v>
      </c>
      <c r="O151" s="5">
        <f t="shared" si="116"/>
        <v>0.10158932799660056</v>
      </c>
      <c r="P151" s="5">
        <f t="shared" si="117"/>
        <v>6.4781074049407861E-2</v>
      </c>
      <c r="Q151" s="5">
        <f t="shared" si="118"/>
        <v>7.9210918392375734E-3</v>
      </c>
      <c r="R151" s="5">
        <f t="shared" si="119"/>
        <v>0.13244978218175782</v>
      </c>
      <c r="S151" s="5">
        <f t="shared" si="120"/>
        <v>2.692907067447034E-2</v>
      </c>
      <c r="T151" s="5">
        <f t="shared" si="121"/>
        <v>2.0654667363954271E-2</v>
      </c>
      <c r="U151" s="5">
        <f t="shared" si="122"/>
        <v>8.4460044342763149E-2</v>
      </c>
      <c r="V151" s="5">
        <f t="shared" si="123"/>
        <v>4.9752174829301773E-3</v>
      </c>
      <c r="W151" s="5">
        <f t="shared" si="124"/>
        <v>1.6836966608900121E-3</v>
      </c>
      <c r="X151" s="5">
        <f t="shared" si="125"/>
        <v>4.3903284014733777E-3</v>
      </c>
      <c r="Y151" s="5">
        <f t="shared" si="126"/>
        <v>5.7240071565488864E-3</v>
      </c>
      <c r="Z151" s="5">
        <f t="shared" si="127"/>
        <v>0.11512327883221564</v>
      </c>
      <c r="AA151" s="5">
        <f t="shared" si="128"/>
        <v>7.3411349380024901E-2</v>
      </c>
      <c r="AB151" s="5">
        <f t="shared" si="129"/>
        <v>2.3406326993389896E-2</v>
      </c>
      <c r="AC151" s="5">
        <f t="shared" si="130"/>
        <v>5.1704137815198736E-4</v>
      </c>
      <c r="AD151" s="5">
        <f t="shared" si="131"/>
        <v>2.684132285762989E-4</v>
      </c>
      <c r="AE151" s="5">
        <f t="shared" si="132"/>
        <v>6.9990173890751173E-4</v>
      </c>
      <c r="AF151" s="5">
        <f t="shared" si="133"/>
        <v>9.1251546491217563E-4</v>
      </c>
      <c r="AG151" s="5">
        <f t="shared" si="134"/>
        <v>7.9314416811673675E-4</v>
      </c>
      <c r="AH151" s="5">
        <f t="shared" si="135"/>
        <v>7.5047514862422199E-2</v>
      </c>
      <c r="AI151" s="5">
        <f t="shared" si="136"/>
        <v>4.7855997410370631E-2</v>
      </c>
      <c r="AJ151" s="5">
        <f t="shared" si="137"/>
        <v>1.5258309967623907E-2</v>
      </c>
      <c r="AK151" s="5">
        <f t="shared" si="138"/>
        <v>3.2432859086489177E-3</v>
      </c>
      <c r="AL151" s="5">
        <f t="shared" si="139"/>
        <v>3.4388917487255356E-5</v>
      </c>
      <c r="AM151" s="5">
        <f t="shared" si="140"/>
        <v>3.4232133589511903E-5</v>
      </c>
      <c r="AN151" s="5">
        <f t="shared" si="141"/>
        <v>8.9262105123865098E-5</v>
      </c>
      <c r="AO151" s="5">
        <f t="shared" si="142"/>
        <v>1.1637783824238624E-4</v>
      </c>
      <c r="AP151" s="5">
        <f t="shared" si="143"/>
        <v>1.0115379656482354E-4</v>
      </c>
      <c r="AQ151" s="5">
        <f t="shared" si="144"/>
        <v>6.5940973260090083E-5</v>
      </c>
      <c r="AR151" s="5">
        <f t="shared" si="145"/>
        <v>3.9138075594486316E-2</v>
      </c>
      <c r="AS151" s="5">
        <f t="shared" si="146"/>
        <v>2.4957410618195858E-2</v>
      </c>
      <c r="AT151" s="5">
        <f t="shared" si="147"/>
        <v>7.9573706078306002E-3</v>
      </c>
      <c r="AU151" s="5">
        <f t="shared" si="148"/>
        <v>1.6914080273002215E-3</v>
      </c>
      <c r="AV151" s="5">
        <f t="shared" si="149"/>
        <v>2.6964256685496781E-4</v>
      </c>
      <c r="AW151" s="5">
        <f t="shared" si="150"/>
        <v>1.5883610092775799E-6</v>
      </c>
      <c r="AX151" s="5">
        <f t="shared" si="151"/>
        <v>3.6381682089769619E-6</v>
      </c>
      <c r="AY151" s="5">
        <f t="shared" si="152"/>
        <v>9.4867166920470062E-6</v>
      </c>
      <c r="AZ151" s="5">
        <f t="shared" si="153"/>
        <v>1.2368558629738333E-5</v>
      </c>
      <c r="BA151" s="5">
        <f t="shared" si="154"/>
        <v>1.0750557686308426E-5</v>
      </c>
      <c r="BB151" s="5">
        <f t="shared" si="155"/>
        <v>7.0081624318433355E-6</v>
      </c>
      <c r="BC151" s="5">
        <f t="shared" si="156"/>
        <v>3.654831096522612E-6</v>
      </c>
      <c r="BD151" s="5">
        <f t="shared" si="157"/>
        <v>1.7009101545509928E-2</v>
      </c>
      <c r="BE151" s="5">
        <f t="shared" si="158"/>
        <v>1.0846295457042965E-2</v>
      </c>
      <c r="BF151" s="5">
        <f t="shared" si="159"/>
        <v>3.4582110297450147E-3</v>
      </c>
      <c r="BG151" s="5">
        <f t="shared" si="160"/>
        <v>7.3507269977507667E-4</v>
      </c>
      <c r="BH151" s="5">
        <f t="shared" si="161"/>
        <v>1.1718455061889185E-4</v>
      </c>
      <c r="BI151" s="5">
        <f t="shared" si="162"/>
        <v>1.4945154576360706E-5</v>
      </c>
      <c r="BJ151" s="8">
        <f t="shared" si="163"/>
        <v>6.8345266147145506E-2</v>
      </c>
      <c r="BK151" s="8">
        <f t="shared" si="164"/>
        <v>0.13620591883801972</v>
      </c>
      <c r="BL151" s="8">
        <f t="shared" si="165"/>
        <v>0.66291665689553825</v>
      </c>
      <c r="BM151" s="8">
        <f t="shared" si="166"/>
        <v>0.61203868038834996</v>
      </c>
      <c r="BN151" s="8">
        <f t="shared" si="167"/>
        <v>0.37054454196888642</v>
      </c>
    </row>
    <row r="152" spans="1:66" x14ac:dyDescent="0.25">
      <c r="A152" t="s">
        <v>27</v>
      </c>
      <c r="B152" t="s">
        <v>328</v>
      </c>
      <c r="C152" t="s">
        <v>329</v>
      </c>
      <c r="D152" s="4" t="s">
        <v>442</v>
      </c>
      <c r="E152">
        <f>VLOOKUP(A152,home!$A$2:$E$405,3,FALSE)</f>
        <v>1.32768361581921</v>
      </c>
      <c r="F152">
        <f>VLOOKUP(B152,home!$B$2:$E$405,3,FALSE)</f>
        <v>1.42</v>
      </c>
      <c r="G152">
        <f>VLOOKUP(C152,away!$B$2:$E$405,4,FALSE)</f>
        <v>1.67</v>
      </c>
      <c r="H152">
        <f>VLOOKUP(A152,away!$A$2:$E$405,3,FALSE)</f>
        <v>1.10734463276836</v>
      </c>
      <c r="I152">
        <f>VLOOKUP(C152,away!$B$2:$E$405,3,FALSE)</f>
        <v>0.5</v>
      </c>
      <c r="J152">
        <f>VLOOKUP(B152,home!$B$2:$E$405,4,FALSE)</f>
        <v>0.6</v>
      </c>
      <c r="K152" s="3">
        <f t="shared" si="168"/>
        <v>3.1484689265536745</v>
      </c>
      <c r="L152" s="3">
        <f t="shared" si="169"/>
        <v>0.33220338983050801</v>
      </c>
      <c r="M152" s="5">
        <f t="shared" ref="M152:M155" si="170">_xlfn.POISSON.DIST(0,K152,FALSE) * _xlfn.POISSON.DIST(0,L152,FALSE)</f>
        <v>3.0786705666617873E-2</v>
      </c>
      <c r="N152" s="5">
        <f t="shared" ref="N152:N155" si="171">_xlfn.POISSON.DIST(1,K152,FALSE) * _xlfn.POISSON.DIST(0,L152,FALSE)</f>
        <v>9.6930986142300321E-2</v>
      </c>
      <c r="O152" s="5">
        <f t="shared" ref="O152:O155" si="172">_xlfn.POISSON.DIST(0,K152,FALSE) * _xlfn.POISSON.DIST(1,L152,FALSE)</f>
        <v>1.0227447984164568E-2</v>
      </c>
      <c r="P152" s="5">
        <f t="shared" ref="P152:P155" si="173">_xlfn.POISSON.DIST(1,K152,FALSE) * _xlfn.POISSON.DIST(1,L152,FALSE)</f>
        <v>3.220080217608616E-2</v>
      </c>
      <c r="Q152" s="5">
        <f t="shared" ref="Q152:Q155" si="174">_xlfn.POISSON.DIST(2,K152,FALSE) * _xlfn.POISSON.DIST(0,L152,FALSE)</f>
        <v>0.1525920989446187</v>
      </c>
      <c r="R152" s="5">
        <f t="shared" ref="R152:R155" si="175">_xlfn.POISSON.DIST(0,K152,FALSE) * _xlfn.POISSON.DIST(2,L152,FALSE)</f>
        <v>1.6987964448273326E-3</v>
      </c>
      <c r="S152" s="5">
        <f t="shared" ref="S152:S155" si="176">_xlfn.POISSON.DIST(2,K152,FALSE) * _xlfn.POISSON.DIST(2,L152,FALSE)</f>
        <v>8.419962759345671E-3</v>
      </c>
      <c r="T152" s="5">
        <f t="shared" ref="T152:T155" si="177">_xlfn.POISSON.DIST(2,K152,FALSE) * _xlfn.POISSON.DIST(1,L152,FALSE)</f>
        <v>5.0691612530754618E-2</v>
      </c>
      <c r="U152" s="5">
        <f t="shared" ref="U152:U155" si="178">_xlfn.POISSON.DIST(1,K152,FALSE) * _xlfn.POISSON.DIST(2,L152,FALSE)</f>
        <v>5.3486078190787103E-3</v>
      </c>
      <c r="V152" s="5">
        <f t="shared" ref="V152:V155" si="179">_xlfn.POISSON.DIST(3,K152,FALSE) * _xlfn.POISSON.DIST(3,L152,FALSE)</f>
        <v>9.7852321236640942E-4</v>
      </c>
      <c r="W152" s="5">
        <f t="shared" ref="W152:W155" si="180">_xlfn.POISSON.DIST(3,K152,FALSE) * _xlfn.POISSON.DIST(0,L152,FALSE)</f>
        <v>0.16014382732157859</v>
      </c>
      <c r="X152" s="5">
        <f t="shared" ref="X152:X155" si="181">_xlfn.POISSON.DIST(3,K152,FALSE) * _xlfn.POISSON.DIST(1,L152,FALSE)</f>
        <v>5.3200322296659934E-2</v>
      </c>
      <c r="Y152" s="5">
        <f t="shared" ref="Y152:Y155" si="182">_xlfn.POISSON.DIST(3,K152,FALSE) * _xlfn.POISSON.DIST(2,L152,FALSE)</f>
        <v>8.8366637035129925E-3</v>
      </c>
      <c r="Z152" s="5">
        <f t="shared" ref="Z152:Z155" si="183">_xlfn.POISSON.DIST(0,K152,FALSE) * _xlfn.POISSON.DIST(3,L152,FALSE)</f>
        <v>1.8811531253455188E-4</v>
      </c>
      <c r="AA152" s="5">
        <f t="shared" ref="AA152:AA155" si="184">_xlfn.POISSON.DIST(1,K152,FALSE) * _xlfn.POISSON.DIST(3,L152,FALSE)</f>
        <v>5.922752161239696E-4</v>
      </c>
      <c r="AB152" s="5">
        <f t="shared" ref="AB152:AB155" si="185">_xlfn.POISSON.DIST(2,K152,FALSE) * _xlfn.POISSON.DIST(3,L152,FALSE)</f>
        <v>9.3238005696709024E-4</v>
      </c>
      <c r="AC152" s="5">
        <f t="shared" ref="AC152:AC155" si="186">_xlfn.POISSON.DIST(4,K152,FALSE) * _xlfn.POISSON.DIST(4,L152,FALSE)</f>
        <v>6.3966799353520648E-5</v>
      </c>
      <c r="AD152" s="5">
        <f t="shared" ref="AD152:AD155" si="187">_xlfn.POISSON.DIST(4,K152,FALSE) * _xlfn.POISSON.DIST(0,L152,FALSE)</f>
        <v>0.12605196602534188</v>
      </c>
      <c r="AE152" s="5">
        <f t="shared" ref="AE152:AE155" si="188">_xlfn.POISSON.DIST(4,K152,FALSE) * _xlfn.POISSON.DIST(1,L152,FALSE)</f>
        <v>4.1874890408418595E-2</v>
      </c>
      <c r="AF152" s="5">
        <f t="shared" ref="AF152:AF155" si="189">_xlfn.POISSON.DIST(4,K152,FALSE) * _xlfn.POISSON.DIST(2,L152,FALSE)</f>
        <v>6.9554902712288414E-3</v>
      </c>
      <c r="AG152" s="5">
        <f t="shared" ref="AG152:AG155" si="190">_xlfn.POISSON.DIST(4,K152,FALSE) * _xlfn.POISSON.DIST(3,L152,FALSE)</f>
        <v>7.7021248201178058E-4</v>
      </c>
      <c r="AH152" s="5">
        <f t="shared" ref="AH152:AH155" si="191">_xlfn.POISSON.DIST(0,K152,FALSE) * _xlfn.POISSON.DIST(4,L152,FALSE)</f>
        <v>1.5623136125750892E-5</v>
      </c>
      <c r="AI152" s="5">
        <f t="shared" ref="AI152:AI155" si="192">_xlfn.POISSON.DIST(1,K152,FALSE) * _xlfn.POISSON.DIST(4,L152,FALSE)</f>
        <v>4.918895862724485E-5</v>
      </c>
      <c r="AJ152" s="5">
        <f t="shared" ref="AJ152:AJ155" si="193">_xlfn.POISSON.DIST(2,K152,FALSE) * _xlfn.POISSON.DIST(4,L152,FALSE)</f>
        <v>7.7434953883707364E-5</v>
      </c>
      <c r="AK152" s="5">
        <f t="shared" ref="AK152:AK155" si="194">_xlfn.POISSON.DIST(3,K152,FALSE) * _xlfn.POISSON.DIST(4,L152,FALSE)</f>
        <v>8.1267182043989807E-5</v>
      </c>
      <c r="AL152" s="5">
        <f t="shared" ref="AL152:AL155" si="195">_xlfn.POISSON.DIST(5,K152,FALSE) * _xlfn.POISSON.DIST(5,L152,FALSE)</f>
        <v>2.6761970236439337E-6</v>
      </c>
      <c r="AM152" s="5">
        <f t="shared" ref="AM152:AM155" si="196">_xlfn.POISSON.DIST(5,K152,FALSE) * _xlfn.POISSON.DIST(0,L152,FALSE)</f>
        <v>7.937413963235769E-2</v>
      </c>
      <c r="AN152" s="5">
        <f t="shared" ref="AN152:AN155" si="197">_xlfn.POISSON.DIST(5,K152,FALSE) * _xlfn.POISSON.DIST(1,L152,FALSE)</f>
        <v>2.6368358250749298E-2</v>
      </c>
      <c r="AO152" s="5">
        <f t="shared" ref="AO152:AO155" si="198">_xlfn.POISSON.DIST(5,K152,FALSE) * _xlfn.POISSON.DIST(2,L152,FALSE)</f>
        <v>4.37982899758208E-3</v>
      </c>
      <c r="AP152" s="5">
        <f t="shared" ref="AP152:AP155" si="199">_xlfn.POISSON.DIST(5,K152,FALSE) * _xlfn.POISSON.DIST(3,L152,FALSE)</f>
        <v>4.8499801329157443E-4</v>
      </c>
      <c r="AQ152" s="5">
        <f t="shared" ref="AQ152:AQ155" si="200">_xlfn.POISSON.DIST(5,K152,FALSE) * _xlfn.POISSON.DIST(4,L152,FALSE)</f>
        <v>4.0279496019130695E-5</v>
      </c>
      <c r="AR152" s="5">
        <f t="shared" ref="AR152:AR155" si="201">_xlfn.POISSON.DIST(0,K152,FALSE) * _xlfn.POISSON.DIST(5,L152,FALSE)</f>
        <v>1.0380117561515832E-6</v>
      </c>
      <c r="AS152" s="5">
        <f t="shared" ref="AS152:AS155" si="202">_xlfn.POISSON.DIST(1,K152,FALSE) * _xlfn.POISSON.DIST(5,L152,FALSE)</f>
        <v>3.2681477596406701E-6</v>
      </c>
      <c r="AT152" s="5">
        <f t="shared" ref="AT152:AT155" si="203">_xlfn.POISSON.DIST(2,K152,FALSE) * _xlfn.POISSON.DIST(5,L152,FALSE)</f>
        <v>5.1448308343073291E-6</v>
      </c>
      <c r="AU152" s="5">
        <f t="shared" ref="AU152:AU155" si="204">_xlfn.POISSON.DIST(3,K152,FALSE) * _xlfn.POISSON.DIST(5,L152,FALSE)</f>
        <v>5.3994466713972804E-6</v>
      </c>
      <c r="AV152" s="5">
        <f t="shared" ref="AV152:AV155" si="205">_xlfn.POISSON.DIST(4,K152,FALSE) * _xlfn.POISSON.DIST(5,L152,FALSE)</f>
        <v>4.2499975163695019E-6</v>
      </c>
      <c r="AW152" s="5">
        <f t="shared" ref="AW152:AW155" si="206">_xlfn.POISSON.DIST(6,K152,FALSE) * _xlfn.POISSON.DIST(6,L152,FALSE)</f>
        <v>7.7753339989385827E-8</v>
      </c>
      <c r="AX152" s="5">
        <f t="shared" ref="AX152:AX155" si="207">_xlfn.POISSON.DIST(6,K152,FALSE) * _xlfn.POISSON.DIST(0,L152,FALSE)</f>
        <v>4.1651168700735097E-2</v>
      </c>
      <c r="AY152" s="5">
        <f t="shared" ref="AY152:AY155" si="208">_xlfn.POISSON.DIST(6,K152,FALSE) * _xlfn.POISSON.DIST(1,L152,FALSE)</f>
        <v>1.3836659432786556E-2</v>
      </c>
      <c r="AZ152" s="5">
        <f t="shared" ref="AZ152:AZ155" si="209">_xlfn.POISSON.DIST(6,K152,FALSE) * _xlfn.POISSON.DIST(2,L152,FALSE)</f>
        <v>2.2982925837509837E-3</v>
      </c>
      <c r="BA152" s="5">
        <f t="shared" ref="BA152:BA155" si="210">_xlfn.POISSON.DIST(6,K152,FALSE) * _xlfn.POISSON.DIST(3,L152,FALSE)</f>
        <v>2.5450019571479794E-4</v>
      </c>
      <c r="BB152" s="5">
        <f t="shared" ref="BB152:BB155" si="211">_xlfn.POISSON.DIST(6,K152,FALSE) * _xlfn.POISSON.DIST(4,L152,FALSE)</f>
        <v>2.1136456932245895E-5</v>
      </c>
      <c r="BC152" s="5">
        <f t="shared" ref="BC152:BC155" si="212">_xlfn.POISSON.DIST(6,K152,FALSE) * _xlfn.POISSON.DIST(5,L152,FALSE)</f>
        <v>1.4043205283797253E-6</v>
      </c>
      <c r="BD152" s="5">
        <f t="shared" ref="BD152:BD155" si="213">_xlfn.POISSON.DIST(0,K152,FALSE) * _xlfn.POISSON.DIST(6,L152,FALSE)</f>
        <v>5.7471837346245778E-8</v>
      </c>
      <c r="BE152" s="5">
        <f t="shared" ref="BE152:BE155" si="214">_xlfn.POISSON.DIST(1,K152,FALSE) * _xlfn.POISSON.DIST(6,L152,FALSE)</f>
        <v>1.8094829403660185E-7</v>
      </c>
      <c r="BF152" s="5">
        <f t="shared" ref="BF152:BF155" si="215">_xlfn.POISSON.DIST(2,K152,FALSE) * _xlfn.POISSON.DIST(6,L152,FALSE)</f>
        <v>2.8485504054356929E-7</v>
      </c>
      <c r="BG152" s="5">
        <f t="shared" ref="BG152:BG155" si="216">_xlfn.POISSON.DIST(3,K152,FALSE) * _xlfn.POISSON.DIST(6,L152,FALSE)</f>
        <v>2.989524145745383E-7</v>
      </c>
      <c r="BH152" s="5">
        <f t="shared" ref="BH152:BH155" si="217">_xlfn.POISSON.DIST(4,K152,FALSE) * _xlfn.POISSON.DIST(6,L152,FALSE)</f>
        <v>2.3531059695153143E-7</v>
      </c>
      <c r="BI152" s="5">
        <f t="shared" ref="BI152:BI155" si="218">_xlfn.POISSON.DIST(5,K152,FALSE) * _xlfn.POISSON.DIST(6,L152,FALSE)</f>
        <v>1.4817362051813851E-7</v>
      </c>
      <c r="BJ152" s="8">
        <f t="shared" ref="BJ152:BJ155" si="219">SUM(N152,Q152,T152,W152,X152,Y152,AD152,AE152,AF152,AG152,AM152,AN152,AO152,AP152,AQ152,AX152,AY152,AZ152,BA152,BB152,BC152)</f>
        <v>0.86675883620687433</v>
      </c>
      <c r="BK152" s="8">
        <f t="shared" ref="BK152:BK155" si="220">SUM(M152,P152,S152,V152,AC152,AL152,AY152)</f>
        <v>8.6289296243579838E-2</v>
      </c>
      <c r="BL152" s="8">
        <f t="shared" ref="BL152:BL155" si="221">SUM(O152,R152,U152,AA152,AB152,AH152,AI152,AJ152,AK152,AR152,AS152,AT152,AU152,AV152,BD152,BE152,BF152,BG152,BH152,BI152)</f>
        <v>1.9043327898184199E-2</v>
      </c>
      <c r="BM152" s="8">
        <f t="shared" ref="BM152:BM155" si="222">SUM(S152:BI152)</f>
        <v>0.63400615662311122</v>
      </c>
      <c r="BN152" s="8">
        <f t="shared" ref="BN152:BN155" si="223">SUM(M152:R152)</f>
        <v>0.324436837358615</v>
      </c>
    </row>
    <row r="153" spans="1:66" x14ac:dyDescent="0.25">
      <c r="A153" t="s">
        <v>32</v>
      </c>
      <c r="B153" t="s">
        <v>330</v>
      </c>
      <c r="C153" t="s">
        <v>331</v>
      </c>
      <c r="D153" s="4" t="s">
        <v>442</v>
      </c>
      <c r="E153">
        <f>VLOOKUP(A153,home!$A$2:$E$405,3,FALSE)</f>
        <v>1.2741935483871001</v>
      </c>
      <c r="F153">
        <f>VLOOKUP(B153,home!$B$2:$E$405,3,FALSE)</f>
        <v>0.67</v>
      </c>
      <c r="G153">
        <f>VLOOKUP(C153,away!$B$2:$E$405,4,FALSE)</f>
        <v>0.45</v>
      </c>
      <c r="H153">
        <f>VLOOKUP(A153,away!$A$2:$E$405,3,FALSE)</f>
        <v>1.12903225806452</v>
      </c>
      <c r="I153">
        <f>VLOOKUP(C153,away!$B$2:$E$405,3,FALSE)</f>
        <v>0.11</v>
      </c>
      <c r="J153">
        <f>VLOOKUP(B153,home!$B$2:$E$405,4,FALSE)</f>
        <v>0.63</v>
      </c>
      <c r="K153" s="3">
        <f t="shared" si="168"/>
        <v>0.38416935483871073</v>
      </c>
      <c r="L153" s="3">
        <f t="shared" si="169"/>
        <v>7.8241935483871233E-2</v>
      </c>
      <c r="M153" s="5">
        <f t="shared" si="170"/>
        <v>0.62976327113038333</v>
      </c>
      <c r="N153" s="5">
        <f t="shared" si="171"/>
        <v>0.24193574957127539</v>
      </c>
      <c r="O153" s="5">
        <f t="shared" si="172"/>
        <v>4.9273897229895156E-2</v>
      </c>
      <c r="P153" s="5">
        <f t="shared" si="173"/>
        <v>1.8929521309197755E-2</v>
      </c>
      <c r="Q153" s="5">
        <f t="shared" si="174"/>
        <v>4.6472150412608375E-2</v>
      </c>
      <c r="R153" s="5">
        <f t="shared" si="175"/>
        <v>1.9276425440501793E-3</v>
      </c>
      <c r="S153" s="5">
        <f t="shared" si="176"/>
        <v>1.4224661607853027E-4</v>
      </c>
      <c r="T153" s="5">
        <f t="shared" si="177"/>
        <v>3.6360709943800643E-3</v>
      </c>
      <c r="U153" s="5">
        <f t="shared" si="178"/>
        <v>7.4054119250740829E-4</v>
      </c>
      <c r="V153" s="5">
        <f t="shared" si="179"/>
        <v>4.7507451938367301E-7</v>
      </c>
      <c r="W153" s="5">
        <f t="shared" si="180"/>
        <v>5.9510586806597607E-3</v>
      </c>
      <c r="X153" s="5">
        <f t="shared" si="181"/>
        <v>4.6562234935291282E-4</v>
      </c>
      <c r="Y153" s="5">
        <f t="shared" si="182"/>
        <v>1.8215596908959582E-5</v>
      </c>
      <c r="Z153" s="5">
        <f t="shared" si="183"/>
        <v>5.0274161189179822E-5</v>
      </c>
      <c r="AA153" s="5">
        <f t="shared" si="184"/>
        <v>1.9313792069104559E-5</v>
      </c>
      <c r="AB153" s="5">
        <f t="shared" si="185"/>
        <v>3.7098835193384531E-6</v>
      </c>
      <c r="AC153" s="5">
        <f t="shared" si="186"/>
        <v>8.9249143789264736E-10</v>
      </c>
      <c r="AD153" s="5">
        <f t="shared" si="187"/>
        <v>5.7155359348909243E-4</v>
      </c>
      <c r="AE153" s="5">
        <f t="shared" si="188"/>
        <v>4.4719459387348335E-5</v>
      </c>
      <c r="AF153" s="5">
        <f t="shared" si="189"/>
        <v>1.7494685281292542E-6</v>
      </c>
      <c r="AG153" s="5">
        <f t="shared" si="190"/>
        <v>4.5627267902984071E-8</v>
      </c>
      <c r="AH153" s="5">
        <f t="shared" si="191"/>
        <v>9.833869190673881E-7</v>
      </c>
      <c r="AI153" s="5">
        <f t="shared" si="192"/>
        <v>3.7778711825494588E-7</v>
      </c>
      <c r="AJ153" s="5">
        <f t="shared" si="193"/>
        <v>7.2567116743189131E-8</v>
      </c>
      <c r="AK153" s="5">
        <f t="shared" si="194"/>
        <v>9.2926874739121236E-9</v>
      </c>
      <c r="AL153" s="5">
        <f t="shared" si="195"/>
        <v>1.0730657989336882E-12</v>
      </c>
      <c r="AM153" s="5">
        <f t="shared" si="196"/>
        <v>4.3914675053290305E-5</v>
      </c>
      <c r="AN153" s="5">
        <f t="shared" si="197"/>
        <v>3.4359691723147098E-6</v>
      </c>
      <c r="AO153" s="5">
        <f t="shared" si="198"/>
        <v>1.3441843915240898E-7</v>
      </c>
      <c r="AP153" s="5">
        <f t="shared" si="199"/>
        <v>3.5057196146684832E-9</v>
      </c>
      <c r="AQ153" s="5">
        <f t="shared" si="200"/>
        <v>6.8573571978858371E-11</v>
      </c>
      <c r="AR153" s="5">
        <f t="shared" si="201"/>
        <v>1.5388419175470707E-8</v>
      </c>
      <c r="AS153" s="5">
        <f t="shared" si="202"/>
        <v>5.9117590666282258E-9</v>
      </c>
      <c r="AT153" s="5">
        <f t="shared" si="203"/>
        <v>1.1355583332942321E-9</v>
      </c>
      <c r="AU153" s="5">
        <f t="shared" si="204"/>
        <v>1.4541557076112224E-10</v>
      </c>
      <c r="AV153" s="5">
        <f t="shared" si="205"/>
        <v>1.3966051500700808E-11</v>
      </c>
      <c r="AW153" s="5">
        <f t="shared" si="206"/>
        <v>8.9595491398902505E-16</v>
      </c>
      <c r="AX153" s="5">
        <f t="shared" si="207"/>
        <v>2.8117787305290238E-6</v>
      </c>
      <c r="AY153" s="5">
        <f t="shared" si="208"/>
        <v>2.1999901002897323E-7</v>
      </c>
      <c r="AZ153" s="5">
        <f t="shared" si="209"/>
        <v>8.6065741746012312E-9</v>
      </c>
      <c r="BA153" s="5">
        <f t="shared" si="210"/>
        <v>2.2446500710210053E-10</v>
      </c>
      <c r="BB153" s="5">
        <f t="shared" si="211"/>
        <v>4.3906441510173133E-12</v>
      </c>
      <c r="BC153" s="5">
        <f t="shared" si="212"/>
        <v>6.8706499279306702E-14</v>
      </c>
      <c r="BD153" s="5">
        <f t="shared" si="213"/>
        <v>2.0066995005432398E-10</v>
      </c>
      <c r="BE153" s="5">
        <f t="shared" si="214"/>
        <v>7.7091245247885935E-11</v>
      </c>
      <c r="BF153" s="5">
        <f t="shared" si="215"/>
        <v>1.4808046975296583E-11</v>
      </c>
      <c r="BG153" s="5">
        <f t="shared" si="216"/>
        <v>1.8962659509736696E-12</v>
      </c>
      <c r="BH153" s="5">
        <f t="shared" si="217"/>
        <v>1.8212181674704228E-13</v>
      </c>
      <c r="BI153" s="5">
        <f t="shared" si="218"/>
        <v>1.3993124168353036E-14</v>
      </c>
      <c r="BJ153" s="8">
        <f t="shared" si="219"/>
        <v>0.29914746500405498</v>
      </c>
      <c r="BK153" s="8">
        <f t="shared" si="220"/>
        <v>0.64883573502275349</v>
      </c>
      <c r="BL153" s="8">
        <f t="shared" si="221"/>
        <v>5.1966570565662562E-2</v>
      </c>
      <c r="BM153" s="8">
        <f t="shared" si="222"/>
        <v>1.1697592557240908E-2</v>
      </c>
      <c r="BN153" s="8">
        <f t="shared" si="223"/>
        <v>0.9883022321974102</v>
      </c>
    </row>
    <row r="154" spans="1:66" x14ac:dyDescent="0.25">
      <c r="A154" t="s">
        <v>40</v>
      </c>
      <c r="B154" t="s">
        <v>332</v>
      </c>
      <c r="C154" t="s">
        <v>333</v>
      </c>
      <c r="D154" s="4" t="s">
        <v>442</v>
      </c>
      <c r="E154">
        <f>VLOOKUP(A154,home!$A$2:$E$405,3,FALSE)</f>
        <v>1.5473684210526299</v>
      </c>
      <c r="F154">
        <f>VLOOKUP(B154,home!$B$2:$E$405,3,FALSE)</f>
        <v>1.22</v>
      </c>
      <c r="G154">
        <f>VLOOKUP(C154,away!$B$2:$E$405,4,FALSE)</f>
        <v>1.22</v>
      </c>
      <c r="H154">
        <f>VLOOKUP(A154,away!$A$2:$E$405,3,FALSE)</f>
        <v>1.2052631578947399</v>
      </c>
      <c r="I154">
        <f>VLOOKUP(C154,away!$B$2:$E$405,3,FALSE)</f>
        <v>0.56999999999999995</v>
      </c>
      <c r="J154">
        <f>VLOOKUP(B154,home!$B$2:$E$405,4,FALSE)</f>
        <v>1.29</v>
      </c>
      <c r="K154" s="3">
        <f t="shared" si="168"/>
        <v>2.3031031578947343</v>
      </c>
      <c r="L154" s="3">
        <f t="shared" si="169"/>
        <v>0.88623000000000229</v>
      </c>
      <c r="M154" s="5">
        <f t="shared" si="170"/>
        <v>4.119933523231821E-2</v>
      </c>
      <c r="N154" s="5">
        <f t="shared" si="171"/>
        <v>9.4886319076715853E-2</v>
      </c>
      <c r="O154" s="5">
        <f t="shared" si="172"/>
        <v>3.6512086862937457E-2</v>
      </c>
      <c r="P154" s="5">
        <f t="shared" si="173"/>
        <v>8.4091102555358108E-2</v>
      </c>
      <c r="Q154" s="5">
        <f t="shared" si="174"/>
        <v>0.10926649055329585</v>
      </c>
      <c r="R154" s="5">
        <f t="shared" si="175"/>
        <v>1.6179053370270573E-2</v>
      </c>
      <c r="S154" s="5">
        <f t="shared" si="176"/>
        <v>4.290914822473136E-2</v>
      </c>
      <c r="T154" s="5">
        <f t="shared" si="177"/>
        <v>9.6835241923047641E-2</v>
      </c>
      <c r="U154" s="5">
        <f t="shared" si="178"/>
        <v>3.72620289088176E-2</v>
      </c>
      <c r="V154" s="5">
        <f t="shared" si="179"/>
        <v>9.7312184598834315E-3</v>
      </c>
      <c r="W154" s="5">
        <f t="shared" si="180"/>
        <v>8.3883999815123608E-2</v>
      </c>
      <c r="X154" s="5">
        <f t="shared" si="181"/>
        <v>7.4340517156157193E-2</v>
      </c>
      <c r="Y154" s="5">
        <f t="shared" si="182"/>
        <v>3.2941398259650673E-2</v>
      </c>
      <c r="Z154" s="5">
        <f t="shared" si="183"/>
        <v>4.7794541561116425E-3</v>
      </c>
      <c r="AA154" s="5">
        <f t="shared" si="184"/>
        <v>1.1007575959953836E-2</v>
      </c>
      <c r="AB154" s="5">
        <f t="shared" si="185"/>
        <v>1.2675791477067924E-2</v>
      </c>
      <c r="AC154" s="5">
        <f t="shared" si="186"/>
        <v>1.2413866705680808E-3</v>
      </c>
      <c r="AD154" s="5">
        <f t="shared" si="187"/>
        <v>4.8298376217763124E-2</v>
      </c>
      <c r="AE154" s="5">
        <f t="shared" si="188"/>
        <v>4.2803469955468326E-2</v>
      </c>
      <c r="AF154" s="5">
        <f t="shared" si="189"/>
        <v>1.8966859589317396E-2</v>
      </c>
      <c r="AG154" s="5">
        <f t="shared" si="190"/>
        <v>5.6029999912802662E-3</v>
      </c>
      <c r="AH154" s="5">
        <f t="shared" si="191"/>
        <v>1.0589239141927079E-3</v>
      </c>
      <c r="AI154" s="5">
        <f t="shared" si="192"/>
        <v>2.4388110107474784E-3</v>
      </c>
      <c r="AJ154" s="5">
        <f t="shared" si="193"/>
        <v>2.8084166701804838E-3</v>
      </c>
      <c r="AK154" s="5">
        <f t="shared" si="194"/>
        <v>2.1560244339256288E-3</v>
      </c>
      <c r="AL154" s="5">
        <f t="shared" si="195"/>
        <v>1.0135073610965269E-4</v>
      </c>
      <c r="AM154" s="5">
        <f t="shared" si="196"/>
        <v>2.2247228557663624E-2</v>
      </c>
      <c r="AN154" s="5">
        <f t="shared" si="197"/>
        <v>1.9716161364658286E-2</v>
      </c>
      <c r="AO154" s="5">
        <f t="shared" si="198"/>
        <v>8.7365268431005786E-3</v>
      </c>
      <c r="AP154" s="5">
        <f t="shared" si="199"/>
        <v>2.5808573947203482E-3</v>
      </c>
      <c r="AQ154" s="5">
        <f t="shared" si="200"/>
        <v>5.7180831223075507E-4</v>
      </c>
      <c r="AR154" s="5">
        <f t="shared" si="201"/>
        <v>1.8769002809500125E-4</v>
      </c>
      <c r="AS154" s="5">
        <f t="shared" si="202"/>
        <v>4.322694964109488E-4</v>
      </c>
      <c r="AT154" s="5">
        <f t="shared" si="203"/>
        <v>4.9778062112281146E-4</v>
      </c>
      <c r="AU154" s="5">
        <f t="shared" si="204"/>
        <v>3.821467068155831E-4</v>
      </c>
      <c r="AV154" s="5">
        <f t="shared" si="205"/>
        <v>2.2003082181151068E-4</v>
      </c>
      <c r="AW154" s="5">
        <f t="shared" si="206"/>
        <v>5.7462464005786115E-6</v>
      </c>
      <c r="AX154" s="5">
        <f t="shared" si="207"/>
        <v>8.5396103909268391E-3</v>
      </c>
      <c r="AY154" s="5">
        <f t="shared" si="208"/>
        <v>7.5680589167511124E-3</v>
      </c>
      <c r="AZ154" s="5">
        <f t="shared" si="209"/>
        <v>3.3535204268961777E-3</v>
      </c>
      <c r="BA154" s="5">
        <f t="shared" si="210"/>
        <v>9.9066346930940245E-4</v>
      </c>
      <c r="BB154" s="5">
        <f t="shared" si="211"/>
        <v>2.1948892160151849E-4</v>
      </c>
      <c r="BC154" s="5">
        <f t="shared" si="212"/>
        <v>3.8903533398182858E-5</v>
      </c>
      <c r="BD154" s="5">
        <f t="shared" si="213"/>
        <v>2.7722755599772221E-5</v>
      </c>
      <c r="BE154" s="5">
        <f t="shared" si="214"/>
        <v>6.3848365967379328E-5</v>
      </c>
      <c r="BF154" s="5">
        <f t="shared" si="215"/>
        <v>7.3524686642945027E-5</v>
      </c>
      <c r="BG154" s="5">
        <f t="shared" si="216"/>
        <v>5.6444979330195827E-5</v>
      </c>
      <c r="BH154" s="5">
        <f t="shared" si="217"/>
        <v>3.2499652535669252E-5</v>
      </c>
      <c r="BI154" s="5">
        <f t="shared" si="218"/>
        <v>1.4970010477076286E-5</v>
      </c>
      <c r="BJ154" s="8">
        <f t="shared" si="219"/>
        <v>0.68238850066907686</v>
      </c>
      <c r="BK154" s="8">
        <f t="shared" si="220"/>
        <v>0.18684160079571993</v>
      </c>
      <c r="BL154" s="8">
        <f t="shared" si="221"/>
        <v>0.12408764073290257</v>
      </c>
      <c r="BM154" s="8">
        <f t="shared" si="222"/>
        <v>0.60840049603256463</v>
      </c>
      <c r="BN154" s="8">
        <f t="shared" si="223"/>
        <v>0.38213438765089608</v>
      </c>
    </row>
    <row r="155" spans="1:66" s="10" customFormat="1" x14ac:dyDescent="0.25">
      <c r="A155" s="10" t="s">
        <v>40</v>
      </c>
      <c r="B155" s="10" t="s">
        <v>334</v>
      </c>
      <c r="C155" s="10" t="s">
        <v>335</v>
      </c>
      <c r="D155" s="14" t="s">
        <v>442</v>
      </c>
      <c r="E155" s="10">
        <f>VLOOKUP(A155,home!$A$2:$E$405,3,FALSE)</f>
        <v>1.5473684210526299</v>
      </c>
      <c r="F155" s="10">
        <f>VLOOKUP(B155,home!$B$2:$E$405,3,FALSE)</f>
        <v>0.79</v>
      </c>
      <c r="G155" s="10">
        <f>VLOOKUP(C155,away!$B$2:$E$405,4,FALSE)</f>
        <v>1.29</v>
      </c>
      <c r="H155" s="10">
        <f>VLOOKUP(A155,away!$A$2:$E$405,3,FALSE)</f>
        <v>1.2052631578947399</v>
      </c>
      <c r="I155" s="10">
        <f>VLOOKUP(C155,away!$B$2:$E$405,3,FALSE)</f>
        <v>0.71</v>
      </c>
      <c r="J155" s="10">
        <f>VLOOKUP(B155,home!$B$2:$E$405,4,FALSE)</f>
        <v>1.2</v>
      </c>
      <c r="K155" s="11">
        <f t="shared" si="168"/>
        <v>1.5769231578947354</v>
      </c>
      <c r="L155" s="11">
        <f t="shared" si="169"/>
        <v>1.0268842105263183</v>
      </c>
      <c r="M155" s="12">
        <f t="shared" si="170"/>
        <v>7.3991328992467326E-2</v>
      </c>
      <c r="N155" s="12">
        <f t="shared" si="171"/>
        <v>0.11667864017162985</v>
      </c>
      <c r="O155" s="12">
        <f t="shared" si="172"/>
        <v>7.5980527458222882E-2</v>
      </c>
      <c r="P155" s="12">
        <f t="shared" si="173"/>
        <v>0.11981545329792848</v>
      </c>
      <c r="Q155" s="12">
        <f t="shared" si="174"/>
        <v>9.1996624859155052E-2</v>
      </c>
      <c r="R155" s="12">
        <f t="shared" si="175"/>
        <v>3.9011601977155232E-2</v>
      </c>
      <c r="S155" s="12">
        <f t="shared" si="176"/>
        <v>4.8504814835970744E-2</v>
      </c>
      <c r="T155" s="12">
        <f t="shared" si="177"/>
        <v>9.4469881489579299E-2</v>
      </c>
      <c r="U155" s="12">
        <f t="shared" si="178"/>
        <v>6.1518298584348124E-2</v>
      </c>
      <c r="V155" s="12">
        <f t="shared" si="179"/>
        <v>8.727188345866211E-3</v>
      </c>
      <c r="W155" s="12">
        <f t="shared" si="180"/>
        <v>4.8357202729518704E-2</v>
      </c>
      <c r="X155" s="12">
        <f t="shared" si="181"/>
        <v>4.9657247948162939E-2</v>
      </c>
      <c r="Y155" s="12">
        <f t="shared" si="182"/>
        <v>2.5496121928079468E-2</v>
      </c>
      <c r="Z155" s="12">
        <f t="shared" si="183"/>
        <v>1.3353466032559335E-2</v>
      </c>
      <c r="AA155" s="12">
        <f t="shared" si="184"/>
        <v>2.1057389824903548E-2</v>
      </c>
      <c r="AB155" s="12">
        <f t="shared" si="185"/>
        <v>1.6602942829853688E-2</v>
      </c>
      <c r="AC155" s="12">
        <f t="shared" si="186"/>
        <v>8.8325554655770144E-4</v>
      </c>
      <c r="AD155" s="12">
        <f t="shared" si="187"/>
        <v>1.9063898208797139E-2</v>
      </c>
      <c r="AE155" s="12">
        <f t="shared" si="188"/>
        <v>1.9576416061694739E-2</v>
      </c>
      <c r="AF155" s="12">
        <f t="shared" si="189"/>
        <v>1.0051356276224071E-2</v>
      </c>
      <c r="AG155" s="12">
        <f t="shared" si="190"/>
        <v>3.4405263514763695E-3</v>
      </c>
      <c r="AH155" s="12">
        <f t="shared" si="191"/>
        <v>3.428115856158675E-3</v>
      </c>
      <c r="AI155" s="12">
        <f t="shared" si="192"/>
        <v>5.4058752815227514E-3</v>
      </c>
      <c r="AJ155" s="12">
        <f t="shared" si="193"/>
        <v>4.2623249600619749E-3</v>
      </c>
      <c r="AK155" s="12">
        <f t="shared" si="194"/>
        <v>2.2404529786648275E-3</v>
      </c>
      <c r="AL155" s="12">
        <f t="shared" si="195"/>
        <v>5.7210846259833676E-5</v>
      </c>
      <c r="AM155" s="12">
        <f t="shared" si="196"/>
        <v>6.0124605130400305E-3</v>
      </c>
      <c r="AN155" s="12">
        <f t="shared" si="197"/>
        <v>6.1741007672537736E-3</v>
      </c>
      <c r="AO155" s="12">
        <f t="shared" si="198"/>
        <v>3.1700432960456637E-3</v>
      </c>
      <c r="AP155" s="12">
        <f t="shared" si="199"/>
        <v>1.085089135798033E-3</v>
      </c>
      <c r="AQ155" s="12">
        <f t="shared" si="200"/>
        <v>2.7856522514116199E-4</v>
      </c>
      <c r="AR155" s="12">
        <f t="shared" si="201"/>
        <v>7.0405560890885116E-4</v>
      </c>
      <c r="AS155" s="12">
        <f t="shared" si="202"/>
        <v>1.1102415941340463E-3</v>
      </c>
      <c r="AT155" s="12">
        <f t="shared" si="203"/>
        <v>8.753828403239728E-4</v>
      </c>
      <c r="AU155" s="12">
        <f t="shared" si="204"/>
        <v>4.6013715764351408E-4</v>
      </c>
      <c r="AV155" s="12">
        <f t="shared" si="205"/>
        <v>1.8140023492397946E-4</v>
      </c>
      <c r="AW155" s="12">
        <f t="shared" si="206"/>
        <v>2.5734034467733646E-6</v>
      </c>
      <c r="AX155" s="12">
        <f t="shared" si="207"/>
        <v>1.5801980364900808E-3</v>
      </c>
      <c r="AY155" s="12">
        <f t="shared" si="208"/>
        <v>1.6226804131763549E-3</v>
      </c>
      <c r="AZ155" s="12">
        <f t="shared" si="209"/>
        <v>8.331524475105606E-4</v>
      </c>
      <c r="BA155" s="12">
        <f t="shared" si="210"/>
        <v>2.8518369776998393E-4</v>
      </c>
      <c r="BB155" s="12">
        <f t="shared" si="211"/>
        <v>7.3212659084876522E-5</v>
      </c>
      <c r="BC155" s="12">
        <f t="shared" si="212"/>
        <v>1.5036184724981188E-5</v>
      </c>
      <c r="BD155" s="12">
        <f t="shared" si="213"/>
        <v>1.2049726468683194E-4</v>
      </c>
      <c r="BE155" s="12">
        <f t="shared" si="214"/>
        <v>1.9001492714763678E-4</v>
      </c>
      <c r="BF155" s="12">
        <f t="shared" si="215"/>
        <v>1.4981946948239476E-4</v>
      </c>
      <c r="BG155" s="12">
        <f t="shared" si="216"/>
        <v>7.8751263643430633E-5</v>
      </c>
      <c r="BH155" s="12">
        <f t="shared" si="217"/>
        <v>3.1046172838199875E-5</v>
      </c>
      <c r="BI155" s="12">
        <f t="shared" si="218"/>
        <v>9.7914857825119743E-6</v>
      </c>
      <c r="BJ155" s="13">
        <f t="shared" si="219"/>
        <v>0.49991763840035308</v>
      </c>
      <c r="BK155" s="13">
        <f t="shared" si="220"/>
        <v>0.25360193227822664</v>
      </c>
      <c r="BL155" s="13">
        <f t="shared" si="221"/>
        <v>0.23341866777040707</v>
      </c>
      <c r="BM155" s="13">
        <f t="shared" si="222"/>
        <v>0.48119742071525773</v>
      </c>
      <c r="BN155" s="13">
        <f t="shared" si="223"/>
        <v>0.51747417675655882</v>
      </c>
    </row>
    <row r="156" spans="1:66" x14ac:dyDescent="0.25">
      <c r="A156" t="s">
        <v>10</v>
      </c>
      <c r="B156" t="s">
        <v>45</v>
      </c>
      <c r="C156" t="s">
        <v>47</v>
      </c>
      <c r="D156" s="15">
        <v>44215</v>
      </c>
      <c r="E156">
        <f>VLOOKUP(A156,home!$A$2:$E$405,3,FALSE)</f>
        <v>1.55555555555556</v>
      </c>
      <c r="F156">
        <f>VLOOKUP(B156,home!$B$2:$E$405,3,FALSE)</f>
        <v>0.71</v>
      </c>
      <c r="G156">
        <f>VLOOKUP(C156,away!$B$2:$E$405,4,FALSE)</f>
        <v>1.34</v>
      </c>
      <c r="H156">
        <f>VLOOKUP(A156,away!$A$2:$E$405,3,FALSE)</f>
        <v>1.4074074074074101</v>
      </c>
      <c r="I156">
        <f>VLOOKUP(C156,away!$B$2:$E$405,3,FALSE)</f>
        <v>0.94</v>
      </c>
      <c r="J156">
        <f>VLOOKUP(B156,home!$B$2:$E$405,4,FALSE)</f>
        <v>0.78</v>
      </c>
      <c r="K156" s="3">
        <f t="shared" ref="K156:K167" si="224">E156*F156*G156</f>
        <v>1.4799555555555599</v>
      </c>
      <c r="L156" s="3">
        <f t="shared" ref="L156:L167" si="225">H156*I156*J156</f>
        <v>1.031911111111113</v>
      </c>
      <c r="M156" s="5">
        <f t="shared" ref="M156:M164" si="226">_xlfn.POISSON.DIST(0,K156,FALSE) * _xlfn.POISSON.DIST(0,L156,FALSE)</f>
        <v>8.1116680026916202E-2</v>
      </c>
      <c r="N156" s="5">
        <f t="shared" ref="N156:N164" si="227">_xlfn.POISSON.DIST(1,K156,FALSE) * _xlfn.POISSON.DIST(0,L156,FALSE)</f>
        <v>0.12004908125405735</v>
      </c>
      <c r="O156" s="5">
        <f t="shared" ref="O156:O164" si="228">_xlfn.POISSON.DIST(0,K156,FALSE) * _xlfn.POISSON.DIST(1,L156,FALSE)</f>
        <v>8.3705203416219717E-2</v>
      </c>
      <c r="P156" s="5">
        <f t="shared" ref="P156:P164" si="229">_xlfn.POISSON.DIST(1,K156,FALSE) * _xlfn.POISSON.DIST(1,L156,FALSE)</f>
        <v>0.12387998082474259</v>
      </c>
      <c r="Q156" s="5">
        <f t="shared" ref="Q156:Q164" si="230">_xlfn.POISSON.DIST(2,K156,FALSE) * _xlfn.POISSON.DIST(0,L156,FALSE)</f>
        <v>8.8833652370641517E-2</v>
      </c>
      <c r="R156" s="5">
        <f t="shared" ref="R156:R164" si="231">_xlfn.POISSON.DIST(0,K156,FALSE) * _xlfn.POISSON.DIST(2,L156,FALSE)</f>
        <v>4.3188164731506516E-2</v>
      </c>
      <c r="S156" s="5">
        <f t="shared" ref="S156:S164" si="232">_xlfn.POISSON.DIST(2,K156,FALSE) * _xlfn.POISSON.DIST(2,L156,FALSE)</f>
        <v>4.7296837235098851E-2</v>
      </c>
      <c r="T156" s="5">
        <f t="shared" ref="T156:T164" si="233">_xlfn.POISSON.DIST(2,K156,FALSE) * _xlfn.POISSON.DIST(1,L156,FALSE)</f>
        <v>9.1668432921847037E-2</v>
      </c>
      <c r="U156" s="5">
        <f t="shared" ref="U156:U164" si="234">_xlfn.POISSON.DIST(1,K156,FALSE) * _xlfn.POISSON.DIST(2,L156,FALSE)</f>
        <v>6.3916564328641762E-2</v>
      </c>
      <c r="V156" s="5">
        <f t="shared" ref="V156:V164" si="235">_xlfn.POISSON.DIST(3,K156,FALSE) * _xlfn.POISSON.DIST(3,L156,FALSE)</f>
        <v>8.0256562218095906E-3</v>
      </c>
      <c r="W156" s="5">
        <f t="shared" ref="W156:W164" si="236">_xlfn.POISSON.DIST(3,K156,FALSE) * _xlfn.POISSON.DIST(0,L156,FALSE)</f>
        <v>4.382328578207409E-2</v>
      </c>
      <c r="X156" s="5">
        <f t="shared" ref="X156:X164" si="237">_xlfn.POISSON.DIST(3,K156,FALSE) * _xlfn.POISSON.DIST(1,L156,FALSE)</f>
        <v>4.5221735523919906E-2</v>
      </c>
      <c r="Y156" s="5">
        <f t="shared" ref="Y156:Y164" si="238">_xlfn.POISSON.DIST(3,K156,FALSE) * _xlfn.POISSON.DIST(2,L156,FALSE)</f>
        <v>2.3332405675430542E-2</v>
      </c>
      <c r="Z156" s="5">
        <f t="shared" ref="Z156:Z164" si="239">_xlfn.POISSON.DIST(0,K156,FALSE) * _xlfn.POISSON.DIST(3,L156,FALSE)</f>
        <v>1.4855449018312893E-2</v>
      </c>
      <c r="AA156" s="5">
        <f t="shared" ref="AA156:AA164" si="240">_xlfn.POISSON.DIST(1,K156,FALSE) * _xlfn.POISSON.DIST(3,L156,FALSE)</f>
        <v>2.1985404304924551E-2</v>
      </c>
      <c r="AB156" s="5">
        <f t="shared" ref="AB156:AB164" si="241">_xlfn.POISSON.DIST(2,K156,FALSE) * _xlfn.POISSON.DIST(3,L156,FALSE)</f>
        <v>1.6268710621104108E-2</v>
      </c>
      <c r="AC156" s="5">
        <f t="shared" ref="AC156:AC164" si="242">_xlfn.POISSON.DIST(4,K156,FALSE) * _xlfn.POISSON.DIST(4,L156,FALSE)</f>
        <v>7.6604014930548644E-4</v>
      </c>
      <c r="AD156" s="5">
        <f t="shared" ref="AD156:AD164" si="243">_xlfn.POISSON.DIST(4,K156,FALSE) * _xlfn.POISSON.DIST(0,L156,FALSE)</f>
        <v>1.6214128813969882E-2</v>
      </c>
      <c r="AE156" s="5">
        <f t="shared" ref="AE156:AE164" si="244">_xlfn.POISSON.DIST(4,K156,FALSE) * _xlfn.POISSON.DIST(1,L156,FALSE)</f>
        <v>1.6731539680122372E-2</v>
      </c>
      <c r="AF156" s="5">
        <f t="shared" ref="AF156:AF164" si="245">_xlfn.POISSON.DIST(4,K156,FALSE) * _xlfn.POISSON.DIST(2,L156,FALSE)</f>
        <v>8.6327308509573774E-3</v>
      </c>
      <c r="AG156" s="5">
        <f t="shared" ref="AG156:AG164" si="246">_xlfn.POISSON.DIST(4,K156,FALSE) * _xlfn.POISSON.DIST(3,L156,FALSE)</f>
        <v>2.9694036281115374E-3</v>
      </c>
      <c r="AH156" s="5">
        <f t="shared" ref="AH156:AH164" si="247">_xlfn.POISSON.DIST(0,K156,FALSE) * _xlfn.POISSON.DIST(4,L156,FALSE)</f>
        <v>3.8323757256354361E-3</v>
      </c>
      <c r="AI156" s="5">
        <f t="shared" ref="AI156:AI164" si="248">_xlfn.POISSON.DIST(1,K156,FALSE) * _xlfn.POISSON.DIST(4,L156,FALSE)</f>
        <v>5.6717457461304332E-3</v>
      </c>
      <c r="AJ156" s="5">
        <f t="shared" ref="AJ156:AJ164" si="249">_xlfn.POISSON.DIST(2,K156,FALSE) * _xlfn.POISSON.DIST(4,L156,FALSE)</f>
        <v>4.1969658133421753E-3</v>
      </c>
      <c r="AK156" s="5">
        <f t="shared" ref="AK156:AK164" si="250">_xlfn.POISSON.DIST(3,K156,FALSE) * _xlfn.POISSON.DIST(4,L156,FALSE)</f>
        <v>2.0704409573108376E-3</v>
      </c>
      <c r="AL156" s="5">
        <f t="shared" ref="AL156:AL164" si="251">_xlfn.POISSON.DIST(5,K156,FALSE) * _xlfn.POISSON.DIST(5,L156,FALSE)</f>
        <v>4.6795326916958553E-5</v>
      </c>
      <c r="AM156" s="5">
        <f t="shared" ref="AM156:AM164" si="252">_xlfn.POISSON.DIST(5,K156,FALSE) * _xlfn.POISSON.DIST(0,L156,FALSE)</f>
        <v>4.7992380033456397E-3</v>
      </c>
      <c r="AN156" s="5">
        <f t="shared" ref="AN156:AN164" si="253">_xlfn.POISSON.DIST(5,K156,FALSE) * _xlfn.POISSON.DIST(1,L156,FALSE)</f>
        <v>4.9523870205190786E-3</v>
      </c>
      <c r="AO156" s="5">
        <f t="shared" ref="AO156:AO164" si="254">_xlfn.POISSON.DIST(5,K156,FALSE) * _xlfn.POISSON.DIST(2,L156,FALSE)</f>
        <v>2.5552115964980484E-3</v>
      </c>
      <c r="AP156" s="5">
        <f t="shared" ref="AP156:AP164" si="255">_xlfn.POISSON.DIST(5,K156,FALSE) * _xlfn.POISSON.DIST(3,L156,FALSE)</f>
        <v>8.7891707922210089E-4</v>
      </c>
      <c r="AQ156" s="5">
        <f t="shared" ref="AQ156:AQ164" si="256">_xlfn.POISSON.DIST(5,K156,FALSE) * _xlfn.POISSON.DIST(4,L156,FALSE)</f>
        <v>2.2674107494865297E-4</v>
      </c>
      <c r="AR156" s="5">
        <f t="shared" ref="AR156:AR164" si="257">_xlfn.POISSON.DIST(0,K156,FALSE) * _xlfn.POISSON.DIST(5,L156,FALSE)</f>
        <v>7.9093421864714453E-4</v>
      </c>
      <c r="AS156" s="5">
        <f t="shared" ref="AS156:AS164" si="258">_xlfn.POISSON.DIST(1,K156,FALSE) * _xlfn.POISSON.DIST(5,L156,FALSE)</f>
        <v>1.1705474909658375E-3</v>
      </c>
      <c r="AT156" s="5">
        <f t="shared" ref="AT156:AT164" si="259">_xlfn.POISSON.DIST(2,K156,FALSE) * _xlfn.POISSON.DIST(5,L156,FALSE)</f>
        <v>8.6617913114825644E-4</v>
      </c>
      <c r="AU156" s="5">
        <f t="shared" ref="AU156:AU164" si="260">_xlfn.POISSON.DIST(3,K156,FALSE) * _xlfn.POISSON.DIST(5,L156,FALSE)</f>
        <v>4.2730220574971675E-4</v>
      </c>
      <c r="AV156" s="5">
        <f t="shared" ref="AV156:AV164" si="261">_xlfn.POISSON.DIST(4,K156,FALSE) * _xlfn.POISSON.DIST(5,L156,FALSE)</f>
        <v>1.5809706832510957E-4</v>
      </c>
      <c r="AW156" s="5">
        <f t="shared" ref="AW156:AW164" si="262">_xlfn.POISSON.DIST(6,K156,FALSE) * _xlfn.POISSON.DIST(6,L156,FALSE)</f>
        <v>1.9851391159407054E-6</v>
      </c>
      <c r="AX156" s="5">
        <f t="shared" ref="AX156:AX164" si="263">_xlfn.POISSON.DIST(6,K156,FALSE) * _xlfn.POISSON.DIST(0,L156,FALSE)</f>
        <v>1.1837764909141269E-3</v>
      </c>
      <c r="AY156" s="5">
        <f t="shared" ref="AY156:AY164" si="264">_xlfn.POISSON.DIST(6,K156,FALSE) * _xlfn.POISSON.DIST(1,L156,FALSE)</f>
        <v>1.2215521140464109E-3</v>
      </c>
      <c r="AZ156" s="5">
        <f t="shared" ref="AZ156:AZ164" si="265">_xlfn.POISSON.DIST(6,K156,FALSE) * _xlfn.POISSON.DIST(2,L156,FALSE)</f>
        <v>6.3026659964288047E-4</v>
      </c>
      <c r="BA156" s="5">
        <f t="shared" ref="BA156:BA164" si="266">_xlfn.POISSON.DIST(6,K156,FALSE) * _xlfn.POISSON.DIST(3,L156,FALSE)</f>
        <v>2.1679303571123598E-4</v>
      </c>
      <c r="BB156" s="5">
        <f t="shared" ref="BB156:BB164" si="267">_xlfn.POISSON.DIST(6,K156,FALSE) * _xlfn.POISSON.DIST(4,L156,FALSE)</f>
        <v>5.5927785590483157E-5</v>
      </c>
      <c r="BC156" s="5">
        <f t="shared" ref="BC156:BC164" si="268">_xlfn.POISSON.DIST(6,K156,FALSE) * _xlfn.POISSON.DIST(5,L156,FALSE)</f>
        <v>1.154250067413192E-5</v>
      </c>
      <c r="BD156" s="5">
        <f t="shared" ref="BD156:BD164" si="269">_xlfn.POISSON.DIST(0,K156,FALSE) * _xlfn.POISSON.DIST(6,L156,FALSE)</f>
        <v>1.3602896806332908E-4</v>
      </c>
      <c r="BE156" s="5">
        <f t="shared" ref="BE156:BE164" si="270">_xlfn.POISSON.DIST(1,K156,FALSE) * _xlfn.POISSON.DIST(6,L156,FALSE)</f>
        <v>2.0131682700181368E-4</v>
      </c>
      <c r="BF156" s="5">
        <f t="shared" ref="BF156:BF164" si="271">_xlfn.POISSON.DIST(2,K156,FALSE) * _xlfn.POISSON.DIST(6,L156,FALSE)</f>
        <v>1.4896997827407586E-4</v>
      </c>
      <c r="BG156" s="5">
        <f t="shared" ref="BG156:BG164" si="272">_xlfn.POISSON.DIST(3,K156,FALSE) * _xlfn.POISSON.DIST(6,L156,FALSE)</f>
        <v>7.3489648985903226E-5</v>
      </c>
      <c r="BH156" s="5">
        <f t="shared" ref="BH156:BH164" si="273">_xlfn.POISSON.DIST(4,K156,FALSE) * _xlfn.POISSON.DIST(6,L156,FALSE)</f>
        <v>2.7190353573128877E-5</v>
      </c>
      <c r="BI156" s="5">
        <f t="shared" ref="BI156:BI164" si="274">_xlfn.POISSON.DIST(5,K156,FALSE) * _xlfn.POISSON.DIST(6,L156,FALSE)</f>
        <v>8.0481029656144078E-6</v>
      </c>
      <c r="BJ156" s="8">
        <f t="shared" ref="BJ156:BJ164" si="275">SUM(N156,Q156,T156,W156,X156,Y156,AD156,AE156,AF156,AG156,AM156,AN156,AO156,AP156,AQ156,AX156,AY156,AZ156,BA156,BB156,BC156)</f>
        <v>0.47420874980224442</v>
      </c>
      <c r="BK156" s="8">
        <f t="shared" ref="BK156:BK164" si="276">SUM(M156,P156,S156,V156,AC156,AL156,AY156)</f>
        <v>0.26235354189883608</v>
      </c>
      <c r="BL156" s="8">
        <f t="shared" ref="BL156:BL164" si="277">SUM(O156,R156,U156,AA156,AB156,AH156,AI156,AJ156,AK156,AR156,AS156,AT156,AU156,AV156,BD156,BE156,BF156,BG156,BH156,BI156)</f>
        <v>0.24884367963851547</v>
      </c>
      <c r="BM156" s="8">
        <f t="shared" ref="BM156:BM164" si="278">SUM(S156:BI156)</f>
        <v>0.45826909075889449</v>
      </c>
      <c r="BN156" s="8">
        <f t="shared" ref="BN156:BN164" si="279">SUM(M156:R156)</f>
        <v>0.54077276262408391</v>
      </c>
    </row>
    <row r="157" spans="1:66" x14ac:dyDescent="0.25">
      <c r="A157" t="s">
        <v>10</v>
      </c>
      <c r="B157" t="s">
        <v>12</v>
      </c>
      <c r="C157" t="s">
        <v>49</v>
      </c>
      <c r="D157" s="15">
        <v>44215</v>
      </c>
      <c r="E157">
        <f>VLOOKUP(A157,home!$A$2:$E$405,3,FALSE)</f>
        <v>1.55555555555556</v>
      </c>
      <c r="F157">
        <f>VLOOKUP(B157,home!$B$2:$E$405,3,FALSE)</f>
        <v>0.96</v>
      </c>
      <c r="G157">
        <f>VLOOKUP(C157,away!$B$2:$E$405,4,FALSE)</f>
        <v>1.1100000000000001</v>
      </c>
      <c r="H157">
        <f>VLOOKUP(A157,away!$A$2:$E$405,3,FALSE)</f>
        <v>1.4074074074074101</v>
      </c>
      <c r="I157">
        <f>VLOOKUP(C157,away!$B$2:$E$405,3,FALSE)</f>
        <v>1.23</v>
      </c>
      <c r="J157">
        <f>VLOOKUP(B157,home!$B$2:$E$405,4,FALSE)</f>
        <v>0.43</v>
      </c>
      <c r="K157" s="3">
        <f t="shared" si="224"/>
        <v>1.6576000000000048</v>
      </c>
      <c r="L157" s="3">
        <f t="shared" si="225"/>
        <v>0.74437777777777914</v>
      </c>
      <c r="M157" s="5">
        <f t="shared" si="226"/>
        <v>9.0538710646835524E-2</v>
      </c>
      <c r="N157" s="5">
        <f t="shared" si="227"/>
        <v>0.15007696676819496</v>
      </c>
      <c r="O157" s="5">
        <f t="shared" si="228"/>
        <v>6.7395004234156772E-2</v>
      </c>
      <c r="P157" s="5">
        <f t="shared" si="229"/>
        <v>0.11171395901853858</v>
      </c>
      <c r="Q157" s="5">
        <f t="shared" si="230"/>
        <v>0.12438379005748038</v>
      </c>
      <c r="R157" s="5">
        <f t="shared" si="231"/>
        <v>2.5083671742572814E-2</v>
      </c>
      <c r="S157" s="5">
        <f t="shared" si="232"/>
        <v>3.446042181966924E-2</v>
      </c>
      <c r="T157" s="5">
        <f t="shared" si="233"/>
        <v>9.2588529234565065E-2</v>
      </c>
      <c r="U157" s="5">
        <f t="shared" si="234"/>
        <v>4.1578694280488812E-2</v>
      </c>
      <c r="V157" s="5">
        <f t="shared" si="235"/>
        <v>4.7244495671404686E-3</v>
      </c>
      <c r="W157" s="5">
        <f t="shared" si="236"/>
        <v>6.8726190133093376E-2</v>
      </c>
      <c r="X157" s="5">
        <f t="shared" si="237"/>
        <v>5.1158248686405179E-2</v>
      </c>
      <c r="Y157" s="5">
        <f t="shared" si="238"/>
        <v>1.9040531736094636E-2</v>
      </c>
      <c r="Z157" s="5">
        <f t="shared" si="239"/>
        <v>6.223909276747876E-3</v>
      </c>
      <c r="AA157" s="5">
        <f t="shared" si="240"/>
        <v>1.0316752017137307E-2</v>
      </c>
      <c r="AB157" s="5">
        <f t="shared" si="241"/>
        <v>8.5505240718034281E-3</v>
      </c>
      <c r="AC157" s="5">
        <f t="shared" si="242"/>
        <v>3.6433791797316271E-4</v>
      </c>
      <c r="AD157" s="5">
        <f t="shared" si="243"/>
        <v>2.8480133191153983E-2</v>
      </c>
      <c r="AE157" s="5">
        <f t="shared" si="244"/>
        <v>2.119997825564637E-2</v>
      </c>
      <c r="AF157" s="5">
        <f t="shared" si="245"/>
        <v>7.8903963514376421E-3</v>
      </c>
      <c r="AG157" s="5">
        <f t="shared" si="246"/>
        <v>1.9578119006230161E-3</v>
      </c>
      <c r="AH157" s="5">
        <f t="shared" si="247"/>
        <v>1.1582349391290221E-3</v>
      </c>
      <c r="AI157" s="5">
        <f t="shared" si="248"/>
        <v>1.9198902351002722E-3</v>
      </c>
      <c r="AJ157" s="5">
        <f t="shared" si="249"/>
        <v>1.5912050268511106E-3</v>
      </c>
      <c r="AK157" s="5">
        <f t="shared" si="250"/>
        <v>8.7919381750280309E-4</v>
      </c>
      <c r="AL157" s="5">
        <f t="shared" si="251"/>
        <v>1.7981979618030333E-5</v>
      </c>
      <c r="AM157" s="5">
        <f t="shared" si="252"/>
        <v>9.4417337555313882E-3</v>
      </c>
      <c r="AN157" s="5">
        <f t="shared" si="253"/>
        <v>7.0282167913119E-3</v>
      </c>
      <c r="AO157" s="5">
        <f t="shared" si="254"/>
        <v>2.6158241984286122E-3</v>
      </c>
      <c r="AP157" s="5">
        <f t="shared" si="255"/>
        <v>6.4905380129454365E-4</v>
      </c>
      <c r="AQ157" s="5">
        <f t="shared" si="256"/>
        <v>1.2078530656646315E-4</v>
      </c>
      <c r="AR157" s="5">
        <f t="shared" si="257"/>
        <v>1.7243287002668858E-4</v>
      </c>
      <c r="AS157" s="5">
        <f t="shared" si="258"/>
        <v>2.8582472535623976E-4</v>
      </c>
      <c r="AT157" s="5">
        <f t="shared" si="259"/>
        <v>2.3689153237525229E-4</v>
      </c>
      <c r="AU157" s="5">
        <f t="shared" si="260"/>
        <v>1.3089046802173981E-4</v>
      </c>
      <c r="AV157" s="5">
        <f t="shared" si="261"/>
        <v>5.4241009948209145E-5</v>
      </c>
      <c r="AW157" s="5">
        <f t="shared" si="262"/>
        <v>6.1632266333897356E-7</v>
      </c>
      <c r="AX157" s="5">
        <f t="shared" si="263"/>
        <v>2.6084363121948125E-3</v>
      </c>
      <c r="AY157" s="5">
        <f t="shared" si="264"/>
        <v>1.94166202554644E-3</v>
      </c>
      <c r="AZ157" s="5">
        <f t="shared" si="265"/>
        <v>7.2266503188588005E-4</v>
      </c>
      <c r="BA157" s="5">
        <f t="shared" si="266"/>
        <v>1.7931193017097313E-4</v>
      </c>
      <c r="BB157" s="5">
        <f t="shared" si="267"/>
        <v>3.3368954027428322E-5</v>
      </c>
      <c r="BC157" s="5">
        <f t="shared" si="268"/>
        <v>4.9678215691411952E-6</v>
      </c>
      <c r="BD157" s="5">
        <f t="shared" si="269"/>
        <v>2.1392532767718506E-5</v>
      </c>
      <c r="BE157" s="5">
        <f t="shared" si="270"/>
        <v>3.5460262315770291E-5</v>
      </c>
      <c r="BF157" s="5">
        <f t="shared" si="271"/>
        <v>2.9389465407310512E-5</v>
      </c>
      <c r="BG157" s="5">
        <f t="shared" si="272"/>
        <v>1.6238659286386019E-5</v>
      </c>
      <c r="BH157" s="5">
        <f t="shared" si="273"/>
        <v>6.7293004082783866E-6</v>
      </c>
      <c r="BI157" s="5">
        <f t="shared" si="274"/>
        <v>2.2308976713524553E-6</v>
      </c>
      <c r="BJ157" s="8">
        <f t="shared" si="275"/>
        <v>0.59084860224322211</v>
      </c>
      <c r="BK157" s="8">
        <f t="shared" si="276"/>
        <v>0.24376152297532142</v>
      </c>
      <c r="BL157" s="8">
        <f t="shared" si="277"/>
        <v>0.15946489208832729</v>
      </c>
      <c r="BM157" s="8">
        <f t="shared" si="278"/>
        <v>0.42916577841295683</v>
      </c>
      <c r="BN157" s="8">
        <f t="shared" si="279"/>
        <v>0.56919210246777907</v>
      </c>
    </row>
    <row r="158" spans="1:66" x14ac:dyDescent="0.25">
      <c r="A158" t="s">
        <v>13</v>
      </c>
      <c r="B158" t="s">
        <v>62</v>
      </c>
      <c r="C158" t="s">
        <v>57</v>
      </c>
      <c r="D158" s="15">
        <v>44215</v>
      </c>
      <c r="E158">
        <f>VLOOKUP(A158,home!$A$2:$E$405,3,FALSE)</f>
        <v>1.625</v>
      </c>
      <c r="F158">
        <f>VLOOKUP(B158,home!$B$2:$E$405,3,FALSE)</f>
        <v>1</v>
      </c>
      <c r="G158">
        <f>VLOOKUP(C158,away!$B$2:$E$405,4,FALSE)</f>
        <v>0.92</v>
      </c>
      <c r="H158">
        <f>VLOOKUP(A158,away!$A$2:$E$405,3,FALSE)</f>
        <v>1.4652777777777799</v>
      </c>
      <c r="I158">
        <f>VLOOKUP(C158,away!$B$2:$E$405,3,FALSE)</f>
        <v>0.85</v>
      </c>
      <c r="J158">
        <f>VLOOKUP(B158,home!$B$2:$E$405,4,FALSE)</f>
        <v>0.77</v>
      </c>
      <c r="K158" s="3">
        <f t="shared" si="224"/>
        <v>1.4950000000000001</v>
      </c>
      <c r="L158" s="3">
        <f t="shared" si="225"/>
        <v>0.95902430555555696</v>
      </c>
      <c r="M158" s="5">
        <f t="shared" si="226"/>
        <v>8.5947012567243686E-2</v>
      </c>
      <c r="N158" s="5">
        <f t="shared" si="227"/>
        <v>0.12849078378802933</v>
      </c>
      <c r="O158" s="5">
        <f t="shared" si="228"/>
        <v>8.2425274041875593E-2</v>
      </c>
      <c r="P158" s="5">
        <f t="shared" si="229"/>
        <v>0.12322578469260403</v>
      </c>
      <c r="Q158" s="5">
        <f t="shared" si="230"/>
        <v>9.604686088155194E-2</v>
      </c>
      <c r="R158" s="5">
        <f t="shared" si="231"/>
        <v>3.9523920599118106E-2</v>
      </c>
      <c r="S158" s="5">
        <f t="shared" si="232"/>
        <v>4.4168475318521985E-2</v>
      </c>
      <c r="T158" s="5">
        <f t="shared" si="233"/>
        <v>9.2111274057721529E-2</v>
      </c>
      <c r="U158" s="5">
        <f t="shared" si="234"/>
        <v>5.9088261295681579E-2</v>
      </c>
      <c r="V158" s="5">
        <f t="shared" si="235"/>
        <v>7.0362409830934444E-3</v>
      </c>
      <c r="W158" s="5">
        <f t="shared" si="236"/>
        <v>4.7863352339306713E-2</v>
      </c>
      <c r="X158" s="5">
        <f t="shared" si="237"/>
        <v>4.5902118238764562E-2</v>
      </c>
      <c r="Y158" s="5">
        <f t="shared" si="238"/>
        <v>2.2010623533730123E-2</v>
      </c>
      <c r="Z158" s="5">
        <f t="shared" si="239"/>
        <v>1.2634800168467407E-2</v>
      </c>
      <c r="AA158" s="5">
        <f t="shared" si="240"/>
        <v>1.8889026251858777E-2</v>
      </c>
      <c r="AB158" s="5">
        <f t="shared" si="241"/>
        <v>1.4119547123264437E-2</v>
      </c>
      <c r="AC158" s="5">
        <f t="shared" si="242"/>
        <v>6.3050934707415253E-4</v>
      </c>
      <c r="AD158" s="5">
        <f t="shared" si="243"/>
        <v>1.7888927936815877E-2</v>
      </c>
      <c r="AE158" s="5">
        <f t="shared" si="244"/>
        <v>1.715591669173825E-2</v>
      </c>
      <c r="AF158" s="5">
        <f t="shared" si="245"/>
        <v>8.2264705457316314E-3</v>
      </c>
      <c r="AG158" s="5">
        <f t="shared" si="246"/>
        <v>2.6297950674311738E-3</v>
      </c>
      <c r="AH158" s="5">
        <f t="shared" si="247"/>
        <v>3.0292701143494216E-3</v>
      </c>
      <c r="AI158" s="5">
        <f t="shared" si="248"/>
        <v>4.5287588209523858E-3</v>
      </c>
      <c r="AJ158" s="5">
        <f t="shared" si="249"/>
        <v>3.385247218661909E-3</v>
      </c>
      <c r="AK158" s="5">
        <f t="shared" si="250"/>
        <v>1.6869815306331847E-3</v>
      </c>
      <c r="AL158" s="5">
        <f t="shared" si="251"/>
        <v>3.615949256569982E-5</v>
      </c>
      <c r="AM158" s="5">
        <f t="shared" si="252"/>
        <v>5.348789453107951E-3</v>
      </c>
      <c r="AN158" s="5">
        <f t="shared" si="253"/>
        <v>5.1296190908297398E-3</v>
      </c>
      <c r="AO158" s="5">
        <f t="shared" si="254"/>
        <v>2.4597146931737593E-3</v>
      </c>
      <c r="AP158" s="5">
        <f t="shared" si="255"/>
        <v>7.863087251619215E-4</v>
      </c>
      <c r="AQ158" s="5">
        <f t="shared" si="256"/>
        <v>1.8852229477517174E-4</v>
      </c>
      <c r="AR158" s="5">
        <f t="shared" si="257"/>
        <v>5.8102873355083144E-4</v>
      </c>
      <c r="AS158" s="5">
        <f t="shared" si="258"/>
        <v>8.686379566584931E-4</v>
      </c>
      <c r="AT158" s="5">
        <f t="shared" si="259"/>
        <v>6.4930687260222376E-4</v>
      </c>
      <c r="AU158" s="5">
        <f t="shared" si="260"/>
        <v>3.2357125818010813E-4</v>
      </c>
      <c r="AV158" s="5">
        <f t="shared" si="261"/>
        <v>1.2093475774481537E-4</v>
      </c>
      <c r="AW158" s="5">
        <f t="shared" si="262"/>
        <v>1.4400933113710298E-6</v>
      </c>
      <c r="AX158" s="5">
        <f t="shared" si="263"/>
        <v>1.3327400387327312E-3</v>
      </c>
      <c r="AY158" s="5">
        <f t="shared" si="264"/>
        <v>1.2781300901317436E-3</v>
      </c>
      <c r="AZ158" s="5">
        <f t="shared" si="265"/>
        <v>6.1287891104912836E-4</v>
      </c>
      <c r="BA158" s="5">
        <f t="shared" si="266"/>
        <v>1.9592192401951211E-4</v>
      </c>
      <c r="BB158" s="5">
        <f t="shared" si="267"/>
        <v>4.6973471781480289E-5</v>
      </c>
      <c r="BC158" s="5">
        <f t="shared" si="268"/>
        <v>9.0097402309535388E-6</v>
      </c>
      <c r="BD158" s="5">
        <f t="shared" si="269"/>
        <v>9.2870112950235126E-5</v>
      </c>
      <c r="BE158" s="5">
        <f t="shared" si="270"/>
        <v>1.3884081886060152E-4</v>
      </c>
      <c r="BF158" s="5">
        <f t="shared" si="271"/>
        <v>1.0378351209829966E-4</v>
      </c>
      <c r="BG158" s="5">
        <f t="shared" si="272"/>
        <v>5.1718783528985998E-5</v>
      </c>
      <c r="BH158" s="5">
        <f t="shared" si="273"/>
        <v>1.932989534395851E-5</v>
      </c>
      <c r="BI158" s="5">
        <f t="shared" si="274"/>
        <v>5.7796387078435987E-6</v>
      </c>
      <c r="BJ158" s="8">
        <f t="shared" si="275"/>
        <v>0.49571473151381518</v>
      </c>
      <c r="BK158" s="8">
        <f t="shared" si="276"/>
        <v>0.26232231249123472</v>
      </c>
      <c r="BL158" s="8">
        <f t="shared" si="277"/>
        <v>0.2296320893366218</v>
      </c>
      <c r="BM158" s="8">
        <f t="shared" si="278"/>
        <v>0.44336760694289612</v>
      </c>
      <c r="BN158" s="8">
        <f t="shared" si="279"/>
        <v>0.55565963657042272</v>
      </c>
    </row>
    <row r="159" spans="1:66" x14ac:dyDescent="0.25">
      <c r="A159" t="s">
        <v>13</v>
      </c>
      <c r="B159" t="s">
        <v>54</v>
      </c>
      <c r="C159" t="s">
        <v>55</v>
      </c>
      <c r="D159" s="15">
        <v>44215</v>
      </c>
      <c r="E159">
        <f>VLOOKUP(A159,home!$A$2:$E$405,3,FALSE)</f>
        <v>1.625</v>
      </c>
      <c r="F159">
        <f>VLOOKUP(B159,home!$B$2:$E$405,3,FALSE)</f>
        <v>0.88</v>
      </c>
      <c r="G159">
        <f>VLOOKUP(C159,away!$B$2:$E$405,4,FALSE)</f>
        <v>1.31</v>
      </c>
      <c r="H159">
        <f>VLOOKUP(A159,away!$A$2:$E$405,3,FALSE)</f>
        <v>1.4652777777777799</v>
      </c>
      <c r="I159">
        <f>VLOOKUP(C159,away!$B$2:$E$405,3,FALSE)</f>
        <v>0.77</v>
      </c>
      <c r="J159">
        <f>VLOOKUP(B159,home!$B$2:$E$405,4,FALSE)</f>
        <v>1.17</v>
      </c>
      <c r="K159" s="3">
        <f t="shared" si="224"/>
        <v>1.8733</v>
      </c>
      <c r="L159" s="3">
        <f t="shared" si="225"/>
        <v>1.3200687500000019</v>
      </c>
      <c r="M159" s="5">
        <f t="shared" si="226"/>
        <v>4.1033406555733981E-2</v>
      </c>
      <c r="N159" s="5">
        <f t="shared" si="227"/>
        <v>7.6867880500856467E-2</v>
      </c>
      <c r="O159" s="5">
        <f t="shared" si="228"/>
        <v>5.4166917700269636E-2</v>
      </c>
      <c r="P159" s="5">
        <f t="shared" si="229"/>
        <v>0.10147088692791512</v>
      </c>
      <c r="Q159" s="5">
        <f t="shared" si="230"/>
        <v>7.1998300271127219E-2</v>
      </c>
      <c r="R159" s="5">
        <f t="shared" si="231"/>
        <v>3.5752027669973964E-2</v>
      </c>
      <c r="S159" s="5">
        <f t="shared" si="232"/>
        <v>6.273145321210806E-2</v>
      </c>
      <c r="T159" s="5">
        <f t="shared" si="233"/>
        <v>9.5042706241031699E-2</v>
      </c>
      <c r="U159" s="5">
        <f t="shared" si="234"/>
        <v>6.6974273434162235E-2</v>
      </c>
      <c r="V159" s="5">
        <f t="shared" si="235"/>
        <v>1.7236406273734642E-2</v>
      </c>
      <c r="W159" s="5">
        <f t="shared" si="236"/>
        <v>4.4958138632634211E-2</v>
      </c>
      <c r="X159" s="5">
        <f t="shared" si="237"/>
        <v>5.9347833867108235E-2</v>
      </c>
      <c r="Y159" s="5">
        <f t="shared" si="238"/>
        <v>3.9171610434080677E-2</v>
      </c>
      <c r="Z159" s="5">
        <f t="shared" si="239"/>
        <v>1.573171149208934E-2</v>
      </c>
      <c r="AA159" s="5">
        <f t="shared" si="240"/>
        <v>2.9470215138130966E-2</v>
      </c>
      <c r="AB159" s="5">
        <f t="shared" si="241"/>
        <v>2.7603277009130369E-2</v>
      </c>
      <c r="AC159" s="5">
        <f t="shared" si="242"/>
        <v>2.6639779311128922E-3</v>
      </c>
      <c r="AD159" s="5">
        <f t="shared" si="243"/>
        <v>2.105502027512841E-2</v>
      </c>
      <c r="AE159" s="5">
        <f t="shared" si="244"/>
        <v>2.7794074295813456E-2</v>
      </c>
      <c r="AF159" s="5">
        <f t="shared" si="245"/>
        <v>1.8345044456540831E-2</v>
      </c>
      <c r="AG159" s="5">
        <f t="shared" si="246"/>
        <v>8.0722399681467747E-3</v>
      </c>
      <c r="AH159" s="5">
        <f t="shared" si="247"/>
        <v>5.1917351811807608E-3</v>
      </c>
      <c r="AI159" s="5">
        <f t="shared" si="248"/>
        <v>9.7256775149059203E-3</v>
      </c>
      <c r="AJ159" s="5">
        <f t="shared" si="249"/>
        <v>9.1095558443366302E-3</v>
      </c>
      <c r="AK159" s="5">
        <f t="shared" si="250"/>
        <v>5.688310321065271E-3</v>
      </c>
      <c r="AL159" s="5">
        <f t="shared" si="251"/>
        <v>2.6350842020319036E-4</v>
      </c>
      <c r="AM159" s="5">
        <f t="shared" si="252"/>
        <v>7.8884738962796078E-3</v>
      </c>
      <c r="AN159" s="5">
        <f t="shared" si="253"/>
        <v>1.0413327875669466E-2</v>
      </c>
      <c r="AO159" s="5">
        <f t="shared" si="254"/>
        <v>6.873154356087585E-3</v>
      </c>
      <c r="AP159" s="5">
        <f t="shared" si="255"/>
        <v>3.0243454264658699E-3</v>
      </c>
      <c r="AQ159" s="5">
        <f t="shared" si="256"/>
        <v>9.9808597167075591E-4</v>
      </c>
      <c r="AR159" s="5">
        <f t="shared" si="257"/>
        <v>1.3706894741904638E-3</v>
      </c>
      <c r="AS159" s="5">
        <f t="shared" si="258"/>
        <v>2.5677125920009957E-3</v>
      </c>
      <c r="AT159" s="5">
        <f t="shared" si="259"/>
        <v>2.4050479992977331E-3</v>
      </c>
      <c r="AU159" s="5">
        <f t="shared" si="260"/>
        <v>1.501792139028148E-3</v>
      </c>
      <c r="AV159" s="5">
        <f t="shared" si="261"/>
        <v>7.033268035103572E-4</v>
      </c>
      <c r="AW159" s="5">
        <f t="shared" si="262"/>
        <v>1.8100721227575169E-5</v>
      </c>
      <c r="AX159" s="5">
        <f t="shared" si="263"/>
        <v>2.4629130249834339E-3</v>
      </c>
      <c r="AY159" s="5">
        <f t="shared" si="264"/>
        <v>3.2512145182486047E-3</v>
      </c>
      <c r="AZ159" s="5">
        <f t="shared" si="265"/>
        <v>2.1459133425431472E-3</v>
      </c>
      <c r="BA159" s="5">
        <f t="shared" si="266"/>
        <v>9.4425104789975308E-4</v>
      </c>
      <c r="BB159" s="5">
        <f t="shared" si="267"/>
        <v>3.1161907512180479E-4</v>
      </c>
      <c r="BC159" s="5">
        <f t="shared" si="268"/>
        <v>8.2271720594439477E-5</v>
      </c>
      <c r="BD159" s="5">
        <f t="shared" si="269"/>
        <v>3.0156739013879386E-4</v>
      </c>
      <c r="BE159" s="5">
        <f t="shared" si="270"/>
        <v>5.6492619194700255E-4</v>
      </c>
      <c r="BF159" s="5">
        <f t="shared" si="271"/>
        <v>5.2913811768716E-4</v>
      </c>
      <c r="BG159" s="5">
        <f t="shared" si="272"/>
        <v>3.3041147862111899E-4</v>
      </c>
      <c r="BH159" s="5">
        <f t="shared" si="273"/>
        <v>1.5473995572523551E-4</v>
      </c>
      <c r="BI159" s="5">
        <f t="shared" si="274"/>
        <v>5.7974871812016721E-5</v>
      </c>
      <c r="BJ159" s="8">
        <f t="shared" si="275"/>
        <v>0.50104841919803234</v>
      </c>
      <c r="BK159" s="8">
        <f t="shared" si="276"/>
        <v>0.22865085383905651</v>
      </c>
      <c r="BL159" s="8">
        <f t="shared" si="277"/>
        <v>0.2541693168271148</v>
      </c>
      <c r="BM159" s="8">
        <f t="shared" si="278"/>
        <v>0.61507776793339553</v>
      </c>
      <c r="BN159" s="8">
        <f t="shared" si="279"/>
        <v>0.38128941962587637</v>
      </c>
    </row>
    <row r="160" spans="1:66" x14ac:dyDescent="0.25">
      <c r="A160" t="s">
        <v>13</v>
      </c>
      <c r="B160" t="s">
        <v>15</v>
      </c>
      <c r="C160" t="s">
        <v>51</v>
      </c>
      <c r="D160" s="15">
        <v>44215</v>
      </c>
      <c r="E160">
        <f>VLOOKUP(A160,home!$A$2:$E$405,3,FALSE)</f>
        <v>1.625</v>
      </c>
      <c r="F160">
        <f>VLOOKUP(B160,home!$B$2:$E$405,3,FALSE)</f>
        <v>1.23</v>
      </c>
      <c r="G160">
        <f>VLOOKUP(C160,away!$B$2:$E$405,4,FALSE)</f>
        <v>0.69</v>
      </c>
      <c r="H160">
        <f>VLOOKUP(A160,away!$A$2:$E$405,3,FALSE)</f>
        <v>1.4652777777777799</v>
      </c>
      <c r="I160">
        <f>VLOOKUP(C160,away!$B$2:$E$405,3,FALSE)</f>
        <v>1.1499999999999999</v>
      </c>
      <c r="J160">
        <f>VLOOKUP(B160,home!$B$2:$E$405,4,FALSE)</f>
        <v>0.88</v>
      </c>
      <c r="K160" s="3">
        <f t="shared" si="224"/>
        <v>1.3791374999999999</v>
      </c>
      <c r="L160" s="3">
        <f t="shared" si="225"/>
        <v>1.4828611111111132</v>
      </c>
      <c r="M160" s="5">
        <f t="shared" si="226"/>
        <v>5.7154416587215671E-2</v>
      </c>
      <c r="N160" s="5">
        <f t="shared" si="227"/>
        <v>7.8823799206051134E-2</v>
      </c>
      <c r="O160" s="5">
        <f t="shared" si="228"/>
        <v>8.4752061685426081E-2</v>
      </c>
      <c r="P160" s="5">
        <f t="shared" si="229"/>
        <v>0.11688474647268429</v>
      </c>
      <c r="Q160" s="5">
        <f t="shared" si="230"/>
        <v>5.4354428688767685E-2</v>
      </c>
      <c r="R160" s="5">
        <f t="shared" si="231"/>
        <v>6.283776817990426E-2</v>
      </c>
      <c r="S160" s="5">
        <f t="shared" si="232"/>
        <v>5.9759353580032946E-2</v>
      </c>
      <c r="T160" s="5">
        <f t="shared" si="233"/>
        <v>8.0600068519235832E-2</v>
      </c>
      <c r="U160" s="5">
        <f t="shared" si="234"/>
        <v>8.6661922513212697E-2</v>
      </c>
      <c r="V160" s="5">
        <f t="shared" si="235"/>
        <v>1.3579113701786471E-2</v>
      </c>
      <c r="W160" s="5">
        <f t="shared" si="236"/>
        <v>2.4987410298585113E-2</v>
      </c>
      <c r="X160" s="5">
        <f t="shared" si="237"/>
        <v>3.7052858999149202E-2</v>
      </c>
      <c r="Y160" s="5">
        <f t="shared" si="238"/>
        <v>2.7472121832660897E-2</v>
      </c>
      <c r="Z160" s="5">
        <f t="shared" si="239"/>
        <v>3.1059894247665133E-2</v>
      </c>
      <c r="AA160" s="5">
        <f t="shared" si="240"/>
        <v>4.2835864902989268E-2</v>
      </c>
      <c r="AB160" s="5">
        <f t="shared" si="241"/>
        <v>2.9538273816323183E-2</v>
      </c>
      <c r="AC160" s="5">
        <f t="shared" si="242"/>
        <v>1.7356393402413908E-3</v>
      </c>
      <c r="AD160" s="5">
        <f t="shared" si="243"/>
        <v>8.6152686426662333E-3</v>
      </c>
      <c r="AE160" s="5">
        <f t="shared" si="244"/>
        <v>1.2775246831984785E-2</v>
      </c>
      <c r="AF160" s="5">
        <f t="shared" si="245"/>
        <v>9.4719583559978431E-3</v>
      </c>
      <c r="AG160" s="5">
        <f t="shared" si="246"/>
        <v>4.6818662307243856E-3</v>
      </c>
      <c r="AH160" s="5">
        <f t="shared" si="247"/>
        <v>1.1514377323771601E-2</v>
      </c>
      <c r="AI160" s="5">
        <f t="shared" si="248"/>
        <v>1.5879909556363054E-2</v>
      </c>
      <c r="AJ160" s="5">
        <f t="shared" si="249"/>
        <v>1.0950289382894326E-2</v>
      </c>
      <c r="AK160" s="5">
        <f t="shared" si="250"/>
        <v>5.033984907933808E-3</v>
      </c>
      <c r="AL160" s="5">
        <f t="shared" si="251"/>
        <v>1.4198011378005023E-4</v>
      </c>
      <c r="AM160" s="5">
        <f t="shared" si="252"/>
        <v>2.3763280115350199E-3</v>
      </c>
      <c r="AN160" s="5">
        <f t="shared" si="253"/>
        <v>3.5237643955492825E-3</v>
      </c>
      <c r="AO160" s="5">
        <f t="shared" si="254"/>
        <v>2.6126265934389944E-3</v>
      </c>
      <c r="AP160" s="5">
        <f t="shared" si="255"/>
        <v>1.2913874577551302E-3</v>
      </c>
      <c r="AQ160" s="5">
        <f t="shared" si="256"/>
        <v>4.7873706012043209E-4</v>
      </c>
      <c r="AR160" s="5">
        <f t="shared" si="257"/>
        <v>3.4148444704161095E-3</v>
      </c>
      <c r="AS160" s="5">
        <f t="shared" si="258"/>
        <v>4.7095400658184964E-3</v>
      </c>
      <c r="AT160" s="5">
        <f t="shared" si="259"/>
        <v>3.247551656261379E-3</v>
      </c>
      <c r="AU160" s="5">
        <f t="shared" si="260"/>
        <v>1.4929400907790591E-3</v>
      </c>
      <c r="AV160" s="5">
        <f t="shared" si="261"/>
        <v>5.147424161117013E-4</v>
      </c>
      <c r="AW160" s="5">
        <f t="shared" si="262"/>
        <v>8.0655328116537127E-6</v>
      </c>
      <c r="AX160" s="5">
        <f t="shared" si="263"/>
        <v>5.4621384550139636E-4</v>
      </c>
      <c r="AY160" s="5">
        <f t="shared" si="264"/>
        <v>8.0995926984447463E-4</v>
      </c>
      <c r="AZ160" s="5">
        <f t="shared" si="265"/>
        <v>6.005285514181618E-4</v>
      </c>
      <c r="BA160" s="5">
        <f t="shared" si="266"/>
        <v>2.9683347833662756E-4</v>
      </c>
      <c r="BB160" s="5">
        <f t="shared" si="267"/>
        <v>1.1004070537530706E-4</v>
      </c>
      <c r="BC160" s="5">
        <f t="shared" si="268"/>
        <v>3.2635016528055666E-5</v>
      </c>
      <c r="BD160" s="5">
        <f t="shared" si="269"/>
        <v>8.4395667761214736E-4</v>
      </c>
      <c r="BE160" s="5">
        <f t="shared" si="270"/>
        <v>1.1639323024703228E-3</v>
      </c>
      <c r="BF160" s="5">
        <f t="shared" si="271"/>
        <v>8.0261134289908245E-4</v>
      </c>
      <c r="BG160" s="5">
        <f t="shared" si="272"/>
        <v>3.6897046697249446E-4</v>
      </c>
      <c r="BH160" s="5">
        <f t="shared" si="273"/>
        <v>1.2721525184856966E-4</v>
      </c>
      <c r="BI160" s="5">
        <f t="shared" si="274"/>
        <v>3.5089464879261336E-5</v>
      </c>
      <c r="BJ160" s="8">
        <f t="shared" si="275"/>
        <v>0.35151408199122597</v>
      </c>
      <c r="BK160" s="8">
        <f t="shared" si="276"/>
        <v>0.25006520906558533</v>
      </c>
      <c r="BL160" s="8">
        <f t="shared" si="277"/>
        <v>0.36672584647488687</v>
      </c>
      <c r="BM160" s="8">
        <f t="shared" si="278"/>
        <v>0.54375591722228112</v>
      </c>
      <c r="BN160" s="8">
        <f t="shared" si="279"/>
        <v>0.45480722082004915</v>
      </c>
    </row>
    <row r="161" spans="1:66" x14ac:dyDescent="0.25">
      <c r="A161" t="s">
        <v>13</v>
      </c>
      <c r="B161" t="s">
        <v>52</v>
      </c>
      <c r="C161" t="s">
        <v>59</v>
      </c>
      <c r="D161" s="15">
        <v>44215</v>
      </c>
      <c r="E161">
        <f>VLOOKUP(A161,home!$A$2:$E$405,3,FALSE)</f>
        <v>1.625</v>
      </c>
      <c r="F161">
        <f>VLOOKUP(B161,home!$B$2:$E$405,3,FALSE)</f>
        <v>0.46</v>
      </c>
      <c r="G161">
        <f>VLOOKUP(C161,away!$B$2:$E$405,4,FALSE)</f>
        <v>0.85</v>
      </c>
      <c r="H161">
        <f>VLOOKUP(A161,away!$A$2:$E$405,3,FALSE)</f>
        <v>1.4652777777777799</v>
      </c>
      <c r="I161">
        <f>VLOOKUP(C161,away!$B$2:$E$405,3,FALSE)</f>
        <v>0.77</v>
      </c>
      <c r="J161">
        <f>VLOOKUP(B161,home!$B$2:$E$405,4,FALSE)</f>
        <v>1.28</v>
      </c>
      <c r="K161" s="3">
        <f t="shared" si="224"/>
        <v>0.63537500000000002</v>
      </c>
      <c r="L161" s="3">
        <f t="shared" si="225"/>
        <v>1.4441777777777798</v>
      </c>
      <c r="M161" s="5">
        <f t="shared" si="226"/>
        <v>0.12498609626107018</v>
      </c>
      <c r="N161" s="5">
        <f t="shared" si="227"/>
        <v>7.941304091187748E-2</v>
      </c>
      <c r="O161" s="5">
        <f t="shared" si="228"/>
        <v>0.180502142751432</v>
      </c>
      <c r="P161" s="5">
        <f t="shared" si="229"/>
        <v>0.11468654895069112</v>
      </c>
      <c r="Q161" s="5">
        <f t="shared" si="230"/>
        <v>2.5228530434692073E-2</v>
      </c>
      <c r="R161" s="5">
        <f t="shared" si="231"/>
        <v>0.13033859170144535</v>
      </c>
      <c r="S161" s="5">
        <f t="shared" si="232"/>
        <v>2.6308935360988786E-2</v>
      </c>
      <c r="T161" s="5">
        <f t="shared" si="233"/>
        <v>3.643448301977268E-2</v>
      </c>
      <c r="U161" s="5">
        <f t="shared" si="234"/>
        <v>8.2813882702305844E-2</v>
      </c>
      <c r="V161" s="5">
        <f t="shared" si="235"/>
        <v>2.6823259132014283E-3</v>
      </c>
      <c r="W161" s="5">
        <f t="shared" si="236"/>
        <v>5.3431925083141608E-3</v>
      </c>
      <c r="X161" s="5">
        <f t="shared" si="237"/>
        <v>7.7165198828960252E-3</v>
      </c>
      <c r="Y161" s="5">
        <f t="shared" si="238"/>
        <v>5.5720132683294184E-3</v>
      </c>
      <c r="Z161" s="5">
        <f t="shared" si="239"/>
        <v>6.2744032574026248E-2</v>
      </c>
      <c r="AA161" s="5">
        <f t="shared" si="240"/>
        <v>3.9865989696721928E-2</v>
      </c>
      <c r="AB161" s="5">
        <f t="shared" si="241"/>
        <v>1.2664926601777347E-2</v>
      </c>
      <c r="AC161" s="5">
        <f t="shared" si="242"/>
        <v>1.5383046162166413E-4</v>
      </c>
      <c r="AD161" s="5">
        <f t="shared" si="243"/>
        <v>8.4873273499252717E-4</v>
      </c>
      <c r="AE161" s="5">
        <f t="shared" si="244"/>
        <v>1.2257209551487652E-3</v>
      </c>
      <c r="AF161" s="5">
        <f t="shared" si="245"/>
        <v>8.8507948259120071E-4</v>
      </c>
      <c r="AG161" s="5">
        <f t="shared" si="246"/>
        <v>4.2607070677508921E-4</v>
      </c>
      <c r="AH161" s="5">
        <f t="shared" si="247"/>
        <v>2.2653384382893469E-2</v>
      </c>
      <c r="AI161" s="5">
        <f t="shared" si="248"/>
        <v>1.4393394102280939E-2</v>
      </c>
      <c r="AJ161" s="5">
        <f t="shared" si="249"/>
        <v>4.5726013888683758E-3</v>
      </c>
      <c r="AK161" s="5">
        <f t="shared" si="250"/>
        <v>9.6843886915074829E-4</v>
      </c>
      <c r="AL161" s="5">
        <f t="shared" si="251"/>
        <v>5.6461591471836295E-6</v>
      </c>
      <c r="AM161" s="5">
        <f t="shared" si="252"/>
        <v>1.0785271229917545E-4</v>
      </c>
      <c r="AN161" s="5">
        <f t="shared" si="253"/>
        <v>1.5575849037552942E-4</v>
      </c>
      <c r="AO161" s="5">
        <f t="shared" si="254"/>
        <v>1.1247147525027689E-4</v>
      </c>
      <c r="AP161" s="5">
        <f t="shared" si="255"/>
        <v>5.4142935063444491E-5</v>
      </c>
      <c r="AQ161" s="5">
        <f t="shared" si="256"/>
        <v>1.9548005910572978E-5</v>
      </c>
      <c r="AR161" s="5">
        <f t="shared" si="257"/>
        <v>6.5431028634465802E-3</v>
      </c>
      <c r="AS161" s="5">
        <f t="shared" si="258"/>
        <v>4.157323981862371E-3</v>
      </c>
      <c r="AT161" s="5">
        <f t="shared" si="259"/>
        <v>1.3207298624879019E-3</v>
      </c>
      <c r="AU161" s="5">
        <f t="shared" si="260"/>
        <v>2.7971957879275032E-4</v>
      </c>
      <c r="AV161" s="5">
        <f t="shared" si="261"/>
        <v>4.4431706843860924E-5</v>
      </c>
      <c r="AW161" s="5">
        <f t="shared" si="262"/>
        <v>1.4391345357333313E-7</v>
      </c>
      <c r="AX161" s="5">
        <f t="shared" si="263"/>
        <v>1.1421152846181429E-5</v>
      </c>
      <c r="AY161" s="5">
        <f t="shared" si="264"/>
        <v>1.6494175137058659E-5</v>
      </c>
      <c r="AZ161" s="5">
        <f t="shared" si="265"/>
        <v>1.1910260597857442E-5</v>
      </c>
      <c r="BA161" s="5">
        <f t="shared" si="266"/>
        <v>5.7335112276560046E-6</v>
      </c>
      <c r="BB161" s="5">
        <f t="shared" si="267"/>
        <v>2.0700523759050501E-6</v>
      </c>
      <c r="BC161" s="5">
        <f t="shared" si="268"/>
        <v>5.9790472802363277E-7</v>
      </c>
      <c r="BD161" s="5">
        <f t="shared" si="269"/>
        <v>1.5749006255172866E-3</v>
      </c>
      <c r="BE161" s="5">
        <f t="shared" si="270"/>
        <v>1.000652484938046E-3</v>
      </c>
      <c r="BF161" s="5">
        <f t="shared" si="271"/>
        <v>3.1789478630875546E-4</v>
      </c>
      <c r="BG161" s="5">
        <f t="shared" si="272"/>
        <v>6.7327466616975189E-5</v>
      </c>
      <c r="BH161" s="5">
        <f t="shared" si="273"/>
        <v>1.069454727544015E-5</v>
      </c>
      <c r="BI161" s="5">
        <f t="shared" si="274"/>
        <v>1.3590095950265577E-6</v>
      </c>
      <c r="BJ161" s="8">
        <f t="shared" si="275"/>
        <v>0.16359138458120112</v>
      </c>
      <c r="BK161" s="8">
        <f t="shared" si="276"/>
        <v>0.26883987728185738</v>
      </c>
      <c r="BL161" s="8">
        <f t="shared" si="277"/>
        <v>0.50409148911056112</v>
      </c>
      <c r="BM161" s="8">
        <f t="shared" si="278"/>
        <v>0.34409548227475423</v>
      </c>
      <c r="BN161" s="8">
        <f t="shared" si="279"/>
        <v>0.65515495101120824</v>
      </c>
    </row>
    <row r="162" spans="1:66" x14ac:dyDescent="0.25">
      <c r="A162" t="s">
        <v>69</v>
      </c>
      <c r="B162" t="s">
        <v>74</v>
      </c>
      <c r="C162" t="s">
        <v>71</v>
      </c>
      <c r="D162" s="15">
        <v>44215</v>
      </c>
      <c r="E162">
        <f>VLOOKUP(A162,home!$A$2:$E$405,3,FALSE)</f>
        <v>1.36871508379888</v>
      </c>
      <c r="F162">
        <f>VLOOKUP(B162,home!$B$2:$E$405,3,FALSE)</f>
        <v>1.06</v>
      </c>
      <c r="G162">
        <f>VLOOKUP(C162,away!$B$2:$E$405,4,FALSE)</f>
        <v>1.38</v>
      </c>
      <c r="H162">
        <f>VLOOKUP(A162,away!$A$2:$E$405,3,FALSE)</f>
        <v>1.36871508379888</v>
      </c>
      <c r="I162">
        <f>VLOOKUP(C162,away!$B$2:$E$405,3,FALSE)</f>
        <v>0.73</v>
      </c>
      <c r="J162">
        <f>VLOOKUP(B162,home!$B$2:$E$405,4,FALSE)</f>
        <v>0.81</v>
      </c>
      <c r="K162" s="3">
        <f t="shared" si="224"/>
        <v>2.0021564245810017</v>
      </c>
      <c r="L162" s="3">
        <f t="shared" si="225"/>
        <v>0.80932122905027781</v>
      </c>
      <c r="M162" s="5">
        <f t="shared" si="226"/>
        <v>6.0116095961985541E-2</v>
      </c>
      <c r="N162" s="5">
        <f t="shared" si="227"/>
        <v>0.12036182775101734</v>
      </c>
      <c r="O162" s="5">
        <f t="shared" si="228"/>
        <v>4.8653232669658576E-2</v>
      </c>
      <c r="P162" s="5">
        <f t="shared" si="229"/>
        <v>9.7411382366191193E-2</v>
      </c>
      <c r="Q162" s="5">
        <f t="shared" si="230"/>
        <v>0.12049160335300567</v>
      </c>
      <c r="R162" s="5">
        <f t="shared" si="231"/>
        <v>1.9688047030738603E-2</v>
      </c>
      <c r="S162" s="5">
        <f t="shared" si="232"/>
        <v>3.9461051414968258E-2</v>
      </c>
      <c r="T162" s="5">
        <f t="shared" si="233"/>
        <v>9.7516412515893117E-2</v>
      </c>
      <c r="U162" s="5">
        <f t="shared" si="234"/>
        <v>3.9418549850046204E-2</v>
      </c>
      <c r="V162" s="5">
        <f t="shared" si="235"/>
        <v>7.1046891416127215E-3</v>
      </c>
      <c r="W162" s="5">
        <f t="shared" si="236"/>
        <v>8.0414345920428676E-2</v>
      </c>
      <c r="X162" s="5">
        <f t="shared" si="237"/>
        <v>6.5081037273595529E-2</v>
      </c>
      <c r="Y162" s="5">
        <f t="shared" si="238"/>
        <v>2.6335732537066638E-2</v>
      </c>
      <c r="Z162" s="5">
        <f t="shared" si="239"/>
        <v>5.3113181401723475E-3</v>
      </c>
      <c r="AA162" s="5">
        <f t="shared" si="240"/>
        <v>1.063408973733968E-2</v>
      </c>
      <c r="AB162" s="5">
        <f t="shared" si="241"/>
        <v>1.0645555543592772E-2</v>
      </c>
      <c r="AC162" s="5">
        <f t="shared" si="242"/>
        <v>7.19521930328983E-4</v>
      </c>
      <c r="AD162" s="5">
        <f t="shared" si="243"/>
        <v>4.025052482826634E-2</v>
      </c>
      <c r="AE162" s="5">
        <f t="shared" si="244"/>
        <v>3.2575604223931236E-2</v>
      </c>
      <c r="AF162" s="5">
        <f t="shared" si="245"/>
        <v>1.3182064023783724E-2</v>
      </c>
      <c r="AG162" s="5">
        <f t="shared" si="246"/>
        <v>3.5561747523826983E-3</v>
      </c>
      <c r="AH162" s="5">
        <f t="shared" si="247"/>
        <v>1.0746406312703296E-3</v>
      </c>
      <c r="AI162" s="5">
        <f t="shared" si="248"/>
        <v>2.1515986440136733E-3</v>
      </c>
      <c r="AJ162" s="5">
        <f t="shared" si="249"/>
        <v>2.1539185241158743E-3</v>
      </c>
      <c r="AK162" s="5">
        <f t="shared" si="250"/>
        <v>1.4374939370275423E-3</v>
      </c>
      <c r="AL162" s="5">
        <f t="shared" si="251"/>
        <v>4.6636179382279117E-5</v>
      </c>
      <c r="AM162" s="5">
        <f t="shared" si="252"/>
        <v>1.6117569375534112E-2</v>
      </c>
      <c r="AN162" s="5">
        <f t="shared" si="253"/>
        <v>1.3044291056310386E-2</v>
      </c>
      <c r="AO162" s="5">
        <f t="shared" si="254"/>
        <v>5.2785108348913342E-3</v>
      </c>
      <c r="AP162" s="5">
        <f t="shared" si="255"/>
        <v>1.4240036254831543E-3</v>
      </c>
      <c r="AQ162" s="5">
        <f t="shared" si="256"/>
        <v>2.8811909108701942E-4</v>
      </c>
      <c r="AR162" s="5">
        <f t="shared" si="257"/>
        <v>1.7394589529741398E-4</v>
      </c>
      <c r="AS162" s="5">
        <f t="shared" si="258"/>
        <v>3.4826689179921164E-4</v>
      </c>
      <c r="AT162" s="5">
        <f t="shared" si="259"/>
        <v>3.4864239744232414E-4</v>
      </c>
      <c r="AU162" s="5">
        <f t="shared" si="260"/>
        <v>2.3267887197349075E-4</v>
      </c>
      <c r="AV162" s="5">
        <f t="shared" si="261"/>
        <v>1.1646487459649622E-4</v>
      </c>
      <c r="AW162" s="5">
        <f t="shared" si="262"/>
        <v>2.0991303157339349E-6</v>
      </c>
      <c r="AX162" s="5">
        <f t="shared" si="263"/>
        <v>5.3783158456426053E-3</v>
      </c>
      <c r="AY162" s="5">
        <f t="shared" si="264"/>
        <v>4.3527851904160576E-3</v>
      </c>
      <c r="AZ162" s="5">
        <f t="shared" si="265"/>
        <v>1.7614007300496854E-3</v>
      </c>
      <c r="BA162" s="5">
        <f t="shared" si="266"/>
        <v>4.7517966789795607E-4</v>
      </c>
      <c r="BB162" s="5">
        <f t="shared" si="267"/>
        <v>9.6143248210719127E-5</v>
      </c>
      <c r="BC162" s="5">
        <f t="shared" si="268"/>
        <v>1.5562154361357034E-5</v>
      </c>
      <c r="BD162" s="5">
        <f t="shared" si="269"/>
        <v>2.3463017628392329E-5</v>
      </c>
      <c r="BE162" s="5">
        <f t="shared" si="270"/>
        <v>4.6976631484742988E-5</v>
      </c>
      <c r="BF162" s="5">
        <f t="shared" si="271"/>
        <v>4.702728226617618E-5</v>
      </c>
      <c r="BG162" s="5">
        <f t="shared" si="272"/>
        <v>3.1385325106602946E-5</v>
      </c>
      <c r="BH162" s="5">
        <f t="shared" si="273"/>
        <v>1.5709582574937128E-5</v>
      </c>
      <c r="BI162" s="5">
        <f t="shared" si="274"/>
        <v>6.2906083359792241E-6</v>
      </c>
      <c r="BJ162" s="8">
        <f t="shared" si="275"/>
        <v>0.64799720799925542</v>
      </c>
      <c r="BK162" s="8">
        <f t="shared" si="276"/>
        <v>0.20921216218488503</v>
      </c>
      <c r="BL162" s="8">
        <f t="shared" si="277"/>
        <v>0.137247977946309</v>
      </c>
      <c r="BM162" s="8">
        <f t="shared" si="278"/>
        <v>0.52869579107792453</v>
      </c>
      <c r="BN162" s="8">
        <f t="shared" si="279"/>
        <v>0.46672218913259694</v>
      </c>
    </row>
    <row r="163" spans="1:66" x14ac:dyDescent="0.25">
      <c r="A163" t="s">
        <v>69</v>
      </c>
      <c r="B163" t="s">
        <v>78</v>
      </c>
      <c r="C163" t="s">
        <v>77</v>
      </c>
      <c r="D163" s="15">
        <v>44215</v>
      </c>
      <c r="E163">
        <f>VLOOKUP(A163,home!$A$2:$E$405,3,FALSE)</f>
        <v>1.36871508379888</v>
      </c>
      <c r="F163">
        <f>VLOOKUP(B163,home!$B$2:$E$405,3,FALSE)</f>
        <v>1.06</v>
      </c>
      <c r="G163">
        <f>VLOOKUP(C163,away!$B$2:$E$405,4,FALSE)</f>
        <v>0.81</v>
      </c>
      <c r="H163">
        <f>VLOOKUP(A163,away!$A$2:$E$405,3,FALSE)</f>
        <v>1.36871508379888</v>
      </c>
      <c r="I163">
        <f>VLOOKUP(C163,away!$B$2:$E$405,3,FALSE)</f>
        <v>1.1399999999999999</v>
      </c>
      <c r="J163">
        <f>VLOOKUP(B163,home!$B$2:$E$405,4,FALSE)</f>
        <v>0.97</v>
      </c>
      <c r="K163" s="3">
        <f t="shared" si="224"/>
        <v>1.1751787709497183</v>
      </c>
      <c r="L163" s="3">
        <f t="shared" si="225"/>
        <v>1.5135251396648013</v>
      </c>
      <c r="M163" s="5">
        <f t="shared" si="226"/>
        <v>6.7968976176217472E-2</v>
      </c>
      <c r="N163" s="5">
        <f t="shared" si="227"/>
        <v>7.9875697885477936E-2</v>
      </c>
      <c r="O163" s="5">
        <f t="shared" si="228"/>
        <v>0.10287275415998309</v>
      </c>
      <c r="P163" s="5">
        <f t="shared" si="229"/>
        <v>0.12089387679794146</v>
      </c>
      <c r="Q163" s="5">
        <f t="shared" si="230"/>
        <v>4.6934112234903499E-2</v>
      </c>
      <c r="R163" s="5">
        <f t="shared" si="231"/>
        <v>7.7850249803845598E-2</v>
      </c>
      <c r="S163" s="5">
        <f t="shared" si="232"/>
        <v>5.3757354713361842E-2</v>
      </c>
      <c r="T163" s="5">
        <f t="shared" si="233"/>
        <v>7.1035958775375774E-2</v>
      </c>
      <c r="U163" s="5">
        <f t="shared" si="234"/>
        <v>9.1487960882611824E-2</v>
      </c>
      <c r="V163" s="5">
        <f t="shared" si="235"/>
        <v>1.0624021891744584E-2</v>
      </c>
      <c r="W163" s="5">
        <f t="shared" si="236"/>
        <v>1.8385324110610005E-2</v>
      </c>
      <c r="X163" s="5">
        <f t="shared" si="237"/>
        <v>2.7826650242293645E-2</v>
      </c>
      <c r="Y163" s="5">
        <f t="shared" si="238"/>
        <v>2.1058167347185536E-2</v>
      </c>
      <c r="Z163" s="5">
        <f t="shared" si="239"/>
        <v>3.9276103402435036E-2</v>
      </c>
      <c r="AA163" s="5">
        <f t="shared" si="240"/>
        <v>4.6156442924167651E-2</v>
      </c>
      <c r="AB163" s="5">
        <f t="shared" si="241"/>
        <v>2.7121035933517088E-2</v>
      </c>
      <c r="AC163" s="5">
        <f t="shared" si="242"/>
        <v>1.1810344089460952E-3</v>
      </c>
      <c r="AD163" s="5">
        <f t="shared" si="243"/>
        <v>5.4015106479547255E-3</v>
      </c>
      <c r="AE163" s="5">
        <f t="shared" si="244"/>
        <v>8.175322157846587E-3</v>
      </c>
      <c r="AF163" s="5">
        <f t="shared" si="245"/>
        <v>6.1867778053797499E-3</v>
      </c>
      <c r="AG163" s="5">
        <f t="shared" si="246"/>
        <v>3.1212812473208271E-3</v>
      </c>
      <c r="AH163" s="5">
        <f t="shared" si="247"/>
        <v>1.4861342471914918E-2</v>
      </c>
      <c r="AI163" s="5">
        <f t="shared" si="248"/>
        <v>1.7464734180807823E-2</v>
      </c>
      <c r="AJ163" s="5">
        <f t="shared" si="249"/>
        <v>1.0262092424782637E-2</v>
      </c>
      <c r="AK163" s="5">
        <f t="shared" si="250"/>
        <v>4.0199310543761572E-3</v>
      </c>
      <c r="AL163" s="5">
        <f t="shared" si="251"/>
        <v>8.4026469934804081E-5</v>
      </c>
      <c r="AM163" s="5">
        <f t="shared" si="252"/>
        <v>1.2695481289070499E-3</v>
      </c>
      <c r="AN163" s="5">
        <f t="shared" si="253"/>
        <v>1.9214930091152297E-3</v>
      </c>
      <c r="AO163" s="5">
        <f t="shared" si="254"/>
        <v>1.4541139874930339E-3</v>
      </c>
      <c r="AP163" s="5">
        <f t="shared" si="255"/>
        <v>7.3361269200297849E-4</v>
      </c>
      <c r="AQ163" s="5">
        <f t="shared" si="256"/>
        <v>2.7758531303091977E-4</v>
      </c>
      <c r="AR163" s="5">
        <f t="shared" si="257"/>
        <v>4.4986030880822935E-3</v>
      </c>
      <c r="AS163" s="5">
        <f t="shared" si="258"/>
        <v>5.2866628480431575E-3</v>
      </c>
      <c r="AT163" s="5">
        <f t="shared" si="259"/>
        <v>3.1063869740944479E-3</v>
      </c>
      <c r="AU163" s="5">
        <f t="shared" si="260"/>
        <v>1.2168533421035091E-3</v>
      </c>
      <c r="AV163" s="5">
        <f t="shared" si="261"/>
        <v>3.5750505374981492E-4</v>
      </c>
      <c r="AW163" s="5">
        <f t="shared" si="262"/>
        <v>4.1515205725491624E-6</v>
      </c>
      <c r="AX163" s="5">
        <f t="shared" si="263"/>
        <v>2.4865766829841704E-4</v>
      </c>
      <c r="AY163" s="5">
        <f t="shared" si="264"/>
        <v>3.7634963214008545E-4</v>
      </c>
      <c r="AZ163" s="5">
        <f t="shared" si="265"/>
        <v>2.8480731477380976E-4</v>
      </c>
      <c r="BA163" s="5">
        <f t="shared" si="266"/>
        <v>1.4368767695686248E-4</v>
      </c>
      <c r="BB163" s="5">
        <f t="shared" si="267"/>
        <v>5.4368727833561546E-5</v>
      </c>
      <c r="BC163" s="5">
        <f t="shared" si="268"/>
        <v>1.6457687277537763E-5</v>
      </c>
      <c r="BD163" s="5">
        <f t="shared" si="269"/>
        <v>1.134791477864377E-3</v>
      </c>
      <c r="BE163" s="5">
        <f t="shared" si="270"/>
        <v>1.3335828542408732E-3</v>
      </c>
      <c r="BF163" s="5">
        <f t="shared" si="271"/>
        <v>7.835991298032034E-4</v>
      </c>
      <c r="BG163" s="5">
        <f t="shared" si="272"/>
        <v>3.0695635409313241E-4</v>
      </c>
      <c r="BH163" s="5">
        <f t="shared" si="273"/>
        <v>9.0182147734593518E-5</v>
      </c>
      <c r="BI163" s="5">
        <f t="shared" si="274"/>
        <v>2.1196029107269104E-5</v>
      </c>
      <c r="BJ163" s="8">
        <f t="shared" si="275"/>
        <v>0.29478148429217771</v>
      </c>
      <c r="BK163" s="8">
        <f t="shared" si="276"/>
        <v>0.25488564009028636</v>
      </c>
      <c r="BL163" s="8">
        <f t="shared" si="277"/>
        <v>0.41023286313492341</v>
      </c>
      <c r="BM163" s="8">
        <f t="shared" si="278"/>
        <v>0.50240822574988597</v>
      </c>
      <c r="BN163" s="8">
        <f t="shared" si="279"/>
        <v>0.49639566705836907</v>
      </c>
    </row>
    <row r="164" spans="1:66" x14ac:dyDescent="0.25">
      <c r="A164" t="s">
        <v>80</v>
      </c>
      <c r="B164" t="s">
        <v>91</v>
      </c>
      <c r="C164" t="s">
        <v>85</v>
      </c>
      <c r="D164" s="15">
        <v>44215</v>
      </c>
      <c r="E164">
        <f>VLOOKUP(A164,home!$A$2:$E$405,3,FALSE)</f>
        <v>1.1857142857142899</v>
      </c>
      <c r="F164">
        <f>VLOOKUP(B164,home!$B$2:$E$405,3,FALSE)</f>
        <v>0.35</v>
      </c>
      <c r="G164">
        <f>VLOOKUP(C164,away!$B$2:$E$405,4,FALSE)</f>
        <v>0.7</v>
      </c>
      <c r="H164">
        <f>VLOOKUP(A164,away!$A$2:$E$405,3,FALSE)</f>
        <v>1.02142857142857</v>
      </c>
      <c r="I164">
        <f>VLOOKUP(C164,away!$B$2:$E$405,3,FALSE)</f>
        <v>1.19</v>
      </c>
      <c r="J164">
        <f>VLOOKUP(B164,home!$B$2:$E$405,4,FALSE)</f>
        <v>1.22</v>
      </c>
      <c r="K164" s="3">
        <f t="shared" si="224"/>
        <v>0.29050000000000104</v>
      </c>
      <c r="L164" s="3">
        <f t="shared" si="225"/>
        <v>1.4829099999999977</v>
      </c>
      <c r="M164" s="5">
        <f t="shared" si="226"/>
        <v>0.1697531425333188</v>
      </c>
      <c r="N164" s="5">
        <f t="shared" si="227"/>
        <v>4.931328790592928E-2</v>
      </c>
      <c r="O164" s="5">
        <f t="shared" si="228"/>
        <v>0.25172863259408335</v>
      </c>
      <c r="P164" s="5">
        <f t="shared" si="229"/>
        <v>7.3127167768581469E-2</v>
      </c>
      <c r="Q164" s="5">
        <f t="shared" si="230"/>
        <v>7.1627550683362523E-3</v>
      </c>
      <c r="R164" s="5">
        <f t="shared" si="231"/>
        <v>0.18664545328004584</v>
      </c>
      <c r="S164" s="5">
        <f t="shared" si="232"/>
        <v>7.8755282318332485E-3</v>
      </c>
      <c r="T164" s="5">
        <f t="shared" si="233"/>
        <v>1.0621721118386496E-2</v>
      </c>
      <c r="U164" s="5">
        <f t="shared" si="234"/>
        <v>5.4220504177853499E-2</v>
      </c>
      <c r="V164" s="5">
        <f t="shared" si="235"/>
        <v>3.7696246946253514E-4</v>
      </c>
      <c r="W164" s="5">
        <f t="shared" si="236"/>
        <v>6.9359344911722979E-4</v>
      </c>
      <c r="X164" s="5">
        <f t="shared" si="237"/>
        <v>1.0285366616304295E-3</v>
      </c>
      <c r="Y164" s="5">
        <f t="shared" si="238"/>
        <v>7.6261365044918907E-4</v>
      </c>
      <c r="Z164" s="5">
        <f t="shared" si="239"/>
        <v>9.2259469707837466E-2</v>
      </c>
      <c r="AA164" s="5">
        <f t="shared" si="240"/>
        <v>2.6801375950126875E-2</v>
      </c>
      <c r="AB164" s="5">
        <f t="shared" si="241"/>
        <v>3.8928998567559418E-3</v>
      </c>
      <c r="AC164" s="5">
        <f t="shared" si="242"/>
        <v>1.0149369451818441E-5</v>
      </c>
      <c r="AD164" s="5">
        <f t="shared" si="243"/>
        <v>5.0372224242138968E-5</v>
      </c>
      <c r="AE164" s="5">
        <f t="shared" si="244"/>
        <v>7.4697475050910169E-5</v>
      </c>
      <c r="AF164" s="5">
        <f t="shared" si="245"/>
        <v>5.5384816363872529E-5</v>
      </c>
      <c r="AG164" s="5">
        <f t="shared" si="246"/>
        <v>2.73768993447167E-5</v>
      </c>
      <c r="AH164" s="5">
        <f t="shared" si="247"/>
        <v>3.4203122556112249E-2</v>
      </c>
      <c r="AI164" s="5">
        <f t="shared" si="248"/>
        <v>9.9360071025506418E-3</v>
      </c>
      <c r="AJ164" s="5">
        <f t="shared" si="249"/>
        <v>1.4432050316454858E-3</v>
      </c>
      <c r="AK164" s="5">
        <f t="shared" si="250"/>
        <v>1.3975035389767176E-4</v>
      </c>
      <c r="AL164" s="5">
        <f t="shared" si="251"/>
        <v>1.7488798889311091E-7</v>
      </c>
      <c r="AM164" s="5">
        <f t="shared" si="252"/>
        <v>2.9266262284682846E-6</v>
      </c>
      <c r="AN164" s="5">
        <f t="shared" si="253"/>
        <v>4.3399233004578975E-6</v>
      </c>
      <c r="AO164" s="5">
        <f t="shared" si="254"/>
        <v>3.2178578307410059E-6</v>
      </c>
      <c r="AP164" s="5">
        <f t="shared" si="255"/>
        <v>1.5905978519280461E-6</v>
      </c>
      <c r="AQ164" s="5">
        <f t="shared" si="256"/>
        <v>5.8967836515065362E-7</v>
      </c>
      <c r="AR164" s="5">
        <f t="shared" si="257"/>
        <v>1.0144030493936869E-2</v>
      </c>
      <c r="AS164" s="5">
        <f t="shared" si="258"/>
        <v>2.9468408584886704E-3</v>
      </c>
      <c r="AT164" s="5">
        <f t="shared" si="259"/>
        <v>4.2802863469548085E-4</v>
      </c>
      <c r="AU164" s="5">
        <f t="shared" si="260"/>
        <v>4.1447439459679223E-5</v>
      </c>
      <c r="AV164" s="5">
        <f t="shared" si="261"/>
        <v>3.0101202907592129E-6</v>
      </c>
      <c r="AW164" s="5">
        <f t="shared" si="262"/>
        <v>2.0927551216820824E-9</v>
      </c>
      <c r="AX164" s="5">
        <f t="shared" si="263"/>
        <v>1.4169748656167331E-7</v>
      </c>
      <c r="AY164" s="5">
        <f t="shared" si="264"/>
        <v>2.1012461979717064E-7</v>
      </c>
      <c r="AZ164" s="5">
        <f t="shared" si="265"/>
        <v>1.5579794997171096E-7</v>
      </c>
      <c r="BA164" s="5">
        <f t="shared" si="266"/>
        <v>7.7011445997516516E-8</v>
      </c>
      <c r="BB164" s="5">
        <f t="shared" si="267"/>
        <v>2.8550260846044256E-8</v>
      </c>
      <c r="BC164" s="5">
        <f t="shared" si="268"/>
        <v>8.4674934622414855E-9</v>
      </c>
      <c r="BD164" s="5">
        <f t="shared" si="269"/>
        <v>2.5071140432939816E-3</v>
      </c>
      <c r="BE164" s="5">
        <f t="shared" si="270"/>
        <v>7.2831662957690418E-4</v>
      </c>
      <c r="BF164" s="5">
        <f t="shared" si="271"/>
        <v>1.057879904460457E-4</v>
      </c>
      <c r="BG164" s="5">
        <f t="shared" si="272"/>
        <v>1.0243803741525465E-5</v>
      </c>
      <c r="BH164" s="5">
        <f t="shared" si="273"/>
        <v>7.4395624672828919E-7</v>
      </c>
      <c r="BI164" s="5">
        <f t="shared" si="274"/>
        <v>4.3223857934913762E-8</v>
      </c>
      <c r="BJ164" s="8">
        <f t="shared" si="275"/>
        <v>6.9803625601683919E-2</v>
      </c>
      <c r="BK164" s="8">
        <f t="shared" si="276"/>
        <v>0.25114333538525657</v>
      </c>
      <c r="BL164" s="8">
        <f t="shared" si="277"/>
        <v>0.58592655809710603</v>
      </c>
      <c r="BM164" s="8">
        <f t="shared" si="278"/>
        <v>0.26140234160972442</v>
      </c>
      <c r="BN164" s="8">
        <f t="shared" si="279"/>
        <v>0.73773043915029501</v>
      </c>
    </row>
    <row r="165" spans="1:66" x14ac:dyDescent="0.25">
      <c r="A165" t="s">
        <v>80</v>
      </c>
      <c r="B165" t="s">
        <v>412</v>
      </c>
      <c r="C165" t="s">
        <v>369</v>
      </c>
      <c r="D165" s="15">
        <v>44215</v>
      </c>
      <c r="E165">
        <f>VLOOKUP(A165,home!$A$2:$E$405,3,FALSE)</f>
        <v>1.1857142857142899</v>
      </c>
      <c r="F165">
        <f>VLOOKUP(B165,home!$B$2:$E$405,3,FALSE)</f>
        <v>1.23</v>
      </c>
      <c r="G165">
        <f>VLOOKUP(C165,away!$B$2:$E$405,4,FALSE)</f>
        <v>1.27</v>
      </c>
      <c r="H165">
        <f>VLOOKUP(A165,away!$A$2:$E$405,3,FALSE)</f>
        <v>1.02142857142857</v>
      </c>
      <c r="I165">
        <f>VLOOKUP(C165,away!$B$2:$E$405,3,FALSE)</f>
        <v>0.7</v>
      </c>
      <c r="J165">
        <f>VLOOKUP(B165,home!$B$2:$E$405,4,FALSE)</f>
        <v>1.07</v>
      </c>
      <c r="K165" s="3">
        <f t="shared" si="224"/>
        <v>1.8522042857142922</v>
      </c>
      <c r="L165" s="3">
        <f t="shared" si="225"/>
        <v>0.7650499999999989</v>
      </c>
      <c r="M165" s="5">
        <f t="shared" ref="M165:M228" si="280">_xlfn.POISSON.DIST(0,K165,FALSE) * _xlfn.POISSON.DIST(0,L165,FALSE)</f>
        <v>7.3003033367741194E-2</v>
      </c>
      <c r="N165" s="5">
        <f t="shared" ref="N165:N228" si="281">_xlfn.POISSON.DIST(1,K165,FALSE) * _xlfn.POISSON.DIST(0,L165,FALSE)</f>
        <v>0.1352165312738737</v>
      </c>
      <c r="O165" s="5">
        <f t="shared" ref="O165:O228" si="282">_xlfn.POISSON.DIST(0,K165,FALSE) * _xlfn.POISSON.DIST(1,L165,FALSE)</f>
        <v>5.5850970677990316E-2</v>
      </c>
      <c r="P165" s="5">
        <f t="shared" ref="P165:P228" si="283">_xlfn.POISSON.DIST(1,K165,FALSE) * _xlfn.POISSON.DIST(1,L165,FALSE)</f>
        <v>0.10344740725107693</v>
      </c>
      <c r="Q165" s="5">
        <f t="shared" ref="Q165:Q228" si="284">_xlfn.POISSON.DIST(2,K165,FALSE) * _xlfn.POISSON.DIST(0,L165,FALSE)</f>
        <v>0.1252243193624448</v>
      </c>
      <c r="R165" s="5">
        <f t="shared" ref="R165:R228" si="285">_xlfn.POISSON.DIST(0,K165,FALSE) * _xlfn.POISSON.DIST(2,L165,FALSE)</f>
        <v>2.1364392558598212E-2</v>
      </c>
      <c r="S165" s="5">
        <f t="shared" ref="S165:S228" si="286">_xlfn.POISSON.DIST(2,K165,FALSE) * _xlfn.POISSON.DIST(2,L165,FALSE)</f>
        <v>3.6646991136189279E-2</v>
      </c>
      <c r="T165" s="5">
        <f t="shared" ref="T165:T228" si="287">_xlfn.POISSON.DIST(2,K165,FALSE) * _xlfn.POISSON.DIST(1,L165,FALSE)</f>
        <v>9.5802865528238246E-2</v>
      </c>
      <c r="U165" s="5">
        <f t="shared" ref="U165:U228" si="288">_xlfn.POISSON.DIST(1,K165,FALSE) * _xlfn.POISSON.DIST(2,L165,FALSE)</f>
        <v>3.9571219458718138E-2</v>
      </c>
      <c r="V165" s="5">
        <f t="shared" ref="V165:V228" si="289">_xlfn.POISSON.DIST(3,K165,FALSE) * _xlfn.POISSON.DIST(3,L165,FALSE)</f>
        <v>5.7699827918949245E-3</v>
      </c>
      <c r="W165" s="5">
        <f t="shared" ref="W165:W228" si="290">_xlfn.POISSON.DIST(3,K165,FALSE) * _xlfn.POISSON.DIST(0,L165,FALSE)</f>
        <v>7.7313673666258478E-2</v>
      </c>
      <c r="X165" s="5">
        <f t="shared" ref="X165:X228" si="291">_xlfn.POISSON.DIST(3,K165,FALSE) * _xlfn.POISSON.DIST(1,L165,FALSE)</f>
        <v>5.9148826038370954E-2</v>
      </c>
      <c r="Y165" s="5">
        <f t="shared" ref="Y165:Y228" si="292">_xlfn.POISSON.DIST(3,K165,FALSE) * _xlfn.POISSON.DIST(2,L165,FALSE)</f>
        <v>2.2625904680327814E-2</v>
      </c>
      <c r="Z165" s="5">
        <f t="shared" ref="Z165:Z228" si="293">_xlfn.POISSON.DIST(0,K165,FALSE) * _xlfn.POISSON.DIST(3,L165,FALSE)</f>
        <v>5.4482761756518483E-3</v>
      </c>
      <c r="AA165" s="5">
        <f t="shared" ref="AA165:AA228" si="294">_xlfn.POISSON.DIST(1,K165,FALSE) * _xlfn.POISSON.DIST(3,L165,FALSE)</f>
        <v>1.0091320482297425E-2</v>
      </c>
      <c r="AB165" s="5">
        <f t="shared" ref="AB165:AB228" si="295">_xlfn.POISSON.DIST(2,K165,FALSE) * _xlfn.POISSON.DIST(3,L165,FALSE)</f>
        <v>9.3455935229138573E-3</v>
      </c>
      <c r="AC165" s="5">
        <f t="shared" ref="AC165:AC228" si="296">_xlfn.POISSON.DIST(4,K165,FALSE) * _xlfn.POISSON.DIST(4,L165,FALSE)</f>
        <v>5.1101451899447376E-4</v>
      </c>
      <c r="AD165" s="5">
        <f t="shared" ref="AD165:AD228" si="297">_xlfn.POISSON.DIST(4,K165,FALSE) * _xlfn.POISSON.DIST(0,L165,FALSE)</f>
        <v>3.5800179427240064E-2</v>
      </c>
      <c r="AE165" s="5">
        <f t="shared" ref="AE165:AE228" si="298">_xlfn.POISSON.DIST(4,K165,FALSE) * _xlfn.POISSON.DIST(1,L165,FALSE)</f>
        <v>2.7388927270809972E-2</v>
      </c>
      <c r="AF165" s="5">
        <f t="shared" ref="AF165:AF228" si="299">_xlfn.POISSON.DIST(4,K165,FALSE) * _xlfn.POISSON.DIST(2,L165,FALSE)</f>
        <v>1.0476949404266567E-2</v>
      </c>
      <c r="AG165" s="5">
        <f t="shared" ref="AG165:AG228" si="300">_xlfn.POISSON.DIST(4,K165,FALSE) * _xlfn.POISSON.DIST(3,L165,FALSE)</f>
        <v>2.6717967139113759E-3</v>
      </c>
      <c r="AH165" s="5">
        <f t="shared" ref="AH165:AH228" si="301">_xlfn.POISSON.DIST(0,K165,FALSE) * _xlfn.POISSON.DIST(4,L165,FALSE)</f>
        <v>1.0420509220456099E-3</v>
      </c>
      <c r="AI165" s="5">
        <f t="shared" ref="AI165:AI228" si="302">_xlfn.POISSON.DIST(1,K165,FALSE) * _xlfn.POISSON.DIST(4,L165,FALSE)</f>
        <v>1.9300911837454081E-3</v>
      </c>
      <c r="AJ165" s="5">
        <f t="shared" ref="AJ165:AJ228" si="303">_xlfn.POISSON.DIST(2,K165,FALSE) * _xlfn.POISSON.DIST(4,L165,FALSE)</f>
        <v>1.7874615811763089E-3</v>
      </c>
      <c r="AK165" s="5">
        <f t="shared" ref="AK165:AK228" si="304">_xlfn.POISSON.DIST(3,K165,FALSE) * _xlfn.POISSON.DIST(4,L165,FALSE)</f>
        <v>1.1035813337348013E-3</v>
      </c>
      <c r="AL165" s="5">
        <f t="shared" ref="AL165:AL228" si="305">_xlfn.POISSON.DIST(5,K165,FALSE) * _xlfn.POISSON.DIST(5,L165,FALSE)</f>
        <v>2.8964893440164285E-5</v>
      </c>
      <c r="AM165" s="5">
        <f t="shared" ref="AM165:AM228" si="306">_xlfn.POISSON.DIST(5,K165,FALSE) * _xlfn.POISSON.DIST(0,L165,FALSE)</f>
        <v>1.3261849152894937E-2</v>
      </c>
      <c r="AN165" s="5">
        <f t="shared" ref="AN165:AN228" si="307">_xlfn.POISSON.DIST(5,K165,FALSE) * _xlfn.POISSON.DIST(1,L165,FALSE)</f>
        <v>1.0145977694422256E-2</v>
      </c>
      <c r="AO165" s="5">
        <f t="shared" ref="AO165:AO228" si="308">_xlfn.POISSON.DIST(5,K165,FALSE) * _xlfn.POISSON.DIST(2,L165,FALSE)</f>
        <v>3.8810901175588674E-3</v>
      </c>
      <c r="AP165" s="5">
        <f t="shared" ref="AP165:AP228" si="309">_xlfn.POISSON.DIST(5,K165,FALSE) * _xlfn.POISSON.DIST(3,L165,FALSE)</f>
        <v>9.8974266481280273E-4</v>
      </c>
      <c r="AQ165" s="5">
        <f t="shared" ref="AQ165:AQ228" si="310">_xlfn.POISSON.DIST(5,K165,FALSE) * _xlfn.POISSON.DIST(4,L165,FALSE)</f>
        <v>1.8930065642875835E-4</v>
      </c>
      <c r="AR165" s="5">
        <f t="shared" ref="AR165:AR228" si="311">_xlfn.POISSON.DIST(0,K165,FALSE) * _xlfn.POISSON.DIST(5,L165,FALSE)</f>
        <v>1.5944421158219858E-4</v>
      </c>
      <c r="AS165" s="5">
        <f t="shared" ref="AS165:AS228" si="312">_xlfn.POISSON.DIST(1,K165,FALSE) * _xlfn.POISSON.DIST(5,L165,FALSE)</f>
        <v>2.9532325202488458E-4</v>
      </c>
      <c r="AT165" s="5">
        <f t="shared" ref="AT165:AT228" si="313">_xlfn.POISSON.DIST(2,K165,FALSE) * _xlfn.POISSON.DIST(5,L165,FALSE)</f>
        <v>2.7349949653578674E-4</v>
      </c>
      <c r="AU165" s="5">
        <f t="shared" ref="AU165:AU228" si="314">_xlfn.POISSON.DIST(3,K165,FALSE) * _xlfn.POISSON.DIST(5,L165,FALSE)</f>
        <v>1.6885897987476174E-4</v>
      </c>
      <c r="AV165" s="5">
        <f t="shared" ref="AV165:AV228" si="315">_xlfn.POISSON.DIST(4,K165,FALSE) * _xlfn.POISSON.DIST(5,L165,FALSE)</f>
        <v>7.8190331551344331E-5</v>
      </c>
      <c r="AW165" s="5">
        <f t="shared" ref="AW165:AW228" si="316">_xlfn.POISSON.DIST(6,K165,FALSE) * _xlfn.POISSON.DIST(6,L165,FALSE)</f>
        <v>1.1401136323697968E-6</v>
      </c>
      <c r="AX165" s="5">
        <f t="shared" ref="AX165:AX228" si="317">_xlfn.POISSON.DIST(6,K165,FALSE) * _xlfn.POISSON.DIST(0,L165,FALSE)</f>
        <v>4.0939423062480761E-3</v>
      </c>
      <c r="AY165" s="5">
        <f t="shared" ref="AY165:AY228" si="318">_xlfn.POISSON.DIST(6,K165,FALSE) * _xlfn.POISSON.DIST(1,L165,FALSE)</f>
        <v>3.1320705613950861E-3</v>
      </c>
      <c r="AZ165" s="5">
        <f t="shared" ref="AZ165:AZ228" si="319">_xlfn.POISSON.DIST(6,K165,FALSE) * _xlfn.POISSON.DIST(2,L165,FALSE)</f>
        <v>1.1980952914976534E-3</v>
      </c>
      <c r="BA165" s="5">
        <f t="shared" ref="BA165:BA228" si="320">_xlfn.POISSON.DIST(6,K165,FALSE) * _xlfn.POISSON.DIST(3,L165,FALSE)</f>
        <v>3.0553426758675955E-4</v>
      </c>
      <c r="BB165" s="5">
        <f t="shared" ref="BB165:BB228" si="321">_xlfn.POISSON.DIST(6,K165,FALSE) * _xlfn.POISSON.DIST(4,L165,FALSE)</f>
        <v>5.8437247854312503E-5</v>
      </c>
      <c r="BC165" s="5">
        <f t="shared" ref="BC165:BC228" si="322">_xlfn.POISSON.DIST(6,K165,FALSE) * _xlfn.POISSON.DIST(5,L165,FALSE)</f>
        <v>8.9414832941883467E-6</v>
      </c>
      <c r="BD165" s="5">
        <f t="shared" ref="BD165:BD228" si="323">_xlfn.POISSON.DIST(0,K165,FALSE) * _xlfn.POISSON.DIST(6,L165,FALSE)</f>
        <v>2.0330465678493464E-5</v>
      </c>
      <c r="BE165" s="5">
        <f t="shared" ref="BE165:BE228" si="324">_xlfn.POISSON.DIST(1,K165,FALSE) * _xlfn.POISSON.DIST(6,L165,FALSE)</f>
        <v>3.7656175660272921E-5</v>
      </c>
      <c r="BF165" s="5">
        <f t="shared" ref="BF165:BF228" si="325">_xlfn.POISSON.DIST(2,K165,FALSE) * _xlfn.POISSON.DIST(6,L165,FALSE)</f>
        <v>3.487346497078387E-5</v>
      </c>
      <c r="BG165" s="5">
        <f t="shared" ref="BG165:BG228" si="326">_xlfn.POISSON.DIST(3,K165,FALSE) * _xlfn.POISSON.DIST(6,L165,FALSE)</f>
        <v>2.1530927092197705E-5</v>
      </c>
      <c r="BH165" s="5">
        <f t="shared" ref="BH165:BH228" si="327">_xlfn.POISSON.DIST(4,K165,FALSE) * _xlfn.POISSON.DIST(6,L165,FALSE)</f>
        <v>9.9699188588926453E-6</v>
      </c>
      <c r="BI165" s="5">
        <f t="shared" ref="BI165:BI228" si="328">_xlfn.POISSON.DIST(5,K165,FALSE) * _xlfn.POISSON.DIST(6,L165,FALSE)</f>
        <v>3.6932652877329404E-6</v>
      </c>
      <c r="BJ165" s="8">
        <f t="shared" ref="BJ165:BJ228" si="329">SUM(N165,Q165,T165,W165,X165,Y165,AD165,AE165,AF165,AG165,AM165,AN165,AO165,AP165,AQ165,AX165,AY165,AZ165,BA165,BB165,BC165)</f>
        <v>0.6289349548097356</v>
      </c>
      <c r="BK165" s="8">
        <f t="shared" ref="BK165:BK228" si="330">SUM(M165,P165,S165,V165,AC165,AL165,AY165)</f>
        <v>0.22253946452073203</v>
      </c>
      <c r="BL165" s="8">
        <f t="shared" ref="BL165:BL228" si="331">SUM(O165,R165,U165,AA165,AB165,AH165,AI165,AJ165,AK165,AR165,AS165,AT165,AU165,AV165,BD165,BE165,BF165,BG165,BH165,BI165)</f>
        <v>0.14319005221033748</v>
      </c>
      <c r="BM165" s="8">
        <f t="shared" ref="BM165:BM228" si="332">SUM(S165:BI165)</f>
        <v>0.48287516277696918</v>
      </c>
      <c r="BN165" s="8">
        <f t="shared" ref="BN165:BN228" si="333">SUM(M165:R165)</f>
        <v>0.51410665449172521</v>
      </c>
    </row>
    <row r="166" spans="1:66" x14ac:dyDescent="0.25">
      <c r="A166" t="s">
        <v>80</v>
      </c>
      <c r="B166" t="s">
        <v>83</v>
      </c>
      <c r="C166" t="s">
        <v>98</v>
      </c>
      <c r="D166" s="15">
        <v>44215</v>
      </c>
      <c r="E166">
        <f>VLOOKUP(A166,home!$A$2:$E$405,3,FALSE)</f>
        <v>1.1857142857142899</v>
      </c>
      <c r="F166">
        <f>VLOOKUP(B166,home!$B$2:$E$405,3,FALSE)</f>
        <v>1.34</v>
      </c>
      <c r="G166">
        <f>VLOOKUP(C166,away!$B$2:$E$405,4,FALSE)</f>
        <v>0.56000000000000005</v>
      </c>
      <c r="H166">
        <f>VLOOKUP(A166,away!$A$2:$E$405,3,FALSE)</f>
        <v>1.02142857142857</v>
      </c>
      <c r="I166">
        <f>VLOOKUP(C166,away!$B$2:$E$405,3,FALSE)</f>
        <v>0.98</v>
      </c>
      <c r="J166">
        <f>VLOOKUP(B166,home!$B$2:$E$405,4,FALSE)</f>
        <v>1.06</v>
      </c>
      <c r="K166" s="3">
        <f t="shared" si="224"/>
        <v>0.88976000000000321</v>
      </c>
      <c r="L166" s="3">
        <f t="shared" si="225"/>
        <v>1.0610599999999986</v>
      </c>
      <c r="M166" s="5">
        <f t="shared" si="280"/>
        <v>0.14215745466728369</v>
      </c>
      <c r="N166" s="5">
        <f t="shared" si="281"/>
        <v>0.1264860168647628</v>
      </c>
      <c r="O166" s="5">
        <f t="shared" si="282"/>
        <v>0.15083758884926782</v>
      </c>
      <c r="P166" s="5">
        <f t="shared" si="283"/>
        <v>0.134209253054525</v>
      </c>
      <c r="Q166" s="5">
        <f t="shared" si="284"/>
        <v>5.6271099182795874E-2</v>
      </c>
      <c r="R166" s="5">
        <f t="shared" si="285"/>
        <v>8.0023866012201947E-2</v>
      </c>
      <c r="S166" s="5">
        <f t="shared" si="286"/>
        <v>3.1676361341039946E-2</v>
      </c>
      <c r="T166" s="5">
        <f t="shared" si="287"/>
        <v>5.9707012498897302E-2</v>
      </c>
      <c r="U166" s="5">
        <f t="shared" si="288"/>
        <v>7.1202035023017057E-2</v>
      </c>
      <c r="V166" s="5">
        <f t="shared" si="289"/>
        <v>3.3228106937372008E-3</v>
      </c>
      <c r="W166" s="5">
        <f t="shared" si="290"/>
        <v>1.6689257736294885E-2</v>
      </c>
      <c r="X166" s="5">
        <f t="shared" si="291"/>
        <v>1.7708303813673023E-2</v>
      </c>
      <c r="Y166" s="5">
        <f t="shared" si="292"/>
        <v>9.3947864222679364E-3</v>
      </c>
      <c r="Z166" s="5">
        <f t="shared" si="293"/>
        <v>2.8303374423635626E-2</v>
      </c>
      <c r="AA166" s="5">
        <f t="shared" si="294"/>
        <v>2.5183210427174123E-2</v>
      </c>
      <c r="AB166" s="5">
        <f t="shared" si="295"/>
        <v>1.1203506654841265E-2</v>
      </c>
      <c r="AC166" s="5">
        <f t="shared" si="296"/>
        <v>1.9606426123228908E-4</v>
      </c>
      <c r="AD166" s="5">
        <f t="shared" si="297"/>
        <v>3.7123584908614459E-3</v>
      </c>
      <c r="AE166" s="5">
        <f t="shared" si="298"/>
        <v>3.9390351003134403E-3</v>
      </c>
      <c r="AF166" s="5">
        <f t="shared" si="299"/>
        <v>2.0897762917692865E-3</v>
      </c>
      <c r="AG166" s="5">
        <f t="shared" si="300"/>
        <v>7.3912601071490531E-4</v>
      </c>
      <c r="AH166" s="5">
        <f t="shared" si="301"/>
        <v>7.5078946164856943E-3</v>
      </c>
      <c r="AI166" s="5">
        <f t="shared" si="302"/>
        <v>6.6802243139643348E-3</v>
      </c>
      <c r="AJ166" s="5">
        <f t="shared" si="303"/>
        <v>2.9718981927964639E-3</v>
      </c>
      <c r="AK166" s="5">
        <f t="shared" si="304"/>
        <v>8.8142537867419728E-4</v>
      </c>
      <c r="AL166" s="5">
        <f t="shared" si="305"/>
        <v>7.4040824977513245E-6</v>
      </c>
      <c r="AM166" s="5">
        <f t="shared" si="306"/>
        <v>6.6062161816577878E-4</v>
      </c>
      <c r="AN166" s="5">
        <f t="shared" si="307"/>
        <v>7.0095917417098018E-4</v>
      </c>
      <c r="AO166" s="5">
        <f t="shared" si="308"/>
        <v>3.7187987067292962E-4</v>
      </c>
      <c r="AP166" s="5">
        <f t="shared" si="309"/>
        <v>1.3152895185873938E-4</v>
      </c>
      <c r="AQ166" s="5">
        <f t="shared" si="310"/>
        <v>3.4890027414808453E-5</v>
      </c>
      <c r="AR166" s="5">
        <f t="shared" si="311"/>
        <v>1.5932653323536606E-3</v>
      </c>
      <c r="AS166" s="5">
        <f t="shared" si="312"/>
        <v>1.4176237621149981E-3</v>
      </c>
      <c r="AT166" s="5">
        <f t="shared" si="313"/>
        <v>6.3067245928972266E-4</v>
      </c>
      <c r="AU166" s="5">
        <f t="shared" si="314"/>
        <v>1.870490424592086E-4</v>
      </c>
      <c r="AV166" s="5">
        <f t="shared" si="315"/>
        <v>4.1607189004626494E-5</v>
      </c>
      <c r="AW166" s="5">
        <f t="shared" si="316"/>
        <v>1.9416974882280477E-7</v>
      </c>
      <c r="AX166" s="5">
        <f t="shared" si="317"/>
        <v>9.7965781829864183E-5</v>
      </c>
      <c r="AY166" s="5">
        <f t="shared" si="318"/>
        <v>1.0394757246839554E-4</v>
      </c>
      <c r="AZ166" s="5">
        <f t="shared" si="319"/>
        <v>5.5147305621657809E-5</v>
      </c>
      <c r="BA166" s="5">
        <f t="shared" si="320"/>
        <v>1.950486670097205E-5</v>
      </c>
      <c r="BB166" s="5">
        <f t="shared" si="321"/>
        <v>5.1739584654333441E-6</v>
      </c>
      <c r="BC166" s="5">
        <f t="shared" si="322"/>
        <v>1.0979760738665397E-6</v>
      </c>
      <c r="BD166" s="5">
        <f t="shared" si="323"/>
        <v>2.8175835225786205E-4</v>
      </c>
      <c r="BE166" s="5">
        <f t="shared" si="324"/>
        <v>2.5069731150495619E-4</v>
      </c>
      <c r="BF166" s="5">
        <f t="shared" si="325"/>
        <v>1.1153021994232532E-4</v>
      </c>
      <c r="BG166" s="5">
        <f t="shared" si="326"/>
        <v>3.3078376165294589E-5</v>
      </c>
      <c r="BH166" s="5">
        <f t="shared" si="327"/>
        <v>7.3579539942081519E-6</v>
      </c>
      <c r="BI166" s="5">
        <f t="shared" si="328"/>
        <v>1.3093626291773344E-6</v>
      </c>
      <c r="BJ166" s="8">
        <f t="shared" si="329"/>
        <v>0.29891948951579433</v>
      </c>
      <c r="BK166" s="8">
        <f t="shared" si="330"/>
        <v>0.31167329567278435</v>
      </c>
      <c r="BL166" s="8">
        <f t="shared" si="331"/>
        <v>0.36104759883013893</v>
      </c>
      <c r="BM166" s="8">
        <f t="shared" si="332"/>
        <v>0.30985472640879647</v>
      </c>
      <c r="BN166" s="8">
        <f t="shared" si="333"/>
        <v>0.68998527863083703</v>
      </c>
    </row>
    <row r="167" spans="1:66" x14ac:dyDescent="0.25">
      <c r="A167" t="s">
        <v>80</v>
      </c>
      <c r="B167" t="s">
        <v>92</v>
      </c>
      <c r="C167" t="s">
        <v>84</v>
      </c>
      <c r="D167" s="15">
        <v>44215</v>
      </c>
      <c r="E167">
        <f>VLOOKUP(A167,home!$A$2:$E$405,3,FALSE)</f>
        <v>1.1857142857142899</v>
      </c>
      <c r="F167">
        <f>VLOOKUP(B167,home!$B$2:$E$405,3,FALSE)</f>
        <v>1.01</v>
      </c>
      <c r="G167">
        <f>VLOOKUP(C167,away!$B$2:$E$405,4,FALSE)</f>
        <v>0.42</v>
      </c>
      <c r="H167">
        <f>VLOOKUP(A167,away!$A$2:$E$405,3,FALSE)</f>
        <v>1.02142857142857</v>
      </c>
      <c r="I167">
        <f>VLOOKUP(C167,away!$B$2:$E$405,3,FALSE)</f>
        <v>0.7</v>
      </c>
      <c r="J167">
        <f>VLOOKUP(B167,home!$B$2:$E$405,4,FALSE)</f>
        <v>1.17</v>
      </c>
      <c r="K167" s="3">
        <f t="shared" si="224"/>
        <v>0.50298000000000187</v>
      </c>
      <c r="L167" s="3">
        <f t="shared" si="225"/>
        <v>0.83654999999999879</v>
      </c>
      <c r="M167" s="5">
        <f t="shared" si="280"/>
        <v>0.26196876496994415</v>
      </c>
      <c r="N167" s="5">
        <f t="shared" si="281"/>
        <v>0.131765049404583</v>
      </c>
      <c r="O167" s="5">
        <f t="shared" si="282"/>
        <v>0.2191499703356064</v>
      </c>
      <c r="P167" s="5">
        <f t="shared" si="283"/>
        <v>0.11022805207940374</v>
      </c>
      <c r="Q167" s="5">
        <f t="shared" si="284"/>
        <v>3.3137592274758695E-2</v>
      </c>
      <c r="R167" s="5">
        <f t="shared" si="285"/>
        <v>9.166495384212564E-2</v>
      </c>
      <c r="S167" s="5">
        <f t="shared" si="286"/>
        <v>1.1595107022218609E-2</v>
      </c>
      <c r="T167" s="5">
        <f t="shared" si="287"/>
        <v>2.7721252817449346E-2</v>
      </c>
      <c r="U167" s="5">
        <f t="shared" si="288"/>
        <v>4.6105638483512533E-2</v>
      </c>
      <c r="V167" s="5">
        <f t="shared" si="289"/>
        <v>5.4209433914680246E-4</v>
      </c>
      <c r="W167" s="5">
        <f t="shared" si="290"/>
        <v>5.555848720786064E-3</v>
      </c>
      <c r="X167" s="5">
        <f t="shared" si="291"/>
        <v>4.6477452473735748E-3</v>
      </c>
      <c r="Y167" s="5">
        <f t="shared" si="292"/>
        <v>1.9440356433451792E-3</v>
      </c>
      <c r="Z167" s="5">
        <f t="shared" si="293"/>
        <v>2.55607723788767E-2</v>
      </c>
      <c r="AA167" s="5">
        <f t="shared" si="294"/>
        <v>1.2856557291127453E-2</v>
      </c>
      <c r="AB167" s="5">
        <f t="shared" si="295"/>
        <v>3.2332955931456547E-3</v>
      </c>
      <c r="AC167" s="5">
        <f t="shared" si="296"/>
        <v>1.4255994186530051E-5</v>
      </c>
      <c r="AD167" s="5">
        <f t="shared" si="297"/>
        <v>6.9862019739524636E-4</v>
      </c>
      <c r="AE167" s="5">
        <f t="shared" si="298"/>
        <v>5.844307261309924E-4</v>
      </c>
      <c r="AF167" s="5">
        <f t="shared" si="299"/>
        <v>2.4445276197244048E-4</v>
      </c>
      <c r="AG167" s="5">
        <f t="shared" si="300"/>
        <v>6.8165652676014941E-5</v>
      </c>
      <c r="AH167" s="5">
        <f t="shared" si="301"/>
        <v>5.3457160333873167E-3</v>
      </c>
      <c r="AI167" s="5">
        <f t="shared" si="302"/>
        <v>2.6887882504731627E-3</v>
      </c>
      <c r="AJ167" s="5">
        <f t="shared" si="303"/>
        <v>6.7620335711149815E-4</v>
      </c>
      <c r="AK167" s="5">
        <f t="shared" si="304"/>
        <v>1.133722548533142E-4</v>
      </c>
      <c r="AL167" s="5">
        <f t="shared" si="305"/>
        <v>2.3993860028569465E-7</v>
      </c>
      <c r="AM167" s="5">
        <f t="shared" si="306"/>
        <v>7.0278397377172489E-5</v>
      </c>
      <c r="AN167" s="5">
        <f t="shared" si="307"/>
        <v>5.8791393325873546E-5</v>
      </c>
      <c r="AO167" s="5">
        <f t="shared" si="308"/>
        <v>2.4590970043379722E-5</v>
      </c>
      <c r="AP167" s="5">
        <f t="shared" si="309"/>
        <v>6.8571919965964268E-6</v>
      </c>
      <c r="AQ167" s="5">
        <f t="shared" si="310"/>
        <v>1.4340959911881827E-6</v>
      </c>
      <c r="AR167" s="5">
        <f t="shared" si="311"/>
        <v>8.9439174954603117E-4</v>
      </c>
      <c r="AS167" s="5">
        <f t="shared" si="312"/>
        <v>4.4986116218666446E-4</v>
      </c>
      <c r="AT167" s="5">
        <f t="shared" si="313"/>
        <v>1.1313558367832466E-4</v>
      </c>
      <c r="AU167" s="5">
        <f t="shared" si="314"/>
        <v>1.8968311959507985E-5</v>
      </c>
      <c r="AV167" s="5">
        <f t="shared" si="315"/>
        <v>2.3851703873483405E-6</v>
      </c>
      <c r="AW167" s="5">
        <f t="shared" si="316"/>
        <v>2.8044018202773514E-9</v>
      </c>
      <c r="AX167" s="5">
        <f t="shared" si="317"/>
        <v>5.8914380521283878E-6</v>
      </c>
      <c r="AY167" s="5">
        <f t="shared" si="318"/>
        <v>4.9284825025079951E-6</v>
      </c>
      <c r="AZ167" s="5">
        <f t="shared" si="319"/>
        <v>2.0614610187365289E-6</v>
      </c>
      <c r="BA167" s="5">
        <f t="shared" si="320"/>
        <v>5.7483840507468032E-7</v>
      </c>
      <c r="BB167" s="5">
        <f t="shared" si="321"/>
        <v>1.2022026694130574E-7</v>
      </c>
      <c r="BC167" s="5">
        <f t="shared" si="322"/>
        <v>2.0114052861949847E-8</v>
      </c>
      <c r="BD167" s="5">
        <f t="shared" si="323"/>
        <v>1.2470056968045512E-4</v>
      </c>
      <c r="BE167" s="5">
        <f t="shared" si="324"/>
        <v>6.2721892537875569E-5</v>
      </c>
      <c r="BF167" s="5">
        <f t="shared" si="325"/>
        <v>1.5773928754350383E-5</v>
      </c>
      <c r="BG167" s="5">
        <f t="shared" si="326"/>
        <v>2.6446568949543952E-6</v>
      </c>
      <c r="BH167" s="5">
        <f t="shared" si="327"/>
        <v>3.3255238125604165E-7</v>
      </c>
      <c r="BI167" s="5">
        <f t="shared" si="328"/>
        <v>3.3453439344832903E-8</v>
      </c>
      <c r="BJ167" s="8">
        <f t="shared" si="329"/>
        <v>0.20654274204950299</v>
      </c>
      <c r="BK167" s="8">
        <f t="shared" si="330"/>
        <v>0.38435344282600259</v>
      </c>
      <c r="BL167" s="8">
        <f t="shared" si="331"/>
        <v>0.38351944447278902</v>
      </c>
      <c r="BM167" s="8">
        <f t="shared" si="332"/>
        <v>0.15205709314264901</v>
      </c>
      <c r="BN167" s="8">
        <f t="shared" si="333"/>
        <v>0.84791438290642174</v>
      </c>
    </row>
    <row r="168" spans="1:66" x14ac:dyDescent="0.25">
      <c r="A168" t="s">
        <v>80</v>
      </c>
      <c r="B168" t="s">
        <v>95</v>
      </c>
      <c r="C168" t="s">
        <v>97</v>
      </c>
      <c r="D168" s="15">
        <v>44215</v>
      </c>
      <c r="E168">
        <f>VLOOKUP(A168,home!$A$2:$E$405,3,FALSE)</f>
        <v>1.1857142857142899</v>
      </c>
      <c r="F168">
        <f>VLOOKUP(B168,home!$B$2:$E$405,3,FALSE)</f>
        <v>1.55</v>
      </c>
      <c r="G168">
        <f>VLOOKUP(C168,away!$B$2:$E$405,4,FALSE)</f>
        <v>1.27</v>
      </c>
      <c r="H168">
        <f>VLOOKUP(A168,away!$A$2:$E$405,3,FALSE)</f>
        <v>1.02142857142857</v>
      </c>
      <c r="I168">
        <f>VLOOKUP(C168,away!$B$2:$E$405,3,FALSE)</f>
        <v>0.91</v>
      </c>
      <c r="J168">
        <f>VLOOKUP(B168,home!$B$2:$E$405,4,FALSE)</f>
        <v>0.73</v>
      </c>
      <c r="K168" s="3">
        <f t="shared" ref="K168:K230" si="334">E168*F168*G168</f>
        <v>2.3340785714285799</v>
      </c>
      <c r="L168" s="3">
        <f t="shared" ref="L168:L230" si="335">H168*I168*J168</f>
        <v>0.67853499999999911</v>
      </c>
      <c r="M168" s="5">
        <f t="shared" si="280"/>
        <v>4.9163019640323907E-2</v>
      </c>
      <c r="N168" s="5">
        <f t="shared" si="281"/>
        <v>0.11475035064920244</v>
      </c>
      <c r="O168" s="5">
        <f t="shared" si="282"/>
        <v>3.3358829531647143E-2</v>
      </c>
      <c r="P168" s="5">
        <f t="shared" si="283"/>
        <v>7.7862129177756478E-2</v>
      </c>
      <c r="Q168" s="5">
        <f t="shared" si="284"/>
        <v>0.13391816725710953</v>
      </c>
      <c r="R168" s="5">
        <f t="shared" si="285"/>
        <v>1.1317566698128079E-2</v>
      </c>
      <c r="S168" s="5">
        <f t="shared" si="286"/>
        <v>3.0828614700881368E-2</v>
      </c>
      <c r="T168" s="5">
        <f t="shared" si="287"/>
        <v>9.0868163619802711E-2</v>
      </c>
      <c r="U168" s="5">
        <f t="shared" si="288"/>
        <v>2.6416089910814459E-2</v>
      </c>
      <c r="V168" s="5">
        <f t="shared" si="289"/>
        <v>5.4249935504198802E-3</v>
      </c>
      <c r="W168" s="5">
        <f t="shared" si="290"/>
        <v>0.10419184150660264</v>
      </c>
      <c r="X168" s="5">
        <f t="shared" si="291"/>
        <v>7.0697811176682529E-2</v>
      </c>
      <c r="Y168" s="5">
        <f t="shared" si="292"/>
        <v>2.3985469653385105E-2</v>
      </c>
      <c r="Z168" s="5">
        <f t="shared" si="293"/>
        <v>2.559788373171442E-3</v>
      </c>
      <c r="AA168" s="5">
        <f t="shared" si="294"/>
        <v>5.9747471892114884E-3</v>
      </c>
      <c r="AB168" s="5">
        <f t="shared" si="295"/>
        <v>6.9727646920208376E-3</v>
      </c>
      <c r="AC168" s="5">
        <f t="shared" si="296"/>
        <v>5.3699095339033943E-4</v>
      </c>
      <c r="AD168" s="5">
        <f t="shared" si="297"/>
        <v>6.0797986144561007E-2</v>
      </c>
      <c r="AE168" s="5">
        <f t="shared" si="298"/>
        <v>4.1253561528599651E-2</v>
      </c>
      <c r="AF168" s="5">
        <f t="shared" si="299"/>
        <v>1.399599268590416E-2</v>
      </c>
      <c r="AG168" s="5">
        <f t="shared" si="300"/>
        <v>3.1655902990433225E-3</v>
      </c>
      <c r="AH168" s="5">
        <f t="shared" si="301"/>
        <v>4.3422650094747048E-4</v>
      </c>
      <c r="AI168" s="5">
        <f t="shared" si="302"/>
        <v>1.0135187710079028E-3</v>
      </c>
      <c r="AJ168" s="5">
        <f t="shared" si="303"/>
        <v>1.1828162225750879E-3</v>
      </c>
      <c r="AK168" s="5">
        <f t="shared" si="304"/>
        <v>9.2026199968353692E-4</v>
      </c>
      <c r="AL168" s="5">
        <f t="shared" si="305"/>
        <v>3.4018462890242248E-5</v>
      </c>
      <c r="AM168" s="5">
        <f t="shared" si="306"/>
        <v>2.8381455329206318E-2</v>
      </c>
      <c r="AN168" s="5">
        <f t="shared" si="307"/>
        <v>1.9257810791802984E-2</v>
      </c>
      <c r="AO168" s="5">
        <f t="shared" si="308"/>
        <v>6.5335493228080091E-3</v>
      </c>
      <c r="AP168" s="5">
        <f t="shared" si="309"/>
        <v>1.4777472965838421E-3</v>
      </c>
      <c r="AQ168" s="5">
        <f t="shared" si="310"/>
        <v>2.5067581547187894E-4</v>
      </c>
      <c r="AR168" s="5">
        <f t="shared" si="311"/>
        <v>5.8927575764078328E-5</v>
      </c>
      <c r="AS168" s="5">
        <f t="shared" si="312"/>
        <v>1.3754159185716934E-4</v>
      </c>
      <c r="AT168" s="5">
        <f t="shared" si="313"/>
        <v>1.6051644111699732E-4</v>
      </c>
      <c r="AU168" s="5">
        <f t="shared" si="314"/>
        <v>1.2488599519105365E-4</v>
      </c>
      <c r="AV168" s="5">
        <f t="shared" si="315"/>
        <v>7.2873431311742728E-5</v>
      </c>
      <c r="AW168" s="5">
        <f t="shared" si="316"/>
        <v>1.496579910947847E-6</v>
      </c>
      <c r="AX168" s="5">
        <f t="shared" si="317"/>
        <v>1.1040757784976324E-2</v>
      </c>
      <c r="AY168" s="5">
        <f t="shared" si="318"/>
        <v>7.4915405836289001E-3</v>
      </c>
      <c r="AZ168" s="5">
        <f t="shared" si="319"/>
        <v>2.5416362449563142E-3</v>
      </c>
      <c r="BA168" s="5">
        <f t="shared" si="320"/>
        <v>5.7486304982381012E-4</v>
      </c>
      <c r="BB168" s="5">
        <f t="shared" si="321"/>
        <v>9.7516174878049602E-5</v>
      </c>
      <c r="BC168" s="5">
        <f t="shared" si="322"/>
        <v>1.3233627544175467E-5</v>
      </c>
      <c r="BD168" s="5">
        <f t="shared" si="323"/>
        <v>6.6640704368464673E-6</v>
      </c>
      <c r="BE168" s="5">
        <f t="shared" si="324"/>
        <v>1.5554464005134036E-5</v>
      </c>
      <c r="BF168" s="5">
        <f t="shared" si="325"/>
        <v>1.8152670562220261E-5</v>
      </c>
      <c r="BG168" s="5">
        <f t="shared" si="326"/>
        <v>1.4123253124493569E-5</v>
      </c>
      <c r="BH168" s="5">
        <f t="shared" si="327"/>
        <v>8.2411956191855428E-6</v>
      </c>
      <c r="BI168" s="5">
        <f t="shared" si="328"/>
        <v>3.8471196195384132E-6</v>
      </c>
      <c r="BJ168" s="8">
        <f t="shared" si="329"/>
        <v>0.73528572054257357</v>
      </c>
      <c r="BK168" s="8">
        <f t="shared" si="330"/>
        <v>0.17134130706929113</v>
      </c>
      <c r="BL168" s="8">
        <f t="shared" si="331"/>
        <v>8.8212149324644454E-2</v>
      </c>
      <c r="BM168" s="8">
        <f t="shared" si="332"/>
        <v>0.5695388583517953</v>
      </c>
      <c r="BN168" s="8">
        <f t="shared" si="333"/>
        <v>0.42037006295416757</v>
      </c>
    </row>
    <row r="169" spans="1:66" x14ac:dyDescent="0.25">
      <c r="A169" t="s">
        <v>99</v>
      </c>
      <c r="B169" t="s">
        <v>110</v>
      </c>
      <c r="C169" t="s">
        <v>102</v>
      </c>
      <c r="D169" s="15">
        <v>44215</v>
      </c>
      <c r="E169">
        <f>VLOOKUP(A169,home!$A$2:$E$405,3,FALSE)</f>
        <v>1.3440000000000001</v>
      </c>
      <c r="F169">
        <f>VLOOKUP(B169,home!$B$2:$E$405,3,FALSE)</f>
        <v>0.82</v>
      </c>
      <c r="G169">
        <f>VLOOKUP(C169,away!$B$2:$E$405,4,FALSE)</f>
        <v>0.91</v>
      </c>
      <c r="H169">
        <f>VLOOKUP(A169,away!$A$2:$E$405,3,FALSE)</f>
        <v>1.3120000000000001</v>
      </c>
      <c r="I169">
        <f>VLOOKUP(C169,away!$B$2:$E$405,3,FALSE)</f>
        <v>1.32</v>
      </c>
      <c r="J169">
        <f>VLOOKUP(B169,home!$B$2:$E$405,4,FALSE)</f>
        <v>0.53</v>
      </c>
      <c r="K169" s="3">
        <f t="shared" si="334"/>
        <v>1.0028927999999999</v>
      </c>
      <c r="L169" s="3">
        <f t="shared" si="335"/>
        <v>0.91787520000000011</v>
      </c>
      <c r="M169" s="5">
        <f t="shared" si="280"/>
        <v>0.14649441120852011</v>
      </c>
      <c r="N169" s="5">
        <f t="shared" si="281"/>
        <v>0.1469181902412641</v>
      </c>
      <c r="O169" s="5">
        <f t="shared" si="282"/>
        <v>0.13446358698690264</v>
      </c>
      <c r="P169" s="5">
        <f t="shared" si="283"/>
        <v>0.13485256325133832</v>
      </c>
      <c r="Q169" s="5">
        <f t="shared" si="284"/>
        <v>7.3671597590997007E-2</v>
      </c>
      <c r="R169" s="5">
        <f t="shared" si="285"/>
        <v>6.1710395899160331E-2</v>
      </c>
      <c r="S169" s="5">
        <f t="shared" si="286"/>
        <v>3.1033971988138474E-2</v>
      </c>
      <c r="T169" s="5">
        <f t="shared" si="287"/>
        <v>6.7621332373155887E-2</v>
      </c>
      <c r="U169" s="5">
        <f t="shared" si="288"/>
        <v>6.1888911732417416E-2</v>
      </c>
      <c r="V169" s="5">
        <f t="shared" si="289"/>
        <v>3.1741906177292583E-3</v>
      </c>
      <c r="W169" s="5">
        <f t="shared" si="290"/>
        <v>2.4628238262836083E-2</v>
      </c>
      <c r="X169" s="5">
        <f t="shared" si="291"/>
        <v>2.2605649121148323E-2</v>
      </c>
      <c r="Y169" s="5">
        <f t="shared" si="292"/>
        <v>1.0374582354101922E-2</v>
      </c>
      <c r="Z169" s="5">
        <f t="shared" si="293"/>
        <v>1.8880813992673662E-2</v>
      </c>
      <c r="AA169" s="5">
        <f t="shared" si="294"/>
        <v>1.8935432411391666E-2</v>
      </c>
      <c r="AB169" s="5">
        <f t="shared" si="295"/>
        <v>9.4951044151356696E-3</v>
      </c>
      <c r="AC169" s="5">
        <f t="shared" si="296"/>
        <v>1.8262119076673186E-4</v>
      </c>
      <c r="AD169" s="5">
        <f t="shared" si="297"/>
        <v>6.1748707076207015E-3</v>
      </c>
      <c r="AE169" s="5">
        <f t="shared" si="298"/>
        <v>5.6677606857314933E-3</v>
      </c>
      <c r="AF169" s="5">
        <f t="shared" si="299"/>
        <v>2.6011484864839661E-3</v>
      </c>
      <c r="AG169" s="5">
        <f t="shared" si="300"/>
        <v>7.9584322908705615E-4</v>
      </c>
      <c r="AH169" s="5">
        <f t="shared" si="301"/>
        <v>4.3325577299220342E-3</v>
      </c>
      <c r="AI169" s="5">
        <f t="shared" si="302"/>
        <v>4.3450909529231521E-3</v>
      </c>
      <c r="AJ169" s="5">
        <f t="shared" si="303"/>
        <v>2.1788302160158837E-3</v>
      </c>
      <c r="AK169" s="5">
        <f t="shared" si="304"/>
        <v>7.2837771202159153E-4</v>
      </c>
      <c r="AL169" s="5">
        <f t="shared" si="305"/>
        <v>6.7243345260049486E-6</v>
      </c>
      <c r="AM169" s="5">
        <f t="shared" si="306"/>
        <v>1.2385466747207418E-3</v>
      </c>
      <c r="AN169" s="5">
        <f t="shared" si="307"/>
        <v>1.1368312767686358E-3</v>
      </c>
      <c r="AO169" s="5">
        <f t="shared" si="308"/>
        <v>5.2173461776513358E-4</v>
      </c>
      <c r="AP169" s="5">
        <f t="shared" si="309"/>
        <v>1.5962908887603189E-4</v>
      </c>
      <c r="AQ169" s="5">
        <f t="shared" si="310"/>
        <v>3.6629895469476386E-5</v>
      </c>
      <c r="AR169" s="5">
        <f t="shared" si="311"/>
        <v>7.9534945857274682E-4</v>
      </c>
      <c r="AS169" s="5">
        <f t="shared" si="312"/>
        <v>7.9765024548650591E-4</v>
      </c>
      <c r="AT169" s="5">
        <f t="shared" si="313"/>
        <v>3.9997884405832464E-4</v>
      </c>
      <c r="AU169" s="5">
        <f t="shared" si="314"/>
        <v>1.3371196761947219E-4</v>
      </c>
      <c r="AV169" s="5">
        <f t="shared" si="315"/>
        <v>3.352469239985044E-5</v>
      </c>
      <c r="AW169" s="5">
        <f t="shared" si="316"/>
        <v>1.7194318190301123E-7</v>
      </c>
      <c r="AX169" s="5">
        <f t="shared" si="317"/>
        <v>2.070215904235622E-4</v>
      </c>
      <c r="AY169" s="5">
        <f t="shared" si="318"/>
        <v>1.9001998371434524E-4</v>
      </c>
      <c r="AZ169" s="5">
        <f t="shared" si="319"/>
        <v>8.720731527790069E-5</v>
      </c>
      <c r="BA169" s="5">
        <f t="shared" si="320"/>
        <v>2.668181065072206E-5</v>
      </c>
      <c r="BB169" s="5">
        <f t="shared" si="321"/>
        <v>6.1226430718484099E-6</v>
      </c>
      <c r="BC169" s="5">
        <f t="shared" si="322"/>
        <v>1.123964446820295E-6</v>
      </c>
      <c r="BD169" s="5">
        <f t="shared" si="323"/>
        <v>1.2167192389289191E-4</v>
      </c>
      <c r="BE169" s="5">
        <f t="shared" si="324"/>
        <v>1.2202389643432925E-4</v>
      </c>
      <c r="BF169" s="5">
        <f t="shared" si="325"/>
        <v>6.1188443580967243E-5</v>
      </c>
      <c r="BG169" s="5">
        <f t="shared" si="326"/>
        <v>2.0455149836852754E-5</v>
      </c>
      <c r="BH169" s="5">
        <f t="shared" si="327"/>
        <v>5.1285806235751989E-6</v>
      </c>
      <c r="BI169" s="5">
        <f t="shared" si="328"/>
        <v>1.028683316320616E-6</v>
      </c>
      <c r="BJ169" s="8">
        <f t="shared" si="329"/>
        <v>0.3646707619136117</v>
      </c>
      <c r="BK169" s="8">
        <f t="shared" si="330"/>
        <v>0.31593450257473327</v>
      </c>
      <c r="BL169" s="8">
        <f t="shared" si="331"/>
        <v>0.30056999994171218</v>
      </c>
      <c r="BM169" s="8">
        <f t="shared" si="332"/>
        <v>0.30175548520401591</v>
      </c>
      <c r="BN169" s="8">
        <f t="shared" si="333"/>
        <v>0.6981107451781825</v>
      </c>
    </row>
    <row r="170" spans="1:66" x14ac:dyDescent="0.25">
      <c r="A170" t="s">
        <v>99</v>
      </c>
      <c r="B170" t="s">
        <v>114</v>
      </c>
      <c r="C170" t="s">
        <v>105</v>
      </c>
      <c r="D170" s="15">
        <v>44215</v>
      </c>
      <c r="E170">
        <f>VLOOKUP(A170,home!$A$2:$E$405,3,FALSE)</f>
        <v>1.3440000000000001</v>
      </c>
      <c r="F170">
        <f>VLOOKUP(B170,home!$B$2:$E$405,3,FALSE)</f>
        <v>1.9</v>
      </c>
      <c r="G170">
        <f>VLOOKUP(C170,away!$B$2:$E$405,4,FALSE)</f>
        <v>0.74</v>
      </c>
      <c r="H170">
        <f>VLOOKUP(A170,away!$A$2:$E$405,3,FALSE)</f>
        <v>1.3120000000000001</v>
      </c>
      <c r="I170">
        <f>VLOOKUP(C170,away!$B$2:$E$405,3,FALSE)</f>
        <v>0.99</v>
      </c>
      <c r="J170">
        <f>VLOOKUP(B170,home!$B$2:$E$405,4,FALSE)</f>
        <v>0.68</v>
      </c>
      <c r="K170" s="3">
        <f t="shared" si="334"/>
        <v>1.8896639999999998</v>
      </c>
      <c r="L170" s="3">
        <f t="shared" si="335"/>
        <v>0.88323840000000009</v>
      </c>
      <c r="M170" s="5">
        <f t="shared" si="280"/>
        <v>6.248039821446915E-2</v>
      </c>
      <c r="N170" s="5">
        <f t="shared" si="281"/>
        <v>0.11806695921154663</v>
      </c>
      <c r="O170" s="5">
        <f t="shared" si="282"/>
        <v>5.5185086950310581E-2</v>
      </c>
      <c r="P170" s="5">
        <f t="shared" si="283"/>
        <v>0.1042812721468717</v>
      </c>
      <c r="Q170" s="5">
        <f t="shared" si="284"/>
        <v>0.11155344120576402</v>
      </c>
      <c r="R170" s="5">
        <f t="shared" si="285"/>
        <v>2.4370793950926603E-2</v>
      </c>
      <c r="S170" s="5">
        <f t="shared" si="286"/>
        <v>4.351198148274444E-2</v>
      </c>
      <c r="T170" s="5">
        <f t="shared" si="287"/>
        <v>9.8528282925073082E-2</v>
      </c>
      <c r="U170" s="5">
        <f t="shared" si="288"/>
        <v>4.6052611980483771E-2</v>
      </c>
      <c r="V170" s="5">
        <f t="shared" si="289"/>
        <v>8.0691703359444429E-3</v>
      </c>
      <c r="W170" s="5">
        <f t="shared" si="290"/>
        <v>7.0266173974216264E-2</v>
      </c>
      <c r="X170" s="5">
        <f t="shared" si="291"/>
        <v>6.2061783075108408E-2</v>
      </c>
      <c r="Y170" s="5">
        <f t="shared" si="292"/>
        <v>2.740767499220292E-2</v>
      </c>
      <c r="Z170" s="5">
        <f t="shared" si="293"/>
        <v>7.1750736853153666E-3</v>
      </c>
      <c r="AA170" s="5">
        <f t="shared" si="294"/>
        <v>1.3558478440487777E-2</v>
      </c>
      <c r="AB170" s="5">
        <f t="shared" si="295"/>
        <v>1.2810484301882946E-2</v>
      </c>
      <c r="AC170" s="5">
        <f t="shared" si="296"/>
        <v>8.4172733754202202E-4</v>
      </c>
      <c r="AD170" s="5">
        <f t="shared" si="297"/>
        <v>3.3194864844203364E-2</v>
      </c>
      <c r="AE170" s="5">
        <f t="shared" si="298"/>
        <v>2.9318979313210428E-2</v>
      </c>
      <c r="AF170" s="5">
        <f t="shared" si="299"/>
        <v>1.294782418911654E-2</v>
      </c>
      <c r="AG170" s="5">
        <f t="shared" si="300"/>
        <v>3.8120051734255316E-3</v>
      </c>
      <c r="AH170" s="5">
        <f t="shared" si="301"/>
        <v>1.5843251504250116E-3</v>
      </c>
      <c r="AI170" s="5">
        <f t="shared" si="302"/>
        <v>2.9938422010527287E-3</v>
      </c>
      <c r="AJ170" s="5">
        <f t="shared" si="303"/>
        <v>2.8286779145050519E-3</v>
      </c>
      <c r="AK170" s="5">
        <f t="shared" si="304"/>
        <v>1.7817502742117574E-3</v>
      </c>
      <c r="AL170" s="5">
        <f t="shared" si="305"/>
        <v>5.6194518644635788E-5</v>
      </c>
      <c r="AM170" s="5">
        <f t="shared" si="306"/>
        <v>1.2545428216191342E-2</v>
      </c>
      <c r="AN170" s="5">
        <f t="shared" si="307"/>
        <v>1.1080603944983695E-2</v>
      </c>
      <c r="AO170" s="5">
        <f t="shared" si="308"/>
        <v>4.893407449700544E-3</v>
      </c>
      <c r="AP170" s="5">
        <f t="shared" si="309"/>
        <v>1.4406817888071967E-3</v>
      </c>
      <c r="AQ170" s="5">
        <f t="shared" si="310"/>
        <v>3.1811636951380152E-4</v>
      </c>
      <c r="AR170" s="5">
        <f t="shared" si="311"/>
        <v>2.7986736218822944E-4</v>
      </c>
      <c r="AS170" s="5">
        <f t="shared" si="312"/>
        <v>5.2885527910205836E-4</v>
      </c>
      <c r="AT170" s="5">
        <f t="shared" si="313"/>
        <v>4.9967939106455601E-4</v>
      </c>
      <c r="AU170" s="5">
        <f t="shared" si="314"/>
        <v>3.1474205227887092E-4</v>
      </c>
      <c r="AV170" s="5">
        <f t="shared" si="315"/>
        <v>1.4868918136937517E-4</v>
      </c>
      <c r="AW170" s="5">
        <f t="shared" si="316"/>
        <v>2.6052774858678494E-6</v>
      </c>
      <c r="AX170" s="5">
        <f t="shared" si="317"/>
        <v>3.9511073441201618E-3</v>
      </c>
      <c r="AY170" s="5">
        <f t="shared" si="318"/>
        <v>3.489769728848941E-3</v>
      </c>
      <c r="AZ170" s="5">
        <f t="shared" si="319"/>
        <v>1.5411493158384866E-3</v>
      </c>
      <c r="BA170" s="5">
        <f t="shared" si="320"/>
        <v>4.5373408529409331E-4</v>
      </c>
      <c r="BB170" s="5">
        <f t="shared" si="321"/>
        <v>1.001888418801546E-4</v>
      </c>
      <c r="BC170" s="5">
        <f t="shared" si="322"/>
        <v>1.7698126480016157E-5</v>
      </c>
      <c r="BD170" s="5">
        <f t="shared" si="323"/>
        <v>4.119826686522536E-5</v>
      </c>
      <c r="BE170" s="5">
        <f t="shared" si="324"/>
        <v>7.7850881757609224E-5</v>
      </c>
      <c r="BF170" s="5">
        <f t="shared" si="325"/>
        <v>7.3556004312805428E-5</v>
      </c>
      <c r="BG170" s="5">
        <f t="shared" si="326"/>
        <v>4.6332044444584375E-5</v>
      </c>
      <c r="BH170" s="5">
        <f t="shared" si="327"/>
        <v>2.1887999108332782E-5</v>
      </c>
      <c r="BI170" s="5">
        <f t="shared" si="328"/>
        <v>8.2721927894097109E-6</v>
      </c>
      <c r="BJ170" s="8">
        <f t="shared" si="329"/>
        <v>0.60698987411552574</v>
      </c>
      <c r="BK170" s="8">
        <f t="shared" si="330"/>
        <v>0.22273051376506531</v>
      </c>
      <c r="BL170" s="8">
        <f t="shared" si="331"/>
        <v>0.16320698181956728</v>
      </c>
      <c r="BM170" s="8">
        <f t="shared" si="332"/>
        <v>0.520677327254222</v>
      </c>
      <c r="BN170" s="8">
        <f t="shared" si="333"/>
        <v>0.47593795167988867</v>
      </c>
    </row>
    <row r="171" spans="1:66" x14ac:dyDescent="0.25">
      <c r="A171" t="s">
        <v>99</v>
      </c>
      <c r="B171" t="s">
        <v>111</v>
      </c>
      <c r="C171" t="s">
        <v>112</v>
      </c>
      <c r="D171" s="15">
        <v>44215</v>
      </c>
      <c r="E171">
        <f>VLOOKUP(A171,home!$A$2:$E$405,3,FALSE)</f>
        <v>1.3440000000000001</v>
      </c>
      <c r="F171">
        <f>VLOOKUP(B171,home!$B$2:$E$405,3,FALSE)</f>
        <v>0.91</v>
      </c>
      <c r="G171">
        <f>VLOOKUP(C171,away!$B$2:$E$405,4,FALSE)</f>
        <v>1.57</v>
      </c>
      <c r="H171">
        <f>VLOOKUP(A171,away!$A$2:$E$405,3,FALSE)</f>
        <v>1.3120000000000001</v>
      </c>
      <c r="I171">
        <f>VLOOKUP(C171,away!$B$2:$E$405,3,FALSE)</f>
        <v>0.91</v>
      </c>
      <c r="J171">
        <f>VLOOKUP(B171,home!$B$2:$E$405,4,FALSE)</f>
        <v>0.85</v>
      </c>
      <c r="K171" s="3">
        <f t="shared" si="334"/>
        <v>1.9201728000000002</v>
      </c>
      <c r="L171" s="3">
        <f t="shared" si="335"/>
        <v>1.014832</v>
      </c>
      <c r="M171" s="5">
        <f t="shared" si="280"/>
        <v>5.3130464279558171E-2</v>
      </c>
      <c r="N171" s="5">
        <f t="shared" si="281"/>
        <v>0.1020196723609792</v>
      </c>
      <c r="O171" s="5">
        <f t="shared" si="282"/>
        <v>5.3918495325752568E-2</v>
      </c>
      <c r="P171" s="5">
        <f t="shared" si="283"/>
        <v>0.10353282814143723</v>
      </c>
      <c r="Q171" s="5">
        <f t="shared" si="284"/>
        <v>9.7947699966232038E-2</v>
      </c>
      <c r="R171" s="5">
        <f t="shared" si="285"/>
        <v>2.7359107224212063E-2</v>
      </c>
      <c r="S171" s="5">
        <f t="shared" si="286"/>
        <v>5.0437383939295394E-2</v>
      </c>
      <c r="T171" s="5">
        <f t="shared" si="287"/>
        <v>9.9400460252131187E-2</v>
      </c>
      <c r="U171" s="5">
        <f t="shared" si="288"/>
        <v>5.2534213524215508E-2</v>
      </c>
      <c r="V171" s="5">
        <f t="shared" si="289"/>
        <v>1.092054995419576E-2</v>
      </c>
      <c r="W171" s="5">
        <f t="shared" si="290"/>
        <v>6.2692169765906552E-2</v>
      </c>
      <c r="X171" s="5">
        <f t="shared" si="291"/>
        <v>6.3622020027874468E-2</v>
      </c>
      <c r="Y171" s="5">
        <f t="shared" si="292"/>
        <v>3.2282830914463947E-2</v>
      </c>
      <c r="Z171" s="5">
        <f t="shared" si="293"/>
        <v>9.254965834187192E-3</v>
      </c>
      <c r="AA171" s="5">
        <f t="shared" si="294"/>
        <v>1.7771133659735559E-2</v>
      </c>
      <c r="AB171" s="5">
        <f t="shared" si="295"/>
        <v>1.7061823739294341E-2</v>
      </c>
      <c r="AC171" s="5">
        <f t="shared" si="296"/>
        <v>1.3300225173883198E-3</v>
      </c>
      <c r="AD171" s="5">
        <f t="shared" si="297"/>
        <v>3.0094949789369052E-2</v>
      </c>
      <c r="AE171" s="5">
        <f t="shared" si="298"/>
        <v>3.0541318084644969E-2</v>
      </c>
      <c r="AF171" s="5">
        <f t="shared" si="299"/>
        <v>1.549715345723821E-2</v>
      </c>
      <c r="AG171" s="5">
        <f t="shared" si="300"/>
        <v>5.2423357457719892E-3</v>
      </c>
      <c r="AH171" s="5">
        <f t="shared" si="301"/>
        <v>2.3480588718599641E-3</v>
      </c>
      <c r="AI171" s="5">
        <f t="shared" si="302"/>
        <v>4.5086787785441887E-3</v>
      </c>
      <c r="AJ171" s="5">
        <f t="shared" si="303"/>
        <v>4.3287211772488881E-3</v>
      </c>
      <c r="AK171" s="5">
        <f t="shared" si="304"/>
        <v>2.7706308877790977E-3</v>
      </c>
      <c r="AL171" s="5">
        <f t="shared" si="305"/>
        <v>1.0367008426085727E-4</v>
      </c>
      <c r="AM171" s="5">
        <f t="shared" si="306"/>
        <v>1.155750080058243E-2</v>
      </c>
      <c r="AN171" s="5">
        <f t="shared" si="307"/>
        <v>1.1728921652456667E-2</v>
      </c>
      <c r="AO171" s="5">
        <f t="shared" si="308"/>
        <v>5.9514425092029519E-3</v>
      </c>
      <c r="AP171" s="5">
        <f t="shared" si="309"/>
        <v>2.0132381014998169E-3</v>
      </c>
      <c r="AQ171" s="5">
        <f t="shared" si="310"/>
        <v>5.1077461225531543E-4</v>
      </c>
      <c r="AR171" s="5">
        <f t="shared" si="311"/>
        <v>4.7657705620947832E-4</v>
      </c>
      <c r="AS171" s="5">
        <f t="shared" si="312"/>
        <v>9.1511030043751147E-4</v>
      </c>
      <c r="AT171" s="5">
        <f t="shared" si="313"/>
        <v>8.78584953949969E-4</v>
      </c>
      <c r="AU171" s="5">
        <f t="shared" si="314"/>
        <v>5.6234497702132755E-4</v>
      </c>
      <c r="AV171" s="5">
        <f t="shared" si="315"/>
        <v>2.6994988227324471E-4</v>
      </c>
      <c r="AW171" s="5">
        <f t="shared" si="316"/>
        <v>5.6115833410837176E-6</v>
      </c>
      <c r="AX171" s="5">
        <f t="shared" si="317"/>
        <v>3.6987331122094302E-3</v>
      </c>
      <c r="AY171" s="5">
        <f t="shared" si="318"/>
        <v>3.7535927217297203E-3</v>
      </c>
      <c r="AZ171" s="5">
        <f t="shared" si="319"/>
        <v>1.9046330044892076E-3</v>
      </c>
      <c r="BA171" s="5">
        <f t="shared" si="320"/>
        <v>6.4429417373726384E-4</v>
      </c>
      <c r="BB171" s="5">
        <f t="shared" si="321"/>
        <v>1.6346258623053372E-4</v>
      </c>
      <c r="BC171" s="5">
        <f t="shared" si="322"/>
        <v>3.3177412661901006E-5</v>
      </c>
      <c r="BD171" s="5">
        <f t="shared" si="323"/>
        <v>8.0607607851196171E-5</v>
      </c>
      <c r="BE171" s="5">
        <f t="shared" si="324"/>
        <v>1.5478053606893336E-4</v>
      </c>
      <c r="BF171" s="5">
        <f t="shared" si="325"/>
        <v>1.4860268766449242E-4</v>
      </c>
      <c r="BG171" s="5">
        <f t="shared" si="326"/>
        <v>9.5114279620084599E-5</v>
      </c>
      <c r="BH171" s="5">
        <f t="shared" si="327"/>
        <v>4.5658963154520226E-5</v>
      </c>
      <c r="BI171" s="5">
        <f t="shared" si="328"/>
        <v>1.7534619825102378E-5</v>
      </c>
      <c r="BJ171" s="8">
        <f t="shared" si="329"/>
        <v>0.58130038105166693</v>
      </c>
      <c r="BK171" s="8">
        <f t="shared" si="330"/>
        <v>0.22320851163786545</v>
      </c>
      <c r="BL171" s="8">
        <f t="shared" si="331"/>
        <v>0.18624572905271802</v>
      </c>
      <c r="BM171" s="8">
        <f t="shared" si="332"/>
        <v>0.55835333913987795</v>
      </c>
      <c r="BN171" s="8">
        <f t="shared" si="333"/>
        <v>0.43790826729817128</v>
      </c>
    </row>
    <row r="172" spans="1:66" x14ac:dyDescent="0.25">
      <c r="A172" t="s">
        <v>99</v>
      </c>
      <c r="B172" t="s">
        <v>117</v>
      </c>
      <c r="C172" t="s">
        <v>104</v>
      </c>
      <c r="D172" s="15">
        <v>44215</v>
      </c>
      <c r="E172">
        <f>VLOOKUP(A172,home!$A$2:$E$405,3,FALSE)</f>
        <v>1.3440000000000001</v>
      </c>
      <c r="F172">
        <f>VLOOKUP(B172,home!$B$2:$E$405,3,FALSE)</f>
        <v>1.1499999999999999</v>
      </c>
      <c r="G172">
        <f>VLOOKUP(C172,away!$B$2:$E$405,4,FALSE)</f>
        <v>0.99</v>
      </c>
      <c r="H172">
        <f>VLOOKUP(A172,away!$A$2:$E$405,3,FALSE)</f>
        <v>1.3120000000000001</v>
      </c>
      <c r="I172">
        <f>VLOOKUP(C172,away!$B$2:$E$405,3,FALSE)</f>
        <v>0.83</v>
      </c>
      <c r="J172">
        <f>VLOOKUP(B172,home!$B$2:$E$405,4,FALSE)</f>
        <v>0.69</v>
      </c>
      <c r="K172" s="3">
        <f t="shared" si="334"/>
        <v>1.5301440000000002</v>
      </c>
      <c r="L172" s="3">
        <f t="shared" si="335"/>
        <v>0.75138239999999989</v>
      </c>
      <c r="M172" s="5">
        <f t="shared" si="280"/>
        <v>0.10212819919763465</v>
      </c>
      <c r="N172" s="5">
        <f t="shared" si="281"/>
        <v>0.15627085123306547</v>
      </c>
      <c r="O172" s="5">
        <f t="shared" si="282"/>
        <v>7.6737331420796778E-2</v>
      </c>
      <c r="P172" s="5">
        <f t="shared" si="283"/>
        <v>0.11741916724954368</v>
      </c>
      <c r="Q172" s="5">
        <f t="shared" si="284"/>
        <v>0.1195584526945839</v>
      </c>
      <c r="R172" s="5">
        <f t="shared" si="285"/>
        <v>2.8829540126276844E-2</v>
      </c>
      <c r="S172" s="5">
        <f t="shared" si="286"/>
        <v>3.3749887263986034E-2</v>
      </c>
      <c r="T172" s="5">
        <f t="shared" si="287"/>
        <v>8.98341171259429E-2</v>
      </c>
      <c r="U172" s="5">
        <f t="shared" si="288"/>
        <v>4.411334784698176E-2</v>
      </c>
      <c r="V172" s="5">
        <f t="shared" si="289"/>
        <v>4.3114478648050283E-3</v>
      </c>
      <c r="W172" s="5">
        <f t="shared" si="290"/>
        <v>6.0980549679967126E-2</v>
      </c>
      <c r="X172" s="5">
        <f t="shared" si="291"/>
        <v>4.5819711771852921E-2</v>
      </c>
      <c r="Y172" s="5">
        <f t="shared" si="292"/>
        <v>1.7214062499221548E-2</v>
      </c>
      <c r="Z172" s="5">
        <f t="shared" si="293"/>
        <v>7.2206696836593981E-3</v>
      </c>
      <c r="AA172" s="5">
        <f t="shared" si="294"/>
        <v>1.1048664392433327E-2</v>
      </c>
      <c r="AB172" s="5">
        <f t="shared" si="295"/>
        <v>8.4530237640477526E-3</v>
      </c>
      <c r="AC172" s="5">
        <f t="shared" si="296"/>
        <v>3.098107463845272E-4</v>
      </c>
      <c r="AD172" s="5">
        <f t="shared" si="297"/>
        <v>2.3327255552375921E-2</v>
      </c>
      <c r="AE172" s="5">
        <f t="shared" si="298"/>
        <v>1.7527689262357541E-2</v>
      </c>
      <c r="AF172" s="5">
        <f t="shared" si="299"/>
        <v>6.5849986122022194E-3</v>
      </c>
      <c r="AG172" s="5">
        <f t="shared" si="300"/>
        <v>1.6492840204110574E-3</v>
      </c>
      <c r="AH172" s="5">
        <f t="shared" si="301"/>
        <v>1.3563710291288095E-3</v>
      </c>
      <c r="AI172" s="5">
        <f t="shared" si="302"/>
        <v>2.0754429919952731E-3</v>
      </c>
      <c r="AJ172" s="5">
        <f t="shared" si="303"/>
        <v>1.5878633207718081E-3</v>
      </c>
      <c r="AK172" s="5">
        <f t="shared" si="304"/>
        <v>8.0988651103301907E-4</v>
      </c>
      <c r="AL172" s="5">
        <f t="shared" si="305"/>
        <v>1.4247864989779752E-5</v>
      </c>
      <c r="AM172" s="5">
        <f t="shared" si="306"/>
        <v>7.1388120239869405E-3</v>
      </c>
      <c r="AN172" s="5">
        <f t="shared" si="307"/>
        <v>5.3639777117321643E-3</v>
      </c>
      <c r="AO172" s="5">
        <f t="shared" si="308"/>
        <v>2.0151992232939108E-3</v>
      </c>
      <c r="AP172" s="5">
        <f t="shared" si="309"/>
        <v>5.0472840962557139E-4</v>
      </c>
      <c r="AQ172" s="5">
        <f t="shared" si="310"/>
        <v>9.481101094316121E-5</v>
      </c>
      <c r="AR172" s="5">
        <f t="shared" si="311"/>
        <v>2.0383066383145503E-4</v>
      </c>
      <c r="AS172" s="5">
        <f t="shared" si="312"/>
        <v>3.1189026727771797E-4</v>
      </c>
      <c r="AT172" s="5">
        <f t="shared" si="313"/>
        <v>2.3861851056669828E-4</v>
      </c>
      <c r="AU172" s="5">
        <f t="shared" si="314"/>
        <v>1.2170689407752332E-4</v>
      </c>
      <c r="AV172" s="5">
        <f t="shared" si="315"/>
        <v>4.6557268432839496E-5</v>
      </c>
      <c r="AW172" s="5">
        <f t="shared" si="316"/>
        <v>4.5503060949307265E-7</v>
      </c>
      <c r="AX172" s="5">
        <f t="shared" si="317"/>
        <v>1.8205683976052465E-3</v>
      </c>
      <c r="AY172" s="5">
        <f t="shared" si="318"/>
        <v>1.3679430519567841E-3</v>
      </c>
      <c r="AZ172" s="5">
        <f t="shared" si="319"/>
        <v>5.1392416672130649E-4</v>
      </c>
      <c r="BA172" s="5">
        <f t="shared" si="320"/>
        <v>1.287178579363518E-4</v>
      </c>
      <c r="BB172" s="5">
        <f t="shared" si="321"/>
        <v>2.4179083254768758E-5</v>
      </c>
      <c r="BC172" s="5">
        <f t="shared" si="322"/>
        <v>3.6335475211535937E-6</v>
      </c>
      <c r="BD172" s="5">
        <f t="shared" si="323"/>
        <v>2.5525795563878627E-5</v>
      </c>
      <c r="BE172" s="5">
        <f t="shared" si="324"/>
        <v>3.9058142927295505E-5</v>
      </c>
      <c r="BF172" s="5">
        <f t="shared" si="325"/>
        <v>2.9882291525671831E-5</v>
      </c>
      <c r="BG172" s="5">
        <f t="shared" si="326"/>
        <v>1.5241403028085867E-5</v>
      </c>
      <c r="BH172" s="5">
        <f t="shared" si="327"/>
        <v>5.8303853487518594E-6</v>
      </c>
      <c r="BI172" s="5">
        <f t="shared" si="328"/>
        <v>1.7842658318161129E-6</v>
      </c>
      <c r="BJ172" s="8">
        <f t="shared" si="329"/>
        <v>0.55774346693655807</v>
      </c>
      <c r="BK172" s="8">
        <f t="shared" si="330"/>
        <v>0.25930070323930049</v>
      </c>
      <c r="BL172" s="8">
        <f t="shared" si="331"/>
        <v>0.1760513972918771</v>
      </c>
      <c r="BM172" s="8">
        <f t="shared" si="332"/>
        <v>0.39800520720814631</v>
      </c>
      <c r="BN172" s="8">
        <f t="shared" si="333"/>
        <v>0.60094354192190125</v>
      </c>
    </row>
    <row r="173" spans="1:66" x14ac:dyDescent="0.25">
      <c r="A173" t="s">
        <v>99</v>
      </c>
      <c r="B173" t="s">
        <v>121</v>
      </c>
      <c r="C173" t="s">
        <v>118</v>
      </c>
      <c r="D173" s="15">
        <v>44215</v>
      </c>
      <c r="E173">
        <f>VLOOKUP(A173,home!$A$2:$E$405,3,FALSE)</f>
        <v>1.3440000000000001</v>
      </c>
      <c r="F173">
        <f>VLOOKUP(B173,home!$B$2:$E$405,3,FALSE)</f>
        <v>1.41</v>
      </c>
      <c r="G173">
        <f>VLOOKUP(C173,away!$B$2:$E$405,4,FALSE)</f>
        <v>1.41</v>
      </c>
      <c r="H173">
        <f>VLOOKUP(A173,away!$A$2:$E$405,3,FALSE)</f>
        <v>1.3120000000000001</v>
      </c>
      <c r="I173">
        <f>VLOOKUP(C173,away!$B$2:$E$405,3,FALSE)</f>
        <v>1.49</v>
      </c>
      <c r="J173">
        <f>VLOOKUP(B173,home!$B$2:$E$405,4,FALSE)</f>
        <v>0.84</v>
      </c>
      <c r="K173" s="3">
        <f t="shared" si="334"/>
        <v>2.6720063999999999</v>
      </c>
      <c r="L173" s="3">
        <f t="shared" si="335"/>
        <v>1.6420992000000001</v>
      </c>
      <c r="M173" s="5">
        <f t="shared" si="280"/>
        <v>1.3378509875877255E-2</v>
      </c>
      <c r="N173" s="5">
        <f t="shared" si="281"/>
        <v>3.574746401080723E-2</v>
      </c>
      <c r="O173" s="5">
        <f t="shared" si="282"/>
        <v>2.1968840364370138E-2</v>
      </c>
      <c r="P173" s="5">
        <f t="shared" si="283"/>
        <v>5.8700882054175341E-2</v>
      </c>
      <c r="Q173" s="5">
        <f t="shared" si="284"/>
        <v>4.7758726310323296E-2</v>
      </c>
      <c r="R173" s="5">
        <f t="shared" si="285"/>
        <v>1.8037507593629962E-2</v>
      </c>
      <c r="S173" s="5">
        <f t="shared" si="286"/>
        <v>6.4390458763858766E-2</v>
      </c>
      <c r="T173" s="5">
        <f t="shared" si="287"/>
        <v>7.8424566267200832E-2</v>
      </c>
      <c r="U173" s="5">
        <f t="shared" si="288"/>
        <v>4.8196335730227864E-2</v>
      </c>
      <c r="V173" s="5">
        <f t="shared" si="289"/>
        <v>3.1391776483159391E-2</v>
      </c>
      <c r="W173" s="5">
        <f t="shared" si="290"/>
        <v>4.2537207452344079E-2</v>
      </c>
      <c r="X173" s="5">
        <f t="shared" si="291"/>
        <v>6.9850314327728244E-2</v>
      </c>
      <c r="Y173" s="5">
        <f t="shared" si="292"/>
        <v>5.7350572638655568E-2</v>
      </c>
      <c r="Z173" s="5">
        <f t="shared" si="293"/>
        <v>9.8731255964978944E-3</v>
      </c>
      <c r="AA173" s="5">
        <f t="shared" si="294"/>
        <v>2.6381054781846193E-2</v>
      </c>
      <c r="AB173" s="5">
        <f t="shared" si="295"/>
        <v>3.5245173607921822E-2</v>
      </c>
      <c r="AC173" s="5">
        <f t="shared" si="296"/>
        <v>8.6086052646434253E-3</v>
      </c>
      <c r="AD173" s="5">
        <f t="shared" si="297"/>
        <v>2.8414922637697768E-2</v>
      </c>
      <c r="AE173" s="5">
        <f t="shared" si="298"/>
        <v>4.6660121731425391E-2</v>
      </c>
      <c r="AF173" s="5">
        <f t="shared" si="299"/>
        <v>3.8310274283538143E-2</v>
      </c>
      <c r="AG173" s="5">
        <f t="shared" si="300"/>
        <v>2.0969756917592848E-2</v>
      </c>
      <c r="AH173" s="5">
        <f t="shared" si="301"/>
        <v>4.0531629108771809E-3</v>
      </c>
      <c r="AI173" s="5">
        <f t="shared" si="302"/>
        <v>1.0830077238106457E-2</v>
      </c>
      <c r="AJ173" s="5">
        <f t="shared" si="303"/>
        <v>1.4469017846357391E-2</v>
      </c>
      <c r="AK173" s="5">
        <f t="shared" si="304"/>
        <v>1.288710276239372E-2</v>
      </c>
      <c r="AL173" s="5">
        <f t="shared" si="305"/>
        <v>1.5108789453508579E-3</v>
      </c>
      <c r="AM173" s="5">
        <f t="shared" si="306"/>
        <v>1.5184971028686663E-2</v>
      </c>
      <c r="AN173" s="5">
        <f t="shared" si="307"/>
        <v>2.4935228778229544E-2</v>
      </c>
      <c r="AO173" s="5">
        <f t="shared" si="308"/>
        <v>2.0473059614273866E-2</v>
      </c>
      <c r="AP173" s="5">
        <f t="shared" si="309"/>
        <v>1.1206264938050473E-2</v>
      </c>
      <c r="AQ173" s="5">
        <f t="shared" si="310"/>
        <v>4.6004496724401846E-3</v>
      </c>
      <c r="AR173" s="5">
        <f t="shared" si="311"/>
        <v>1.3311391146842181E-3</v>
      </c>
      <c r="AS173" s="5">
        <f t="shared" si="312"/>
        <v>3.5568122337265645E-3</v>
      </c>
      <c r="AT173" s="5">
        <f t="shared" si="313"/>
        <v>4.7519125260578384E-3</v>
      </c>
      <c r="AU173" s="5">
        <f t="shared" si="314"/>
        <v>4.2323802272889038E-3</v>
      </c>
      <c r="AV173" s="5">
        <f t="shared" si="315"/>
        <v>2.8272367636373512E-3</v>
      </c>
      <c r="AW173" s="5">
        <f t="shared" si="316"/>
        <v>1.8414674726695214E-4</v>
      </c>
      <c r="AX173" s="5">
        <f t="shared" si="317"/>
        <v>6.762389962077551E-3</v>
      </c>
      <c r="AY173" s="5">
        <f t="shared" si="318"/>
        <v>1.1104515146815576E-2</v>
      </c>
      <c r="AZ173" s="5">
        <f t="shared" si="319"/>
        <v>9.1173577194868741E-3</v>
      </c>
      <c r="BA173" s="5">
        <f t="shared" si="320"/>
        <v>4.9905352724277392E-3</v>
      </c>
      <c r="BB173" s="5">
        <f t="shared" si="321"/>
        <v>2.0487384946063442E-3</v>
      </c>
      <c r="BC173" s="5">
        <f t="shared" si="322"/>
        <v>6.7284636860045642E-4</v>
      </c>
      <c r="BD173" s="5">
        <f t="shared" si="323"/>
        <v>3.6431041255194325E-4</v>
      </c>
      <c r="BE173" s="5">
        <f t="shared" si="324"/>
        <v>9.734397539254326E-4</v>
      </c>
      <c r="BF173" s="5">
        <f t="shared" si="325"/>
        <v>1.3005186262515908E-3</v>
      </c>
      <c r="BG173" s="5">
        <f t="shared" si="326"/>
        <v>1.1583313642211527E-3</v>
      </c>
      <c r="BH173" s="5">
        <f t="shared" si="327"/>
        <v>7.737672046299127E-4</v>
      </c>
      <c r="BI173" s="5">
        <f t="shared" si="328"/>
        <v>4.135021845762473E-4</v>
      </c>
      <c r="BJ173" s="8">
        <f t="shared" si="329"/>
        <v>0.57712028357300849</v>
      </c>
      <c r="BK173" s="8">
        <f t="shared" si="330"/>
        <v>0.18908562653388061</v>
      </c>
      <c r="BL173" s="8">
        <f t="shared" si="331"/>
        <v>0.21375162324728186</v>
      </c>
      <c r="BM173" s="8">
        <f t="shared" si="332"/>
        <v>0.78331836034193714</v>
      </c>
      <c r="BN173" s="8">
        <f t="shared" si="333"/>
        <v>0.19559193020918322</v>
      </c>
    </row>
    <row r="174" spans="1:66" x14ac:dyDescent="0.25">
      <c r="A174" t="s">
        <v>99</v>
      </c>
      <c r="B174" t="s">
        <v>395</v>
      </c>
      <c r="C174" t="s">
        <v>103</v>
      </c>
      <c r="D174" s="15">
        <v>44215</v>
      </c>
      <c r="E174">
        <f>VLOOKUP(A174,home!$A$2:$E$405,3,FALSE)</f>
        <v>1.3440000000000001</v>
      </c>
      <c r="F174">
        <f>VLOOKUP(B174,home!$B$2:$E$405,3,FALSE)</f>
        <v>1.1499999999999999</v>
      </c>
      <c r="G174">
        <f>VLOOKUP(C174,away!$B$2:$E$405,4,FALSE)</f>
        <v>0.88</v>
      </c>
      <c r="H174">
        <f>VLOOKUP(A174,away!$A$2:$E$405,3,FALSE)</f>
        <v>1.3120000000000001</v>
      </c>
      <c r="I174">
        <f>VLOOKUP(C174,away!$B$2:$E$405,3,FALSE)</f>
        <v>0.95</v>
      </c>
      <c r="J174">
        <f>VLOOKUP(B174,home!$B$2:$E$405,4,FALSE)</f>
        <v>0.9</v>
      </c>
      <c r="K174" s="3">
        <f t="shared" si="334"/>
        <v>1.360128</v>
      </c>
      <c r="L174" s="3">
        <f t="shared" si="335"/>
        <v>1.1217600000000001</v>
      </c>
      <c r="M174" s="5">
        <f t="shared" si="280"/>
        <v>8.3585267541598354E-2</v>
      </c>
      <c r="N174" s="5">
        <f t="shared" si="281"/>
        <v>0.11368666277081907</v>
      </c>
      <c r="O174" s="5">
        <f t="shared" si="282"/>
        <v>9.3762609717463377E-2</v>
      </c>
      <c r="P174" s="5">
        <f t="shared" si="283"/>
        <v>0.12752915082979402</v>
      </c>
      <c r="Q174" s="5">
        <f t="shared" si="284"/>
        <v>7.7314206630574325E-2</v>
      </c>
      <c r="R174" s="5">
        <f t="shared" si="285"/>
        <v>5.2589572538330874E-2</v>
      </c>
      <c r="S174" s="5">
        <f t="shared" si="286"/>
        <v>4.8643991907049648E-2</v>
      </c>
      <c r="T174" s="5">
        <f t="shared" si="287"/>
        <v>8.6727984429913058E-2</v>
      </c>
      <c r="U174" s="5">
        <f t="shared" si="288"/>
        <v>7.152855011741488E-2</v>
      </c>
      <c r="V174" s="5">
        <f t="shared" si="289"/>
        <v>8.2464385881161166E-3</v>
      </c>
      <c r="W174" s="5">
        <f t="shared" si="290"/>
        <v>3.5052405745343268E-2</v>
      </c>
      <c r="X174" s="5">
        <f t="shared" si="291"/>
        <v>3.9320386668896271E-2</v>
      </c>
      <c r="Y174" s="5">
        <f t="shared" si="292"/>
        <v>2.2054018474850546E-2</v>
      </c>
      <c r="Z174" s="5">
        <f t="shared" si="293"/>
        <v>1.9664292963532681E-2</v>
      </c>
      <c r="AA174" s="5">
        <f t="shared" si="294"/>
        <v>2.6745955459903773E-2</v>
      </c>
      <c r="AB174" s="5">
        <f t="shared" si="295"/>
        <v>1.8188961453884003E-2</v>
      </c>
      <c r="AC174" s="5">
        <f t="shared" si="296"/>
        <v>7.8636862500104144E-4</v>
      </c>
      <c r="AD174" s="5">
        <f t="shared" si="297"/>
        <v>1.1918939630400562E-2</v>
      </c>
      <c r="AE174" s="5">
        <f t="shared" si="298"/>
        <v>1.3370189719798135E-2</v>
      </c>
      <c r="AF174" s="5">
        <f t="shared" si="299"/>
        <v>7.4990720100403807E-3</v>
      </c>
      <c r="AG174" s="5">
        <f t="shared" si="300"/>
        <v>2.8040530059942987E-3</v>
      </c>
      <c r="AH174" s="5">
        <f t="shared" si="301"/>
        <v>5.5146543186931065E-3</v>
      </c>
      <c r="AI174" s="5">
        <f t="shared" si="302"/>
        <v>7.5006357491754164E-3</v>
      </c>
      <c r="AJ174" s="5">
        <f t="shared" si="303"/>
        <v>5.1009123501272319E-3</v>
      </c>
      <c r="AK174" s="5">
        <f t="shared" si="304"/>
        <v>2.3126312376512844E-3</v>
      </c>
      <c r="AL174" s="5">
        <f t="shared" si="305"/>
        <v>4.7991674100063714E-5</v>
      </c>
      <c r="AM174" s="5">
        <f t="shared" si="306"/>
        <v>3.2422567043234899E-3</v>
      </c>
      <c r="AN174" s="5">
        <f t="shared" si="307"/>
        <v>3.6370338806419183E-3</v>
      </c>
      <c r="AO174" s="5">
        <f t="shared" si="308"/>
        <v>2.0399395629744398E-3</v>
      </c>
      <c r="AP174" s="5">
        <f t="shared" si="309"/>
        <v>7.6277420138740244E-4</v>
      </c>
      <c r="AQ174" s="5">
        <f t="shared" si="310"/>
        <v>2.1391239703708322E-4</v>
      </c>
      <c r="AR174" s="5">
        <f t="shared" si="311"/>
        <v>1.2372237257074364E-3</v>
      </c>
      <c r="AS174" s="5">
        <f t="shared" si="312"/>
        <v>1.6827826315990039E-3</v>
      </c>
      <c r="AT174" s="5">
        <f t="shared" si="313"/>
        <v>1.1443998875757453E-3</v>
      </c>
      <c r="AU174" s="5">
        <f t="shared" si="314"/>
        <v>5.1884344342954119E-4</v>
      </c>
      <c r="AV174" s="5">
        <f t="shared" si="315"/>
        <v>1.7642337375623374E-4</v>
      </c>
      <c r="AW174" s="5">
        <f t="shared" si="316"/>
        <v>2.0339633821751743E-6</v>
      </c>
      <c r="AX174" s="5">
        <f t="shared" si="317"/>
        <v>7.3498068778968413E-4</v>
      </c>
      <c r="AY174" s="5">
        <f t="shared" si="318"/>
        <v>8.244719363349562E-4</v>
      </c>
      <c r="AZ174" s="5">
        <f t="shared" si="319"/>
        <v>4.6242981965155034E-4</v>
      </c>
      <c r="BA174" s="5">
        <f t="shared" si="320"/>
        <v>1.7291175816410768E-4</v>
      </c>
      <c r="BB174" s="5">
        <f t="shared" si="321"/>
        <v>4.8491373459542378E-5</v>
      </c>
      <c r="BC174" s="5">
        <f t="shared" si="322"/>
        <v>1.0879136618395257E-5</v>
      </c>
      <c r="BD174" s="5">
        <f t="shared" si="323"/>
        <v>2.3131134775826199E-4</v>
      </c>
      <c r="BE174" s="5">
        <f t="shared" si="324"/>
        <v>3.1461304080374931E-4</v>
      </c>
      <c r="BF174" s="5">
        <f t="shared" si="325"/>
        <v>2.1395700298116102E-4</v>
      </c>
      <c r="BG174" s="5">
        <f t="shared" si="326"/>
        <v>9.7002970183586887E-5</v>
      </c>
      <c r="BH174" s="5">
        <f t="shared" si="327"/>
        <v>3.2984113957465414E-5</v>
      </c>
      <c r="BI174" s="5">
        <f t="shared" si="328"/>
        <v>8.9725233897478997E-6</v>
      </c>
      <c r="BJ174" s="8">
        <f t="shared" si="329"/>
        <v>0.42189800054501247</v>
      </c>
      <c r="BK174" s="8">
        <f t="shared" si="330"/>
        <v>0.26966368110199423</v>
      </c>
      <c r="BL174" s="8">
        <f t="shared" si="331"/>
        <v>0.28890299700378597</v>
      </c>
      <c r="BM174" s="8">
        <f t="shared" si="332"/>
        <v>0.45083906361279252</v>
      </c>
      <c r="BN174" s="8">
        <f t="shared" si="333"/>
        <v>0.54846747002857998</v>
      </c>
    </row>
    <row r="175" spans="1:66" x14ac:dyDescent="0.25">
      <c r="A175" t="s">
        <v>99</v>
      </c>
      <c r="B175" t="s">
        <v>115</v>
      </c>
      <c r="C175" t="s">
        <v>108</v>
      </c>
      <c r="D175" s="15">
        <v>44215</v>
      </c>
      <c r="E175">
        <f>VLOOKUP(A175,home!$A$2:$E$405,3,FALSE)</f>
        <v>1.3440000000000001</v>
      </c>
      <c r="F175">
        <f>VLOOKUP(B175,home!$B$2:$E$405,3,FALSE)</f>
        <v>1.04</v>
      </c>
      <c r="G175">
        <f>VLOOKUP(C175,away!$B$2:$E$405,4,FALSE)</f>
        <v>0.82</v>
      </c>
      <c r="H175">
        <f>VLOOKUP(A175,away!$A$2:$E$405,3,FALSE)</f>
        <v>1.3120000000000001</v>
      </c>
      <c r="I175">
        <f>VLOOKUP(C175,away!$B$2:$E$405,3,FALSE)</f>
        <v>0.89</v>
      </c>
      <c r="J175">
        <f>VLOOKUP(B175,home!$B$2:$E$405,4,FALSE)</f>
        <v>0.84</v>
      </c>
      <c r="K175" s="3">
        <f t="shared" si="334"/>
        <v>1.1461631999999999</v>
      </c>
      <c r="L175" s="3">
        <f t="shared" si="335"/>
        <v>0.98085120000000003</v>
      </c>
      <c r="M175" s="5">
        <f t="shared" si="280"/>
        <v>0.11919262465080542</v>
      </c>
      <c r="N175" s="5">
        <f t="shared" si="281"/>
        <v>0.13661420008616601</v>
      </c>
      <c r="O175" s="5">
        <f t="shared" si="282"/>
        <v>0.11691022891989207</v>
      </c>
      <c r="P175" s="5">
        <f t="shared" si="283"/>
        <v>0.13399820209155605</v>
      </c>
      <c r="Q175" s="5">
        <f t="shared" si="284"/>
        <v>7.8291084368100158E-2</v>
      </c>
      <c r="R175" s="5">
        <f t="shared" si="285"/>
        <v>5.7335769164175432E-2</v>
      </c>
      <c r="S175" s="5">
        <f t="shared" si="286"/>
        <v>3.7660715619723048E-2</v>
      </c>
      <c r="T175" s="5">
        <f t="shared" si="287"/>
        <v>7.6791904051752277E-2</v>
      </c>
      <c r="U175" s="5">
        <f t="shared" si="288"/>
        <v>6.5716148659672638E-2</v>
      </c>
      <c r="V175" s="5">
        <f t="shared" si="289"/>
        <v>4.7043069031314604E-3</v>
      </c>
      <c r="W175" s="5">
        <f t="shared" si="290"/>
        <v>2.9911453263603872E-2</v>
      </c>
      <c r="X175" s="5">
        <f t="shared" si="291"/>
        <v>2.9338684827349776E-2</v>
      </c>
      <c r="Y175" s="5">
        <f t="shared" si="292"/>
        <v>1.4388442109663911E-2</v>
      </c>
      <c r="Z175" s="5">
        <f t="shared" si="293"/>
        <v>1.8745952662534822E-2</v>
      </c>
      <c r="AA175" s="5">
        <f t="shared" si="294"/>
        <v>2.1485921090739431E-2</v>
      </c>
      <c r="AB175" s="5">
        <f t="shared" si="295"/>
        <v>1.2313186036154699E-2</v>
      </c>
      <c r="AC175" s="5">
        <f t="shared" si="296"/>
        <v>3.3054093581360471E-4</v>
      </c>
      <c r="AD175" s="5">
        <f t="shared" si="297"/>
        <v>8.5708517473156616E-3</v>
      </c>
      <c r="AE175" s="5">
        <f t="shared" si="298"/>
        <v>8.4067302213766629E-3</v>
      </c>
      <c r="AF175" s="5">
        <f t="shared" si="299"/>
        <v>4.1228757128567838E-3</v>
      </c>
      <c r="AG175" s="5">
        <f t="shared" si="300"/>
        <v>1.3479758634688105E-3</v>
      </c>
      <c r="AH175" s="5">
        <f t="shared" si="301"/>
        <v>4.5967475410476182E-3</v>
      </c>
      <c r="AI175" s="5">
        <f t="shared" si="302"/>
        <v>5.2686228712392697E-3</v>
      </c>
      <c r="AJ175" s="5">
        <f t="shared" si="303"/>
        <v>3.0193508248463948E-3</v>
      </c>
      <c r="AK175" s="5">
        <f t="shared" si="304"/>
        <v>1.1535562677761938E-3</v>
      </c>
      <c r="AL175" s="5">
        <f t="shared" si="305"/>
        <v>1.4863970399659865E-5</v>
      </c>
      <c r="AM175" s="5">
        <f t="shared" si="306"/>
        <v>1.9647189730857841E-3</v>
      </c>
      <c r="AN175" s="5">
        <f t="shared" si="307"/>
        <v>1.9270969624139587E-3</v>
      </c>
      <c r="AO175" s="5">
        <f t="shared" si="308"/>
        <v>9.4509768405004327E-4</v>
      </c>
      <c r="AP175" s="5">
        <f t="shared" si="309"/>
        <v>3.090000658392353E-4</v>
      </c>
      <c r="AQ175" s="5">
        <f t="shared" si="310"/>
        <v>7.5770771344623226E-5</v>
      </c>
      <c r="AR175" s="5">
        <f t="shared" si="311"/>
        <v>9.0174506834672142E-4</v>
      </c>
      <c r="AS175" s="5">
        <f t="shared" si="312"/>
        <v>1.033547013120497E-3</v>
      </c>
      <c r="AT175" s="5">
        <f t="shared" si="313"/>
        <v>5.9230677595431536E-4</v>
      </c>
      <c r="AU175" s="5">
        <f t="shared" si="314"/>
        <v>2.2629340990316029E-4</v>
      </c>
      <c r="AV175" s="5">
        <f t="shared" si="315"/>
        <v>6.4842294708379459E-5</v>
      </c>
      <c r="AW175" s="5">
        <f t="shared" si="316"/>
        <v>4.6417518499331005E-7</v>
      </c>
      <c r="AX175" s="5">
        <f t="shared" si="317"/>
        <v>3.7531476421545244E-4</v>
      </c>
      <c r="AY175" s="5">
        <f t="shared" si="318"/>
        <v>3.6812793685844357E-4</v>
      </c>
      <c r="AZ175" s="5">
        <f t="shared" si="319"/>
        <v>1.8053936431056434E-4</v>
      </c>
      <c r="BA175" s="5">
        <f t="shared" si="320"/>
        <v>5.9027417377084733E-5</v>
      </c>
      <c r="BB175" s="5">
        <f t="shared" si="321"/>
        <v>1.4474278291803602E-5</v>
      </c>
      <c r="BC175" s="5">
        <f t="shared" si="322"/>
        <v>2.8394226463299033E-6</v>
      </c>
      <c r="BD175" s="5">
        <f t="shared" si="323"/>
        <v>1.4741295539699389E-4</v>
      </c>
      <c r="BE175" s="5">
        <f t="shared" si="324"/>
        <v>1.6895930467927578E-4</v>
      </c>
      <c r="BF175" s="5">
        <f t="shared" si="325"/>
        <v>9.6827468660486856E-5</v>
      </c>
      <c r="BG175" s="5">
        <f t="shared" si="326"/>
        <v>3.6993360442601096E-5</v>
      </c>
      <c r="BH175" s="5">
        <f t="shared" si="327"/>
        <v>1.0600107095911268E-5</v>
      </c>
      <c r="BI175" s="5">
        <f t="shared" si="328"/>
        <v>2.4298905338784753E-6</v>
      </c>
      <c r="BJ175" s="8">
        <f t="shared" si="329"/>
        <v>0.39400620989208723</v>
      </c>
      <c r="BK175" s="8">
        <f t="shared" si="330"/>
        <v>0.29626938210828768</v>
      </c>
      <c r="BL175" s="8">
        <f t="shared" si="331"/>
        <v>0.29108148902438585</v>
      </c>
      <c r="BM175" s="8">
        <f t="shared" si="332"/>
        <v>0.35739326064492699</v>
      </c>
      <c r="BN175" s="8">
        <f t="shared" si="333"/>
        <v>0.64234210928069513</v>
      </c>
    </row>
    <row r="176" spans="1:66" x14ac:dyDescent="0.25">
      <c r="A176" t="s">
        <v>99</v>
      </c>
      <c r="B176" t="s">
        <v>109</v>
      </c>
      <c r="C176" t="s">
        <v>100</v>
      </c>
      <c r="D176" s="15">
        <v>44215</v>
      </c>
      <c r="E176">
        <f>VLOOKUP(A176,home!$A$2:$E$405,3,FALSE)</f>
        <v>1.3440000000000001</v>
      </c>
      <c r="F176">
        <f>VLOOKUP(B176,home!$B$2:$E$405,3,FALSE)</f>
        <v>1.04</v>
      </c>
      <c r="G176">
        <f>VLOOKUP(C176,away!$B$2:$E$405,4,FALSE)</f>
        <v>1.01</v>
      </c>
      <c r="H176">
        <f>VLOOKUP(A176,away!$A$2:$E$405,3,FALSE)</f>
        <v>1.3120000000000001</v>
      </c>
      <c r="I176">
        <f>VLOOKUP(C176,away!$B$2:$E$405,3,FALSE)</f>
        <v>0.74</v>
      </c>
      <c r="J176">
        <f>VLOOKUP(B176,home!$B$2:$E$405,4,FALSE)</f>
        <v>0.61</v>
      </c>
      <c r="K176" s="3">
        <f t="shared" si="334"/>
        <v>1.4117376000000001</v>
      </c>
      <c r="L176" s="3">
        <f t="shared" si="335"/>
        <v>0.59223680000000001</v>
      </c>
      <c r="M176" s="5">
        <f t="shared" si="280"/>
        <v>0.13479847414056578</v>
      </c>
      <c r="N176" s="5">
        <f t="shared" si="281"/>
        <v>0.19030007436686447</v>
      </c>
      <c r="O176" s="5">
        <f t="shared" si="282"/>
        <v>7.983261696989144E-2</v>
      </c>
      <c r="P176" s="5">
        <f t="shared" si="283"/>
        <v>0.11270270708279384</v>
      </c>
      <c r="Q176" s="5">
        <f t="shared" si="284"/>
        <v>0.13432688513324939</v>
      </c>
      <c r="R176" s="5">
        <f t="shared" si="285"/>
        <v>2.3639906804937102E-2</v>
      </c>
      <c r="S176" s="5">
        <f t="shared" si="286"/>
        <v>2.3557203196797091E-2</v>
      </c>
      <c r="T176" s="5">
        <f t="shared" si="287"/>
        <v>7.9553324605283207E-2</v>
      </c>
      <c r="U176" s="5">
        <f t="shared" si="288"/>
        <v>3.3373345297025576E-2</v>
      </c>
      <c r="V176" s="5">
        <f t="shared" si="289"/>
        <v>2.1884195718466235E-3</v>
      </c>
      <c r="W176" s="5">
        <f t="shared" si="290"/>
        <v>6.3211438144496368E-2</v>
      </c>
      <c r="X176" s="5">
        <f t="shared" si="291"/>
        <v>3.7436139850094474E-2</v>
      </c>
      <c r="Y176" s="5">
        <f t="shared" si="292"/>
        <v>1.1085529834586215E-2</v>
      </c>
      <c r="Z176" s="5">
        <f t="shared" si="293"/>
        <v>4.6668075861513924E-3</v>
      </c>
      <c r="AA176" s="5">
        <f t="shared" si="294"/>
        <v>6.5883077413351615E-3</v>
      </c>
      <c r="AB176" s="5">
        <f t="shared" si="295"/>
        <v>4.6504808794069616E-3</v>
      </c>
      <c r="AC176" s="5">
        <f t="shared" si="296"/>
        <v>1.1435626940168928E-4</v>
      </c>
      <c r="AD176" s="5">
        <f t="shared" si="297"/>
        <v>2.2309490994664942E-2</v>
      </c>
      <c r="AE176" s="5">
        <f t="shared" si="298"/>
        <v>1.3212501556309184E-2</v>
      </c>
      <c r="AF176" s="5">
        <f t="shared" si="299"/>
        <v>3.912464820851785E-3</v>
      </c>
      <c r="AG176" s="5">
        <f t="shared" si="300"/>
        <v>7.7236854853794505E-4</v>
      </c>
      <c r="AH176" s="5">
        <f t="shared" si="301"/>
        <v>6.9096379775950597E-4</v>
      </c>
      <c r="AI176" s="5">
        <f t="shared" si="302"/>
        <v>9.7545957353589057E-4</v>
      </c>
      <c r="AJ176" s="5">
        <f t="shared" si="303"/>
        <v>6.8854647862029092E-4</v>
      </c>
      <c r="AK176" s="5">
        <f t="shared" si="304"/>
        <v>3.2401565107195349E-4</v>
      </c>
      <c r="AL176" s="5">
        <f t="shared" si="305"/>
        <v>3.8244531225242121E-6</v>
      </c>
      <c r="AM176" s="5">
        <f t="shared" si="306"/>
        <v>6.2990294548059805E-3</v>
      </c>
      <c r="AN176" s="5">
        <f t="shared" si="307"/>
        <v>3.7305170474200389E-3</v>
      </c>
      <c r="AO176" s="5">
        <f t="shared" si="308"/>
        <v>1.1046747392547459E-3</v>
      </c>
      <c r="AP176" s="5">
        <f t="shared" si="309"/>
        <v>2.1807634420568844E-4</v>
      </c>
      <c r="AQ176" s="5">
        <f t="shared" si="310"/>
        <v>3.2288209062018856E-5</v>
      </c>
      <c r="AR176" s="5">
        <f t="shared" si="311"/>
        <v>8.1842837700187449E-5</v>
      </c>
      <c r="AS176" s="5">
        <f t="shared" si="312"/>
        <v>1.1554061127205218E-4</v>
      </c>
      <c r="AT176" s="5">
        <f t="shared" si="313"/>
        <v>8.1556512629869953E-5</v>
      </c>
      <c r="AU176" s="5">
        <f t="shared" si="314"/>
        <v>3.8378798468154087E-5</v>
      </c>
      <c r="AV176" s="5">
        <f t="shared" si="315"/>
        <v>1.3545198210078882E-5</v>
      </c>
      <c r="AW176" s="5">
        <f t="shared" si="316"/>
        <v>8.8821113387516341E-8</v>
      </c>
      <c r="AX176" s="5">
        <f t="shared" si="317"/>
        <v>1.4820961208095161E-3</v>
      </c>
      <c r="AY176" s="5">
        <f t="shared" si="318"/>
        <v>8.7775186388064125E-4</v>
      </c>
      <c r="AZ176" s="5">
        <f t="shared" si="319"/>
        <v>2.5991847752935323E-4</v>
      </c>
      <c r="BA176" s="5">
        <f t="shared" si="320"/>
        <v>5.1311095797618709E-5</v>
      </c>
      <c r="BB176" s="5">
        <f t="shared" si="321"/>
        <v>7.5970797949187849E-6</v>
      </c>
      <c r="BC176" s="5">
        <f t="shared" si="322"/>
        <v>8.9985404541747206E-7</v>
      </c>
      <c r="BD176" s="5">
        <f t="shared" si="323"/>
        <v>8.0783900504130579E-6</v>
      </c>
      <c r="BE176" s="5">
        <f t="shared" si="324"/>
        <v>1.1404566981634012E-5</v>
      </c>
      <c r="BF176" s="5">
        <f t="shared" si="325"/>
        <v>8.050128009845624E-6</v>
      </c>
      <c r="BG176" s="5">
        <f t="shared" si="326"/>
        <v>3.7882227987707444E-6</v>
      </c>
      <c r="BH176" s="5">
        <f t="shared" si="327"/>
        <v>1.3369941405504736E-6</v>
      </c>
      <c r="BI176" s="5">
        <f t="shared" si="328"/>
        <v>3.7749697983895769E-7</v>
      </c>
      <c r="BJ176" s="8">
        <f t="shared" si="329"/>
        <v>0.57018437814154388</v>
      </c>
      <c r="BK176" s="8">
        <f t="shared" si="330"/>
        <v>0.2742427365784082</v>
      </c>
      <c r="BL176" s="8">
        <f t="shared" si="331"/>
        <v>0.15112754295082526</v>
      </c>
      <c r="BM176" s="8">
        <f t="shared" si="332"/>
        <v>0.32374313771585961</v>
      </c>
      <c r="BN176" s="8">
        <f t="shared" si="333"/>
        <v>0.67560066449830203</v>
      </c>
    </row>
    <row r="177" spans="1:66" x14ac:dyDescent="0.25">
      <c r="A177" t="s">
        <v>99</v>
      </c>
      <c r="B177" t="s">
        <v>101</v>
      </c>
      <c r="C177" t="s">
        <v>116</v>
      </c>
      <c r="D177" s="15">
        <v>44215</v>
      </c>
      <c r="E177">
        <f>VLOOKUP(A177,home!$A$2:$E$405,3,FALSE)</f>
        <v>1.3440000000000001</v>
      </c>
      <c r="F177">
        <f>VLOOKUP(B177,home!$B$2:$E$405,3,FALSE)</f>
        <v>0.74</v>
      </c>
      <c r="G177">
        <f>VLOOKUP(C177,away!$B$2:$E$405,4,FALSE)</f>
        <v>1.74</v>
      </c>
      <c r="H177">
        <f>VLOOKUP(A177,away!$A$2:$E$405,3,FALSE)</f>
        <v>1.3120000000000001</v>
      </c>
      <c r="I177">
        <f>VLOOKUP(C177,away!$B$2:$E$405,3,FALSE)</f>
        <v>0.74</v>
      </c>
      <c r="J177">
        <f>VLOOKUP(B177,home!$B$2:$E$405,4,FALSE)</f>
        <v>0.84</v>
      </c>
      <c r="K177" s="3">
        <f t="shared" si="334"/>
        <v>1.7305344</v>
      </c>
      <c r="L177" s="3">
        <f t="shared" si="335"/>
        <v>0.81553920000000002</v>
      </c>
      <c r="M177" s="5">
        <f t="shared" si="280"/>
        <v>7.8388848520619461E-2</v>
      </c>
      <c r="N177" s="5">
        <f t="shared" si="281"/>
        <v>0.13565459894132109</v>
      </c>
      <c r="O177" s="5">
        <f t="shared" si="282"/>
        <v>6.3929178811427179E-2</v>
      </c>
      <c r="P177" s="5">
        <f t="shared" si="283"/>
        <v>0.11063164309692584</v>
      </c>
      <c r="Q177" s="5">
        <f t="shared" si="284"/>
        <v>0.11737747499307989</v>
      </c>
      <c r="R177" s="5">
        <f t="shared" si="285"/>
        <v>2.6068375672264128E-2</v>
      </c>
      <c r="S177" s="5">
        <f t="shared" si="286"/>
        <v>3.9034125023236339E-2</v>
      </c>
      <c r="T177" s="5">
        <f t="shared" si="287"/>
        <v>9.5725932053876375E-2</v>
      </c>
      <c r="U177" s="5">
        <f t="shared" si="288"/>
        <v>4.5112220852976205E-2</v>
      </c>
      <c r="V177" s="5">
        <f t="shared" si="289"/>
        <v>6.1210653607977417E-3</v>
      </c>
      <c r="W177" s="5">
        <f t="shared" si="290"/>
        <v>6.7708586086888151E-2</v>
      </c>
      <c r="X177" s="5">
        <f t="shared" si="291"/>
        <v>5.5219006130431895E-2</v>
      </c>
      <c r="Y177" s="5">
        <f t="shared" si="292"/>
        <v>2.2516632042203756E-2</v>
      </c>
      <c r="Z177" s="5">
        <f t="shared" si="293"/>
        <v>7.0865940803525864E-3</v>
      </c>
      <c r="AA177" s="5">
        <f t="shared" si="294"/>
        <v>1.2263594834886515E-2</v>
      </c>
      <c r="AB177" s="5">
        <f t="shared" si="295"/>
        <v>1.061128636471672E-2</v>
      </c>
      <c r="AC177" s="5">
        <f t="shared" si="296"/>
        <v>5.3992335257881466E-4</v>
      </c>
      <c r="AD177" s="5">
        <f t="shared" si="297"/>
        <v>2.9293009349680352E-2</v>
      </c>
      <c r="AE177" s="5">
        <f t="shared" si="298"/>
        <v>2.3889597410630833E-2</v>
      </c>
      <c r="AF177" s="5">
        <f t="shared" si="299"/>
        <v>9.7414515802939691E-3</v>
      </c>
      <c r="AG177" s="5">
        <f t="shared" si="300"/>
        <v>2.6481785428772273E-3</v>
      </c>
      <c r="AH177" s="5">
        <f t="shared" si="301"/>
        <v>1.4448488167538704E-3</v>
      </c>
      <c r="AI177" s="5">
        <f t="shared" si="302"/>
        <v>2.500360580191869E-3</v>
      </c>
      <c r="AJ177" s="5">
        <f t="shared" si="303"/>
        <v>2.1634799982129943E-3</v>
      </c>
      <c r="AK177" s="5">
        <f t="shared" si="304"/>
        <v>1.2479921868731748E-3</v>
      </c>
      <c r="AL177" s="5">
        <f t="shared" si="305"/>
        <v>3.0480155669837626E-5</v>
      </c>
      <c r="AM177" s="5">
        <f t="shared" si="306"/>
        <v>1.0138512071828682E-2</v>
      </c>
      <c r="AN177" s="5">
        <f t="shared" si="307"/>
        <v>8.2683540242495072E-3</v>
      </c>
      <c r="AO177" s="5">
        <f t="shared" si="308"/>
        <v>3.3715834131266111E-3</v>
      </c>
      <c r="AP177" s="5">
        <f t="shared" si="309"/>
        <v>9.1655281315818223E-4</v>
      </c>
      <c r="AQ177" s="5">
        <f t="shared" si="310"/>
        <v>1.8687118700019329E-4</v>
      </c>
      <c r="AR177" s="5">
        <f t="shared" si="311"/>
        <v>2.3566616962727974E-4</v>
      </c>
      <c r="AS177" s="5">
        <f t="shared" si="312"/>
        <v>4.0782841345624282E-4</v>
      </c>
      <c r="AT177" s="5">
        <f t="shared" si="313"/>
        <v>3.528805493917256E-4</v>
      </c>
      <c r="AU177" s="5">
        <f t="shared" si="314"/>
        <v>2.0355730993776004E-4</v>
      </c>
      <c r="AV177" s="5">
        <f t="shared" si="315"/>
        <v>8.8065731804688955E-5</v>
      </c>
      <c r="AW177" s="5">
        <f t="shared" si="316"/>
        <v>1.1949225514297012E-6</v>
      </c>
      <c r="AX177" s="5">
        <f t="shared" si="317"/>
        <v>2.9241739841858044E-3</v>
      </c>
      <c r="AY177" s="5">
        <f t="shared" si="318"/>
        <v>2.3847785117237035E-3</v>
      </c>
      <c r="AZ177" s="5">
        <f t="shared" si="319"/>
        <v>9.7244017981416961E-4</v>
      </c>
      <c r="BA177" s="5">
        <f t="shared" si="320"/>
        <v>2.643543620978348E-4</v>
      </c>
      <c r="BB177" s="5">
        <f t="shared" si="321"/>
        <v>5.3897836245444604E-5</v>
      </c>
      <c r="BC177" s="5">
        <f t="shared" si="322"/>
        <v>8.7911596506681851E-6</v>
      </c>
      <c r="BD177" s="5">
        <f t="shared" si="323"/>
        <v>3.2032499907482652E-5</v>
      </c>
      <c r="BE177" s="5">
        <f t="shared" si="324"/>
        <v>5.5433343007895554E-5</v>
      </c>
      <c r="BF177" s="5">
        <f t="shared" si="325"/>
        <v>4.7964653491081374E-5</v>
      </c>
      <c r="BG177" s="5">
        <f t="shared" si="326"/>
        <v>2.7668160950132128E-5</v>
      </c>
      <c r="BH177" s="5">
        <f t="shared" si="327"/>
        <v>1.197017607723509E-5</v>
      </c>
      <c r="BI177" s="5">
        <f t="shared" si="328"/>
        <v>4.1429602951424714E-6</v>
      </c>
      <c r="BJ177" s="8">
        <f t="shared" si="329"/>
        <v>0.58926477667436417</v>
      </c>
      <c r="BK177" s="8">
        <f t="shared" si="330"/>
        <v>0.23713086402155173</v>
      </c>
      <c r="BL177" s="8">
        <f t="shared" si="331"/>
        <v>0.16680854808624934</v>
      </c>
      <c r="BM177" s="8">
        <f t="shared" si="332"/>
        <v>0.46585707923770819</v>
      </c>
      <c r="BN177" s="8">
        <f t="shared" si="333"/>
        <v>0.53205012003563767</v>
      </c>
    </row>
    <row r="178" spans="1:66" x14ac:dyDescent="0.25">
      <c r="A178" t="s">
        <v>122</v>
      </c>
      <c r="B178" t="s">
        <v>135</v>
      </c>
      <c r="C178" t="s">
        <v>136</v>
      </c>
      <c r="D178" s="15">
        <v>44215</v>
      </c>
      <c r="E178">
        <f>VLOOKUP(A178,home!$A$2:$E$405,3,FALSE)</f>
        <v>1.3496240601503799</v>
      </c>
      <c r="F178">
        <f>VLOOKUP(B178,home!$B$2:$E$405,3,FALSE)</f>
        <v>0.57999999999999996</v>
      </c>
      <c r="G178">
        <f>VLOOKUP(C178,away!$B$2:$E$405,4,FALSE)</f>
        <v>1.32</v>
      </c>
      <c r="H178">
        <f>VLOOKUP(A178,away!$A$2:$E$405,3,FALSE)</f>
        <v>1.1766917293233099</v>
      </c>
      <c r="I178">
        <f>VLOOKUP(C178,away!$B$2:$E$405,3,FALSE)</f>
        <v>1.48</v>
      </c>
      <c r="J178">
        <f>VLOOKUP(B178,home!$B$2:$E$405,4,FALSE)</f>
        <v>1.23</v>
      </c>
      <c r="K178" s="3">
        <f t="shared" si="334"/>
        <v>1.0332721804511309</v>
      </c>
      <c r="L178" s="3">
        <f t="shared" si="335"/>
        <v>2.142049624060153</v>
      </c>
      <c r="M178" s="5">
        <f t="shared" si="280"/>
        <v>4.1780656717508115E-2</v>
      </c>
      <c r="N178" s="5">
        <f t="shared" si="281"/>
        <v>4.3170790267179793E-2</v>
      </c>
      <c r="O178" s="5">
        <f t="shared" si="282"/>
        <v>8.9496240014724546E-2</v>
      </c>
      <c r="P178" s="5">
        <f t="shared" si="283"/>
        <v>9.2473975062192182E-2</v>
      </c>
      <c r="Q178" s="5">
        <f t="shared" si="284"/>
        <v>2.2303588295583661E-2</v>
      </c>
      <c r="R178" s="5">
        <f t="shared" si="285"/>
        <v>9.5852693639168984E-2</v>
      </c>
      <c r="S178" s="5">
        <f t="shared" si="286"/>
        <v>5.1168631225819612E-2</v>
      </c>
      <c r="T178" s="5">
        <f t="shared" si="287"/>
        <v>4.7775392923747405E-2</v>
      </c>
      <c r="U178" s="5">
        <f t="shared" si="288"/>
        <v>9.9041921758658377E-2</v>
      </c>
      <c r="V178" s="5">
        <f t="shared" si="289"/>
        <v>1.2583618831439112E-2</v>
      </c>
      <c r="W178" s="5">
        <f t="shared" si="290"/>
        <v>7.6818924366873521E-3</v>
      </c>
      <c r="X178" s="5">
        <f t="shared" si="291"/>
        <v>1.6454994806076671E-2</v>
      </c>
      <c r="Y178" s="5">
        <f t="shared" si="292"/>
        <v>1.7623707719134157E-2</v>
      </c>
      <c r="Z178" s="5">
        <f t="shared" si="293"/>
        <v>6.844040879164498E-2</v>
      </c>
      <c r="AA178" s="5">
        <f t="shared" si="294"/>
        <v>7.0717570423109749E-2</v>
      </c>
      <c r="AB178" s="5">
        <f t="shared" si="295"/>
        <v>3.6535249093646506E-2</v>
      </c>
      <c r="AC178" s="5">
        <f t="shared" si="296"/>
        <v>1.7407236766861958E-3</v>
      </c>
      <c r="AD178" s="5">
        <f t="shared" si="297"/>
        <v>1.9843714370117475E-3</v>
      </c>
      <c r="AE178" s="5">
        <f t="shared" si="298"/>
        <v>4.2506220906467183E-3</v>
      </c>
      <c r="AF178" s="5">
        <f t="shared" si="299"/>
        <v>4.5525217256457929E-3</v>
      </c>
      <c r="AG178" s="5">
        <f t="shared" si="300"/>
        <v>3.25057581698175E-3</v>
      </c>
      <c r="AH178" s="5">
        <f t="shared" si="301"/>
        <v>3.6650687980666584E-2</v>
      </c>
      <c r="AI178" s="5">
        <f t="shared" si="302"/>
        <v>3.7870136284817411E-2</v>
      </c>
      <c r="AJ178" s="5">
        <f t="shared" si="303"/>
        <v>1.9565079146497386E-2</v>
      </c>
      <c r="AK178" s="5">
        <f t="shared" si="304"/>
        <v>6.738683996800103E-3</v>
      </c>
      <c r="AL178" s="5">
        <f t="shared" si="305"/>
        <v>1.5411116101541968E-4</v>
      </c>
      <c r="AM178" s="5">
        <f t="shared" si="306"/>
        <v>4.1007916030921457E-4</v>
      </c>
      <c r="AN178" s="5">
        <f t="shared" si="307"/>
        <v>8.7840991117525615E-4</v>
      </c>
      <c r="AO178" s="5">
        <f t="shared" si="308"/>
        <v>9.4079881000183499E-4</v>
      </c>
      <c r="AP178" s="5">
        <f t="shared" si="309"/>
        <v>6.7174591242688997E-4</v>
      </c>
      <c r="AQ178" s="5">
        <f t="shared" si="310"/>
        <v>3.5972826979449108E-4</v>
      </c>
      <c r="AR178" s="5">
        <f t="shared" si="311"/>
        <v>1.5701518482106554E-2</v>
      </c>
      <c r="AS178" s="5">
        <f t="shared" si="312"/>
        <v>1.6223942238399968E-2</v>
      </c>
      <c r="AT178" s="5">
        <f t="shared" si="313"/>
        <v>8.3818740860923686E-3</v>
      </c>
      <c r="AU178" s="5">
        <f t="shared" si="314"/>
        <v>2.8869191044011643E-3</v>
      </c>
      <c r="AV178" s="5">
        <f t="shared" si="315"/>
        <v>7.4574329944765416E-4</v>
      </c>
      <c r="AW178" s="5">
        <f t="shared" si="316"/>
        <v>9.4749266368396809E-6</v>
      </c>
      <c r="AX178" s="5">
        <f t="shared" si="317"/>
        <v>7.0620564688378466E-5</v>
      </c>
      <c r="AY178" s="5">
        <f t="shared" si="318"/>
        <v>1.5127275404165679E-4</v>
      </c>
      <c r="AZ178" s="5">
        <f t="shared" si="319"/>
        <v>1.6201687296273749E-4</v>
      </c>
      <c r="BA178" s="5">
        <f t="shared" si="320"/>
        <v>1.1568272727374446E-4</v>
      </c>
      <c r="BB178" s="5">
        <f t="shared" si="321"/>
        <v>6.1949535616744384E-5</v>
      </c>
      <c r="BC178" s="5">
        <f t="shared" si="322"/>
        <v>2.653979589570966E-5</v>
      </c>
      <c r="BD178" s="5">
        <f t="shared" si="323"/>
        <v>5.6055719602949826E-3</v>
      </c>
      <c r="BE178" s="5">
        <f t="shared" si="324"/>
        <v>5.7920815620897161E-3</v>
      </c>
      <c r="BF178" s="5">
        <f t="shared" si="325"/>
        <v>2.9923983725056165E-3</v>
      </c>
      <c r="BG178" s="5">
        <f t="shared" si="326"/>
        <v>1.0306539970457648E-3</v>
      </c>
      <c r="BH178" s="5">
        <f t="shared" si="327"/>
        <v>2.6623652570453767E-4</v>
      </c>
      <c r="BI178" s="5">
        <f t="shared" si="328"/>
        <v>5.501895908609225E-5</v>
      </c>
      <c r="BJ178" s="8">
        <f t="shared" si="329"/>
        <v>0.17289730183288171</v>
      </c>
      <c r="BK178" s="8">
        <f t="shared" si="330"/>
        <v>0.20005298942870228</v>
      </c>
      <c r="BL178" s="8">
        <f t="shared" si="331"/>
        <v>0.55215022092526422</v>
      </c>
      <c r="BM178" s="8">
        <f t="shared" si="332"/>
        <v>0.60832117915473105</v>
      </c>
      <c r="BN178" s="8">
        <f t="shared" si="333"/>
        <v>0.38507794399635725</v>
      </c>
    </row>
    <row r="179" spans="1:66" x14ac:dyDescent="0.25">
      <c r="A179" t="s">
        <v>122</v>
      </c>
      <c r="B179" t="s">
        <v>126</v>
      </c>
      <c r="C179" t="s">
        <v>139</v>
      </c>
      <c r="D179" s="15">
        <v>44215</v>
      </c>
      <c r="E179">
        <f>VLOOKUP(A179,home!$A$2:$E$405,3,FALSE)</f>
        <v>1.3496240601503799</v>
      </c>
      <c r="F179">
        <f>VLOOKUP(B179,home!$B$2:$E$405,3,FALSE)</f>
        <v>1.1499999999999999</v>
      </c>
      <c r="G179">
        <f>VLOOKUP(C179,away!$B$2:$E$405,4,FALSE)</f>
        <v>0.74</v>
      </c>
      <c r="H179">
        <f>VLOOKUP(A179,away!$A$2:$E$405,3,FALSE)</f>
        <v>1.1766917293233099</v>
      </c>
      <c r="I179">
        <f>VLOOKUP(C179,away!$B$2:$E$405,3,FALSE)</f>
        <v>1.08</v>
      </c>
      <c r="J179">
        <f>VLOOKUP(B179,home!$B$2:$E$405,4,FALSE)</f>
        <v>0.93</v>
      </c>
      <c r="K179" s="3">
        <f t="shared" si="334"/>
        <v>1.1485300751879732</v>
      </c>
      <c r="L179" s="3">
        <f t="shared" si="335"/>
        <v>1.1818691729323327</v>
      </c>
      <c r="M179" s="5">
        <f t="shared" si="280"/>
        <v>9.7256909698787003E-2</v>
      </c>
      <c r="N179" s="5">
        <f t="shared" si="281"/>
        <v>0.11170248580889779</v>
      </c>
      <c r="O179" s="5">
        <f t="shared" si="282"/>
        <v>0.11494494342765998</v>
      </c>
      <c r="P179" s="5">
        <f t="shared" si="283"/>
        <v>0.13201772451744767</v>
      </c>
      <c r="Q179" s="5">
        <f t="shared" si="284"/>
        <v>6.4146832212388455E-2</v>
      </c>
      <c r="R179" s="5">
        <f t="shared" si="285"/>
        <v>6.7924942610801162E-2</v>
      </c>
      <c r="S179" s="5">
        <f t="shared" si="286"/>
        <v>4.4800620441115241E-2</v>
      </c>
      <c r="T179" s="5">
        <f t="shared" si="287"/>
        <v>7.5813163533084663E-2</v>
      </c>
      <c r="U179" s="5">
        <f t="shared" si="288"/>
        <v>7.8013839443922234E-2</v>
      </c>
      <c r="V179" s="5">
        <f t="shared" si="289"/>
        <v>6.7569903098499322E-3</v>
      </c>
      <c r="W179" s="5">
        <f t="shared" si="290"/>
        <v>2.4558188674654934E-2</v>
      </c>
      <c r="X179" s="5">
        <f t="shared" si="291"/>
        <v>2.902456613763061E-2</v>
      </c>
      <c r="Y179" s="5">
        <f t="shared" si="292"/>
        <v>1.7151619987900647E-2</v>
      </c>
      <c r="Z179" s="5">
        <f t="shared" si="293"/>
        <v>2.6759465248301237E-2</v>
      </c>
      <c r="AA179" s="5">
        <f t="shared" si="294"/>
        <v>3.073405063362138E-2</v>
      </c>
      <c r="AB179" s="5">
        <f t="shared" si="295"/>
        <v>1.7649490742532074E-2</v>
      </c>
      <c r="AC179" s="5">
        <f t="shared" si="296"/>
        <v>5.732513556463264E-4</v>
      </c>
      <c r="AD179" s="5">
        <f t="shared" si="297"/>
        <v>7.0514545712454689E-3</v>
      </c>
      <c r="AE179" s="5">
        <f t="shared" si="298"/>
        <v>8.3338967820877994E-3</v>
      </c>
      <c r="AF179" s="5">
        <f t="shared" si="299"/>
        <v>4.9247878485747703E-3</v>
      </c>
      <c r="AG179" s="5">
        <f t="shared" si="300"/>
        <v>1.9401516471540881E-3</v>
      </c>
      <c r="AH179" s="5">
        <f t="shared" si="301"/>
        <v>7.9065467652803222E-3</v>
      </c>
      <c r="AI179" s="5">
        <f t="shared" si="302"/>
        <v>9.0809067508046369E-3</v>
      </c>
      <c r="AJ179" s="5">
        <f t="shared" si="303"/>
        <v>5.2148472566383129E-3</v>
      </c>
      <c r="AK179" s="5">
        <f t="shared" si="304"/>
        <v>1.9964696372535323E-3</v>
      </c>
      <c r="AL179" s="5">
        <f t="shared" si="305"/>
        <v>3.112553741769321E-5</v>
      </c>
      <c r="AM179" s="5">
        <f t="shared" si="306"/>
        <v>1.6197615297794269E-3</v>
      </c>
      <c r="AN179" s="5">
        <f t="shared" si="307"/>
        <v>1.9143462195480214E-3</v>
      </c>
      <c r="AO179" s="5">
        <f t="shared" si="308"/>
        <v>1.1312533916016793E-3</v>
      </c>
      <c r="AP179" s="5">
        <f t="shared" si="309"/>
        <v>4.4566450343639085E-4</v>
      </c>
      <c r="AQ179" s="5">
        <f t="shared" si="310"/>
        <v>1.3167928452041656E-4</v>
      </c>
      <c r="AR179" s="5">
        <f t="shared" si="311"/>
        <v>1.8689007772465336E-3</v>
      </c>
      <c r="AS179" s="5">
        <f t="shared" si="312"/>
        <v>2.1464887502098233E-3</v>
      </c>
      <c r="AT179" s="5">
        <f t="shared" si="313"/>
        <v>1.2326534428343137E-3</v>
      </c>
      <c r="AU179" s="5">
        <f t="shared" si="314"/>
        <v>4.7191318379306938E-4</v>
      </c>
      <c r="AV179" s="5">
        <f t="shared" si="315"/>
        <v>1.3550162111601249E-4</v>
      </c>
      <c r="AW179" s="5">
        <f t="shared" si="316"/>
        <v>1.1736163062554966E-6</v>
      </c>
      <c r="AX179" s="5">
        <f t="shared" si="317"/>
        <v>3.1005747193069215E-4</v>
      </c>
      <c r="AY179" s="5">
        <f t="shared" si="318"/>
        <v>3.6644736791221718E-4</v>
      </c>
      <c r="AZ179" s="5">
        <f t="shared" si="319"/>
        <v>2.1654642381882123E-4</v>
      </c>
      <c r="BA179" s="5">
        <f t="shared" si="320"/>
        <v>8.530984760673486E-5</v>
      </c>
      <c r="BB179" s="5">
        <f t="shared" si="321"/>
        <v>2.5206269758488776E-5</v>
      </c>
      <c r="BC179" s="5">
        <f t="shared" si="322"/>
        <v>5.9581026384348813E-6</v>
      </c>
      <c r="BD179" s="5">
        <f t="shared" si="323"/>
        <v>3.6813270264949227E-4</v>
      </c>
      <c r="BE179" s="5">
        <f t="shared" si="324"/>
        <v>4.2281148065317323E-4</v>
      </c>
      <c r="BF179" s="5">
        <f t="shared" si="325"/>
        <v>2.4280585083246372E-4</v>
      </c>
      <c r="BG179" s="5">
        <f t="shared" si="326"/>
        <v>9.2956607370896438E-5</v>
      </c>
      <c r="BH179" s="5">
        <f t="shared" si="327"/>
        <v>2.6690864813228659E-5</v>
      </c>
      <c r="BI179" s="5">
        <f t="shared" si="328"/>
        <v>6.1310521941539072E-6</v>
      </c>
      <c r="BJ179" s="8">
        <f t="shared" si="329"/>
        <v>0.35089937761617046</v>
      </c>
      <c r="BK179" s="8">
        <f t="shared" si="330"/>
        <v>0.28180306922817611</v>
      </c>
      <c r="BL179" s="8">
        <f t="shared" si="331"/>
        <v>0.34048102360222682</v>
      </c>
      <c r="BM179" s="8">
        <f t="shared" si="332"/>
        <v>0.41158382366728663</v>
      </c>
      <c r="BN179" s="8">
        <f t="shared" si="333"/>
        <v>0.58799383827598206</v>
      </c>
    </row>
    <row r="180" spans="1:66" x14ac:dyDescent="0.25">
      <c r="A180" t="s">
        <v>122</v>
      </c>
      <c r="B180" t="s">
        <v>128</v>
      </c>
      <c r="C180" t="s">
        <v>141</v>
      </c>
      <c r="D180" s="15">
        <v>44215</v>
      </c>
      <c r="E180">
        <f>VLOOKUP(A180,home!$A$2:$E$405,3,FALSE)</f>
        <v>1.3496240601503799</v>
      </c>
      <c r="F180">
        <f>VLOOKUP(B180,home!$B$2:$E$405,3,FALSE)</f>
        <v>1.41</v>
      </c>
      <c r="G180">
        <f>VLOOKUP(C180,away!$B$2:$E$405,4,FALSE)</f>
        <v>1.04</v>
      </c>
      <c r="H180">
        <f>VLOOKUP(A180,away!$A$2:$E$405,3,FALSE)</f>
        <v>1.1766917293233099</v>
      </c>
      <c r="I180">
        <f>VLOOKUP(C180,away!$B$2:$E$405,3,FALSE)</f>
        <v>0.44</v>
      </c>
      <c r="J180">
        <f>VLOOKUP(B180,home!$B$2:$E$405,4,FALSE)</f>
        <v>0.93</v>
      </c>
      <c r="K180" s="3">
        <f t="shared" si="334"/>
        <v>1.979088721804517</v>
      </c>
      <c r="L180" s="3">
        <f t="shared" si="335"/>
        <v>0.48150225563909849</v>
      </c>
      <c r="M180" s="5">
        <f t="shared" si="280"/>
        <v>8.5384475754728253E-2</v>
      </c>
      <c r="N180" s="5">
        <f t="shared" si="281"/>
        <v>0.16898345298337392</v>
      </c>
      <c r="O180" s="5">
        <f t="shared" si="282"/>
        <v>4.1112817672463567E-2</v>
      </c>
      <c r="P180" s="5">
        <f t="shared" si="283"/>
        <v>8.1365913777178084E-2</v>
      </c>
      <c r="Q180" s="5">
        <f t="shared" si="284"/>
        <v>0.16721662298548962</v>
      </c>
      <c r="R180" s="5">
        <f t="shared" si="285"/>
        <v>9.8979572224851004E-3</v>
      </c>
      <c r="S180" s="5">
        <f t="shared" si="286"/>
        <v>1.9384120667944045E-2</v>
      </c>
      <c r="T180" s="5">
        <f t="shared" si="287"/>
        <v>8.0515181147865975E-2</v>
      </c>
      <c r="U180" s="5">
        <f t="shared" si="288"/>
        <v>1.9588935507923823E-2</v>
      </c>
      <c r="V180" s="5">
        <f t="shared" si="289"/>
        <v>2.0524244756479392E-3</v>
      </c>
      <c r="W180" s="5">
        <f t="shared" si="290"/>
        <v>0.11031217754960682</v>
      </c>
      <c r="X180" s="5">
        <f t="shared" si="291"/>
        <v>5.3115562314596403E-2</v>
      </c>
      <c r="Y180" s="5">
        <f t="shared" si="292"/>
        <v>1.2787631532008632E-2</v>
      </c>
      <c r="Z180" s="5">
        <f t="shared" si="293"/>
        <v>1.5886295762819608E-3</v>
      </c>
      <c r="AA180" s="5">
        <f t="shared" si="294"/>
        <v>3.1440388775447171E-3</v>
      </c>
      <c r="AB180" s="5">
        <f t="shared" si="295"/>
        <v>3.1111659417318418E-3</v>
      </c>
      <c r="AC180" s="5">
        <f t="shared" si="296"/>
        <v>1.2223928255372329E-4</v>
      </c>
      <c r="AD180" s="5">
        <f t="shared" si="297"/>
        <v>5.4579396616531085E-2</v>
      </c>
      <c r="AE180" s="5">
        <f t="shared" si="298"/>
        <v>2.6280102582280696E-2</v>
      </c>
      <c r="AF180" s="5">
        <f t="shared" si="299"/>
        <v>6.3269643358975268E-3</v>
      </c>
      <c r="AG180" s="5">
        <f t="shared" si="300"/>
        <v>1.0154825330275965E-3</v>
      </c>
      <c r="AH180" s="5">
        <f t="shared" si="301"/>
        <v>1.9123218108868734E-4</v>
      </c>
      <c r="AI180" s="5">
        <f t="shared" si="302"/>
        <v>3.7846545283870016E-4</v>
      </c>
      <c r="AJ180" s="5">
        <f t="shared" si="303"/>
        <v>3.7450835465285549E-4</v>
      </c>
      <c r="AK180" s="5">
        <f t="shared" si="304"/>
        <v>2.4706175363834414E-4</v>
      </c>
      <c r="AL180" s="5">
        <f t="shared" si="305"/>
        <v>4.6594469716116222E-6</v>
      </c>
      <c r="AM180" s="5">
        <f t="shared" si="306"/>
        <v>2.1603493657334459E-2</v>
      </c>
      <c r="AN180" s="5">
        <f t="shared" si="307"/>
        <v>1.0402130925691498E-2</v>
      </c>
      <c r="AO180" s="5">
        <f t="shared" si="308"/>
        <v>2.5043247520868403E-3</v>
      </c>
      <c r="AP180" s="5">
        <f t="shared" si="309"/>
        <v>4.0194600566087989E-4</v>
      </c>
      <c r="AQ180" s="5">
        <f t="shared" si="310"/>
        <v>4.8384477092709878E-5</v>
      </c>
      <c r="AR180" s="5">
        <f t="shared" si="311"/>
        <v>1.8415745308997511E-5</v>
      </c>
      <c r="AS180" s="5">
        <f t="shared" si="312"/>
        <v>3.6446393844661409E-5</v>
      </c>
      <c r="AT180" s="5">
        <f t="shared" si="313"/>
        <v>3.6065323504207493E-5</v>
      </c>
      <c r="AU180" s="5">
        <f t="shared" si="314"/>
        <v>2.3792158331802803E-5</v>
      </c>
      <c r="AV180" s="5">
        <f t="shared" si="315"/>
        <v>1.1771698055464577E-5</v>
      </c>
      <c r="AW180" s="5">
        <f t="shared" si="316"/>
        <v>1.2333759126012563E-7</v>
      </c>
      <c r="AX180" s="5">
        <f t="shared" si="317"/>
        <v>7.1258717748009992E-3</v>
      </c>
      <c r="AY180" s="5">
        <f t="shared" si="318"/>
        <v>3.4311233329616668E-3</v>
      </c>
      <c r="AZ180" s="5">
        <f t="shared" si="319"/>
        <v>8.2604681209849217E-4</v>
      </c>
      <c r="BA180" s="5">
        <f t="shared" si="320"/>
        <v>1.3258113442963685E-4</v>
      </c>
      <c r="BB180" s="5">
        <f t="shared" si="321"/>
        <v>1.595952882076517E-5</v>
      </c>
      <c r="BC180" s="5">
        <f t="shared" si="322"/>
        <v>1.536909825227127E-6</v>
      </c>
      <c r="BD180" s="5">
        <f t="shared" si="323"/>
        <v>1.4778704842595736E-6</v>
      </c>
      <c r="BE180" s="5">
        <f t="shared" si="324"/>
        <v>2.924836807685902E-6</v>
      </c>
      <c r="BF180" s="5">
        <f t="shared" si="325"/>
        <v>2.8942557696049487E-6</v>
      </c>
      <c r="BG180" s="5">
        <f t="shared" si="326"/>
        <v>1.909329650547602E-6</v>
      </c>
      <c r="BH180" s="5">
        <f t="shared" si="327"/>
        <v>9.4468319440142994E-7</v>
      </c>
      <c r="BI180" s="5">
        <f t="shared" si="328"/>
        <v>3.739223711436268E-7</v>
      </c>
      <c r="BJ180" s="8">
        <f t="shared" si="329"/>
        <v>0.72762597389148154</v>
      </c>
      <c r="BK180" s="8">
        <f t="shared" si="330"/>
        <v>0.19174495673798533</v>
      </c>
      <c r="BL180" s="8">
        <f t="shared" si="331"/>
        <v>7.8183199181690435E-2</v>
      </c>
      <c r="BM180" s="8">
        <f t="shared" si="332"/>
        <v>0.44175051899635015</v>
      </c>
      <c r="BN180" s="8">
        <f t="shared" si="333"/>
        <v>0.55396124039571859</v>
      </c>
    </row>
    <row r="181" spans="1:66" x14ac:dyDescent="0.25">
      <c r="A181" t="s">
        <v>122</v>
      </c>
      <c r="B181" t="s">
        <v>138</v>
      </c>
      <c r="C181" t="s">
        <v>143</v>
      </c>
      <c r="D181" s="15">
        <v>44215</v>
      </c>
      <c r="E181">
        <f>VLOOKUP(A181,home!$A$2:$E$405,3,FALSE)</f>
        <v>1.3496240601503799</v>
      </c>
      <c r="F181">
        <f>VLOOKUP(B181,home!$B$2:$E$405,3,FALSE)</f>
        <v>0.96</v>
      </c>
      <c r="G181">
        <f>VLOOKUP(C181,away!$B$2:$E$405,4,FALSE)</f>
        <v>1.19</v>
      </c>
      <c r="H181">
        <f>VLOOKUP(A181,away!$A$2:$E$405,3,FALSE)</f>
        <v>1.1766917293233099</v>
      </c>
      <c r="I181">
        <f>VLOOKUP(C181,away!$B$2:$E$405,3,FALSE)</f>
        <v>1.04</v>
      </c>
      <c r="J181">
        <f>VLOOKUP(B181,home!$B$2:$E$405,4,FALSE)</f>
        <v>1.1000000000000001</v>
      </c>
      <c r="K181" s="3">
        <f t="shared" si="334"/>
        <v>1.541810526315794</v>
      </c>
      <c r="L181" s="3">
        <f t="shared" si="335"/>
        <v>1.3461353383458665</v>
      </c>
      <c r="M181" s="5">
        <f t="shared" si="280"/>
        <v>5.5690491005240032E-2</v>
      </c>
      <c r="N181" s="5">
        <f t="shared" si="281"/>
        <v>8.5864185247574124E-2</v>
      </c>
      <c r="O181" s="5">
        <f t="shared" si="282"/>
        <v>7.4966937951986223E-2</v>
      </c>
      <c r="P181" s="5">
        <f t="shared" si="283"/>
        <v>0.11558481406003536</v>
      </c>
      <c r="Q181" s="5">
        <f t="shared" si="284"/>
        <v>6.6193152324119556E-2</v>
      </c>
      <c r="R181" s="5">
        <f t="shared" si="285"/>
        <v>5.0457822192375289E-2</v>
      </c>
      <c r="S181" s="5">
        <f t="shared" si="286"/>
        <v>5.9973655287201076E-2</v>
      </c>
      <c r="T181" s="5">
        <f t="shared" si="287"/>
        <v>8.9104941500008167E-2</v>
      </c>
      <c r="U181" s="5">
        <f t="shared" si="288"/>
        <v>7.7796401391174885E-2</v>
      </c>
      <c r="V181" s="5">
        <f t="shared" si="289"/>
        <v>1.3830495555275595E-2</v>
      </c>
      <c r="W181" s="5">
        <f t="shared" si="290"/>
        <v>3.4019099674450763E-2</v>
      </c>
      <c r="X181" s="5">
        <f t="shared" si="291"/>
        <v>4.5794312250488529E-2</v>
      </c>
      <c r="Y181" s="5">
        <f t="shared" si="292"/>
        <v>3.0822671007813825E-2</v>
      </c>
      <c r="Z181" s="5">
        <f t="shared" si="293"/>
        <v>2.2641019183042888E-2</v>
      </c>
      <c r="AA181" s="5">
        <f t="shared" si="294"/>
        <v>3.4908161702933344E-2</v>
      </c>
      <c r="AB181" s="5">
        <f t="shared" si="295"/>
        <v>2.6910885583958256E-2</v>
      </c>
      <c r="AC181" s="5">
        <f t="shared" si="296"/>
        <v>1.7940621776932507E-3</v>
      </c>
      <c r="AD181" s="5">
        <f t="shared" si="297"/>
        <v>1.31127514934636E-2</v>
      </c>
      <c r="AE181" s="5">
        <f t="shared" si="298"/>
        <v>1.765153816829889E-2</v>
      </c>
      <c r="AF181" s="5">
        <f t="shared" si="299"/>
        <v>1.1880679652254004E-2</v>
      </c>
      <c r="AG181" s="5">
        <f t="shared" si="300"/>
        <v>5.3310009078219303E-3</v>
      </c>
      <c r="AH181" s="5">
        <f t="shared" si="301"/>
        <v>7.61946900461518E-3</v>
      </c>
      <c r="AI181" s="5">
        <f t="shared" si="302"/>
        <v>1.1747777516252609E-2</v>
      </c>
      <c r="AJ181" s="5">
        <f t="shared" si="303"/>
        <v>9.0564235176871458E-3</v>
      </c>
      <c r="AK181" s="5">
        <f t="shared" si="304"/>
        <v>4.6544297034479829E-3</v>
      </c>
      <c r="AL181" s="5">
        <f t="shared" si="305"/>
        <v>1.4894201108861101E-4</v>
      </c>
      <c r="AM181" s="5">
        <f t="shared" si="306"/>
        <v>4.0434756563170662E-3</v>
      </c>
      <c r="AN181" s="5">
        <f t="shared" si="307"/>
        <v>5.4430654707096487E-3</v>
      </c>
      <c r="AO181" s="5">
        <f t="shared" si="308"/>
        <v>3.6635513895262183E-3</v>
      </c>
      <c r="AP181" s="5">
        <f t="shared" si="309"/>
        <v>1.6438786630957815E-3</v>
      </c>
      <c r="AQ181" s="5">
        <f t="shared" si="310"/>
        <v>5.5322079008649806E-4</v>
      </c>
      <c r="AR181" s="5">
        <f t="shared" si="311"/>
        <v>2.0513672973086977E-3</v>
      </c>
      <c r="AS181" s="5">
        <f t="shared" si="312"/>
        <v>3.1628196923305313E-3</v>
      </c>
      <c r="AT181" s="5">
        <f t="shared" si="313"/>
        <v>2.4382343472370473E-3</v>
      </c>
      <c r="AU181" s="5">
        <f t="shared" si="314"/>
        <v>1.2530984607315992E-3</v>
      </c>
      <c r="AV181" s="5">
        <f t="shared" si="315"/>
        <v>4.8301009931652476E-4</v>
      </c>
      <c r="AW181" s="5">
        <f t="shared" si="316"/>
        <v>8.5868612330289916E-6</v>
      </c>
      <c r="AX181" s="5">
        <f t="shared" si="317"/>
        <v>1.039045554968552E-3</v>
      </c>
      <c r="AY181" s="5">
        <f t="shared" si="318"/>
        <v>1.3986959396943604E-3</v>
      </c>
      <c r="AZ181" s="5">
        <f t="shared" si="319"/>
        <v>9.4141701601172889E-4</v>
      </c>
      <c r="BA181" s="5">
        <f t="shared" si="320"/>
        <v>4.2242490445783482E-4</v>
      </c>
      <c r="BB181" s="5">
        <f t="shared" si="321"/>
        <v>1.4216027292201708E-4</v>
      </c>
      <c r="BC181" s="5">
        <f t="shared" si="322"/>
        <v>3.8273393417844002E-5</v>
      </c>
      <c r="BD181" s="5">
        <f t="shared" si="323"/>
        <v>4.6023633513904866E-4</v>
      </c>
      <c r="BE181" s="5">
        <f t="shared" si="324"/>
        <v>7.0959722611038884E-4</v>
      </c>
      <c r="BF181" s="5">
        <f t="shared" si="325"/>
        <v>5.4703223633074309E-4</v>
      </c>
      <c r="BG181" s="5">
        <f t="shared" si="326"/>
        <v>2.8114002006960292E-4</v>
      </c>
      <c r="BH181" s="5">
        <f t="shared" si="327"/>
        <v>1.0836616057798687E-4</v>
      </c>
      <c r="BI181" s="5">
        <f t="shared" si="328"/>
        <v>3.3416017415113561E-5</v>
      </c>
      <c r="BJ181" s="8">
        <f t="shared" si="329"/>
        <v>0.41910354127750094</v>
      </c>
      <c r="BK181" s="8">
        <f t="shared" si="330"/>
        <v>0.2484211560362283</v>
      </c>
      <c r="BL181" s="8">
        <f t="shared" si="331"/>
        <v>0.3096466264569982</v>
      </c>
      <c r="BM181" s="8">
        <f t="shared" si="332"/>
        <v>0.54966483109397835</v>
      </c>
      <c r="BN181" s="8">
        <f t="shared" si="333"/>
        <v>0.44875740278133053</v>
      </c>
    </row>
    <row r="182" spans="1:66" x14ac:dyDescent="0.25">
      <c r="A182" t="s">
        <v>122</v>
      </c>
      <c r="B182" t="s">
        <v>134</v>
      </c>
      <c r="C182" t="s">
        <v>130</v>
      </c>
      <c r="D182" s="15">
        <v>44215</v>
      </c>
      <c r="E182">
        <f>VLOOKUP(A182,home!$A$2:$E$405,3,FALSE)</f>
        <v>1.3496240601503799</v>
      </c>
      <c r="F182">
        <f>VLOOKUP(B182,home!$B$2:$E$405,3,FALSE)</f>
        <v>0.74</v>
      </c>
      <c r="G182">
        <f>VLOOKUP(C182,away!$B$2:$E$405,4,FALSE)</f>
        <v>0.74</v>
      </c>
      <c r="H182">
        <f>VLOOKUP(A182,away!$A$2:$E$405,3,FALSE)</f>
        <v>1.1766917293233099</v>
      </c>
      <c r="I182">
        <f>VLOOKUP(C182,away!$B$2:$E$405,3,FALSE)</f>
        <v>1.1499999999999999</v>
      </c>
      <c r="J182">
        <f>VLOOKUP(B182,home!$B$2:$E$405,4,FALSE)</f>
        <v>1.24</v>
      </c>
      <c r="K182" s="3">
        <f t="shared" si="334"/>
        <v>0.73905413533834807</v>
      </c>
      <c r="L182" s="3">
        <f t="shared" si="335"/>
        <v>1.6779624060150398</v>
      </c>
      <c r="M182" s="5">
        <f t="shared" si="280"/>
        <v>8.9187307568516797E-2</v>
      </c>
      <c r="N182" s="5">
        <f t="shared" si="281"/>
        <v>6.5914248478205484E-2</v>
      </c>
      <c r="O182" s="5">
        <f t="shared" si="282"/>
        <v>0.14965294919367181</v>
      </c>
      <c r="P182" s="5">
        <f t="shared" si="283"/>
        <v>0.11060163096716284</v>
      </c>
      <c r="Q182" s="5">
        <f t="shared" si="284"/>
        <v>2.4357098957768591E-2</v>
      </c>
      <c r="R182" s="5">
        <f t="shared" si="285"/>
        <v>0.12555601134813008</v>
      </c>
      <c r="S182" s="5">
        <f t="shared" si="286"/>
        <v>3.4289410416383732E-2</v>
      </c>
      <c r="T182" s="5">
        <f t="shared" si="287"/>
        <v>4.0870296370723799E-2</v>
      </c>
      <c r="U182" s="5">
        <f t="shared" si="288"/>
        <v>9.279268940342407E-2</v>
      </c>
      <c r="V182" s="5">
        <f t="shared" si="289"/>
        <v>4.7247190215577847E-3</v>
      </c>
      <c r="W182" s="5">
        <f t="shared" si="290"/>
        <v>6.0004049031947473E-3</v>
      </c>
      <c r="X182" s="5">
        <f t="shared" si="291"/>
        <v>1.0068453848429099E-2</v>
      </c>
      <c r="Y182" s="5">
        <f t="shared" si="292"/>
        <v>8.4472435221807415E-3</v>
      </c>
      <c r="Z182" s="5">
        <f t="shared" si="293"/>
        <v>7.022608896378664E-2</v>
      </c>
      <c r="AA182" s="5">
        <f t="shared" si="294"/>
        <v>5.1900881457325243E-2</v>
      </c>
      <c r="AB182" s="5">
        <f t="shared" si="295"/>
        <v>1.9178780534370804E-2</v>
      </c>
      <c r="AC182" s="5">
        <f t="shared" si="296"/>
        <v>3.6619674641233217E-4</v>
      </c>
      <c r="AD182" s="5">
        <f t="shared" si="297"/>
        <v>1.1086560143526445E-3</v>
      </c>
      <c r="AE182" s="5">
        <f t="shared" si="298"/>
        <v>1.8602831132862078E-3</v>
      </c>
      <c r="AF182" s="5">
        <f t="shared" si="299"/>
        <v>1.5607425643194373E-3</v>
      </c>
      <c r="AG182" s="5">
        <f t="shared" si="300"/>
        <v>8.7295578279850854E-4</v>
      </c>
      <c r="AH182" s="5">
        <f t="shared" si="301"/>
        <v>2.9459184300675432E-2</v>
      </c>
      <c r="AI182" s="5">
        <f t="shared" si="302"/>
        <v>2.177193198110872E-2</v>
      </c>
      <c r="AJ182" s="5">
        <f t="shared" si="303"/>
        <v>8.0453181824718164E-3</v>
      </c>
      <c r="AK182" s="5">
        <f t="shared" si="304"/>
        <v>1.9819752242895322E-3</v>
      </c>
      <c r="AL182" s="5">
        <f t="shared" si="305"/>
        <v>1.8164897455596997E-5</v>
      </c>
      <c r="AM182" s="5">
        <f t="shared" si="306"/>
        <v>1.6387136241501066E-4</v>
      </c>
      <c r="AN182" s="5">
        <f t="shared" si="307"/>
        <v>2.7496998555485384E-4</v>
      </c>
      <c r="AO182" s="5">
        <f t="shared" si="308"/>
        <v>2.3069464927177169E-4</v>
      </c>
      <c r="AP182" s="5">
        <f t="shared" si="309"/>
        <v>1.2903231624895257E-4</v>
      </c>
      <c r="AQ182" s="5">
        <f t="shared" si="310"/>
        <v>5.4127843956696519E-5</v>
      </c>
      <c r="AR182" s="5">
        <f t="shared" si="311"/>
        <v>9.8862807536803515E-3</v>
      </c>
      <c r="AS182" s="5">
        <f t="shared" si="312"/>
        <v>7.3064966741233838E-3</v>
      </c>
      <c r="AT182" s="5">
        <f t="shared" si="313"/>
        <v>2.6999482909233867E-3</v>
      </c>
      <c r="AU182" s="5">
        <f t="shared" si="314"/>
        <v>6.6513598320221134E-4</v>
      </c>
      <c r="AV182" s="5">
        <f t="shared" si="315"/>
        <v>1.2289287473698306E-4</v>
      </c>
      <c r="AW182" s="5">
        <f t="shared" si="316"/>
        <v>6.2573281000552372E-7</v>
      </c>
      <c r="AX182" s="5">
        <f t="shared" si="317"/>
        <v>2.0184968009390448E-5</v>
      </c>
      <c r="AY182" s="5">
        <f t="shared" si="318"/>
        <v>3.3869617486373405E-5</v>
      </c>
      <c r="AZ182" s="5">
        <f t="shared" si="319"/>
        <v>2.8415972424122096E-5</v>
      </c>
      <c r="BA182" s="5">
        <f t="shared" si="320"/>
        <v>1.5893644486012309E-5</v>
      </c>
      <c r="BB182" s="5">
        <f t="shared" si="321"/>
        <v>6.6672344855242252E-6</v>
      </c>
      <c r="BC182" s="5">
        <f t="shared" si="322"/>
        <v>2.2374737637593311E-6</v>
      </c>
      <c r="BD182" s="5">
        <f t="shared" si="323"/>
        <v>2.7648012399976163E-3</v>
      </c>
      <c r="BE182" s="5">
        <f t="shared" si="324"/>
        <v>2.0433377898088309E-3</v>
      </c>
      <c r="BF182" s="5">
        <f t="shared" si="325"/>
        <v>7.5506862172566825E-4</v>
      </c>
      <c r="BG182" s="5">
        <f t="shared" si="326"/>
        <v>1.860121957835273E-4</v>
      </c>
      <c r="BH182" s="5">
        <f t="shared" si="327"/>
        <v>3.4368270629295571E-5</v>
      </c>
      <c r="BI182" s="5">
        <f t="shared" si="328"/>
        <v>5.0800025066016789E-6</v>
      </c>
      <c r="BJ182" s="8">
        <f t="shared" si="329"/>
        <v>0.16202034862336173</v>
      </c>
      <c r="BK182" s="8">
        <f t="shared" si="330"/>
        <v>0.23922129923497543</v>
      </c>
      <c r="BL182" s="8">
        <f t="shared" si="331"/>
        <v>0.52680914432258541</v>
      </c>
      <c r="BM182" s="8">
        <f t="shared" si="332"/>
        <v>0.43297439074657723</v>
      </c>
      <c r="BN182" s="8">
        <f t="shared" si="333"/>
        <v>0.56526924651345556</v>
      </c>
    </row>
    <row r="183" spans="1:66" x14ac:dyDescent="0.25">
      <c r="A183" t="s">
        <v>122</v>
      </c>
      <c r="B183" t="s">
        <v>142</v>
      </c>
      <c r="C183" t="s">
        <v>131</v>
      </c>
      <c r="D183" s="15">
        <v>44215</v>
      </c>
      <c r="E183">
        <f>VLOOKUP(A183,home!$A$2:$E$405,3,FALSE)</f>
        <v>1.3496240601503799</v>
      </c>
      <c r="F183">
        <f>VLOOKUP(B183,home!$B$2:$E$405,3,FALSE)</f>
        <v>0.91</v>
      </c>
      <c r="G183">
        <f>VLOOKUP(C183,away!$B$2:$E$405,4,FALSE)</f>
        <v>0.61</v>
      </c>
      <c r="H183">
        <f>VLOOKUP(A183,away!$A$2:$E$405,3,FALSE)</f>
        <v>1.1766917293233099</v>
      </c>
      <c r="I183">
        <f>VLOOKUP(C183,away!$B$2:$E$405,3,FALSE)</f>
        <v>0.94</v>
      </c>
      <c r="J183">
        <f>VLOOKUP(B183,home!$B$2:$E$405,4,FALSE)</f>
        <v>0.85</v>
      </c>
      <c r="K183" s="3">
        <f t="shared" si="334"/>
        <v>0.74917631578947597</v>
      </c>
      <c r="L183" s="3">
        <f t="shared" si="335"/>
        <v>0.94017669172932461</v>
      </c>
      <c r="M183" s="5">
        <f t="shared" si="280"/>
        <v>0.18463894536584657</v>
      </c>
      <c r="N183" s="5">
        <f t="shared" si="281"/>
        <v>0.1383271248404393</v>
      </c>
      <c r="O183" s="5">
        <f t="shared" si="282"/>
        <v>0.17359323281845315</v>
      </c>
      <c r="P183" s="5">
        <f t="shared" si="283"/>
        <v>0.13005193860891351</v>
      </c>
      <c r="Q183" s="5">
        <f t="shared" si="284"/>
        <v>5.1815702880855595E-2</v>
      </c>
      <c r="R183" s="5">
        <f t="shared" si="285"/>
        <v>8.1604155668925843E-2</v>
      </c>
      <c r="S183" s="5">
        <f t="shared" si="286"/>
        <v>2.2900784423383568E-2</v>
      </c>
      <c r="T183" s="5">
        <f t="shared" si="287"/>
        <v>4.8715916114152449E-2</v>
      </c>
      <c r="U183" s="5">
        <f t="shared" si="288"/>
        <v>6.1135900697156749E-2</v>
      </c>
      <c r="V183" s="5">
        <f t="shared" si="289"/>
        <v>1.7922614706980988E-3</v>
      </c>
      <c r="W183" s="5">
        <f t="shared" si="290"/>
        <v>1.293969912810718E-2</v>
      </c>
      <c r="X183" s="5">
        <f t="shared" si="291"/>
        <v>1.2165603518236635E-2</v>
      </c>
      <c r="Y183" s="5">
        <f t="shared" si="292"/>
        <v>5.7189084343331744E-3</v>
      </c>
      <c r="Z183" s="5">
        <f t="shared" si="293"/>
        <v>2.5574108369391838E-2</v>
      </c>
      <c r="AA183" s="5">
        <f t="shared" si="294"/>
        <v>1.9159516287781782E-2</v>
      </c>
      <c r="AB183" s="5">
        <f t="shared" si="295"/>
        <v>7.1769279123944053E-3</v>
      </c>
      <c r="AC183" s="5">
        <f t="shared" si="296"/>
        <v>7.889961889422476E-5</v>
      </c>
      <c r="AD183" s="5">
        <f t="shared" si="297"/>
        <v>2.423529030054908E-3</v>
      </c>
      <c r="AE183" s="5">
        <f t="shared" si="298"/>
        <v>2.278545505787002E-3</v>
      </c>
      <c r="AF183" s="5">
        <f t="shared" si="299"/>
        <v>1.0711176877927721E-3</v>
      </c>
      <c r="AG183" s="5">
        <f t="shared" si="300"/>
        <v>3.3567996138725737E-4</v>
      </c>
      <c r="AH183" s="5">
        <f t="shared" si="301"/>
        <v>6.0110451501655124E-3</v>
      </c>
      <c r="AI183" s="5">
        <f t="shared" si="302"/>
        <v>4.5033326596451966E-3</v>
      </c>
      <c r="AJ183" s="5">
        <f t="shared" si="303"/>
        <v>1.6868950853637047E-3</v>
      </c>
      <c r="AK183" s="5">
        <f t="shared" si="304"/>
        <v>4.2126061505871806E-4</v>
      </c>
      <c r="AL183" s="5">
        <f t="shared" si="305"/>
        <v>2.2229434580807394E-6</v>
      </c>
      <c r="AM183" s="5">
        <f t="shared" si="306"/>
        <v>3.6313010998907571E-4</v>
      </c>
      <c r="AN183" s="5">
        <f t="shared" si="307"/>
        <v>3.4140646547683496E-4</v>
      </c>
      <c r="AO183" s="5">
        <f t="shared" si="308"/>
        <v>1.6049120062350624E-4</v>
      </c>
      <c r="AP183" s="5">
        <f t="shared" si="309"/>
        <v>5.0296695351291819E-5</v>
      </c>
      <c r="AQ183" s="5">
        <f t="shared" si="310"/>
        <v>1.1821945160073809E-5</v>
      </c>
      <c r="AR183" s="5">
        <f t="shared" si="311"/>
        <v>1.1302889086236428E-3</v>
      </c>
      <c r="AS183" s="5">
        <f t="shared" si="312"/>
        <v>8.4678568034036842E-4</v>
      </c>
      <c r="AT183" s="5">
        <f t="shared" si="313"/>
        <v>3.1719588813034101E-4</v>
      </c>
      <c r="AU183" s="5">
        <f t="shared" si="314"/>
        <v>7.9211882284353226E-5</v>
      </c>
      <c r="AV183" s="5">
        <f t="shared" si="315"/>
        <v>1.4835916534135353E-5</v>
      </c>
      <c r="AW183" s="5">
        <f t="shared" si="316"/>
        <v>4.3493007027637147E-8</v>
      </c>
      <c r="AX183" s="5">
        <f t="shared" si="317"/>
        <v>4.534141299230714E-5</v>
      </c>
      <c r="AY183" s="5">
        <f t="shared" si="318"/>
        <v>4.2628939665440347E-5</v>
      </c>
      <c r="AZ183" s="5">
        <f t="shared" si="319"/>
        <v>2.003936773329134E-5</v>
      </c>
      <c r="BA183" s="5">
        <f t="shared" si="320"/>
        <v>6.2801821532777425E-6</v>
      </c>
      <c r="BB183" s="5">
        <f t="shared" si="321"/>
        <v>1.4761202200815534E-6</v>
      </c>
      <c r="BC183" s="5">
        <f t="shared" si="322"/>
        <v>2.7756276502220754E-7</v>
      </c>
      <c r="BD183" s="5">
        <f t="shared" si="323"/>
        <v>1.7711188113468749E-4</v>
      </c>
      <c r="BE183" s="5">
        <f t="shared" si="324"/>
        <v>1.3268802659102878E-4</v>
      </c>
      <c r="BF183" s="5">
        <f t="shared" si="325"/>
        <v>4.9703363455421468E-5</v>
      </c>
      <c r="BG183" s="5">
        <f t="shared" si="326"/>
        <v>1.2412194238625979E-5</v>
      </c>
      <c r="BH183" s="5">
        <f t="shared" si="327"/>
        <v>2.3247304876392927E-6</v>
      </c>
      <c r="BI183" s="5">
        <f t="shared" si="328"/>
        <v>3.4832660438661555E-7</v>
      </c>
      <c r="BJ183" s="8">
        <f t="shared" si="329"/>
        <v>0.2768350171032764</v>
      </c>
      <c r="BK183" s="8">
        <f t="shared" si="330"/>
        <v>0.33950768137085952</v>
      </c>
      <c r="BL183" s="8">
        <f t="shared" si="331"/>
        <v>0.3580551736933697</v>
      </c>
      <c r="BM183" s="8">
        <f t="shared" si="332"/>
        <v>0.23989829490680517</v>
      </c>
      <c r="BN183" s="8">
        <f t="shared" si="333"/>
        <v>0.76003110018343401</v>
      </c>
    </row>
    <row r="184" spans="1:66" x14ac:dyDescent="0.25">
      <c r="A184" t="s">
        <v>145</v>
      </c>
      <c r="B184" t="s">
        <v>371</v>
      </c>
      <c r="C184" t="s">
        <v>423</v>
      </c>
      <c r="D184" s="15">
        <v>44215</v>
      </c>
      <c r="E184">
        <f>VLOOKUP(A184,home!$A$2:$E$405,3,FALSE)</f>
        <v>1.4795321637426899</v>
      </c>
      <c r="F184">
        <f>VLOOKUP(B184,home!$B$2:$E$405,3,FALSE)</f>
        <v>0.27</v>
      </c>
      <c r="G184">
        <f>VLOOKUP(C184,away!$B$2:$E$405,4,FALSE)</f>
        <v>0.93</v>
      </c>
      <c r="H184">
        <f>VLOOKUP(A184,away!$A$2:$E$405,3,FALSE)</f>
        <v>1.29239766081871</v>
      </c>
      <c r="I184">
        <f>VLOOKUP(C184,away!$B$2:$E$405,3,FALSE)</f>
        <v>1.01</v>
      </c>
      <c r="J184">
        <f>VLOOKUP(B184,home!$B$2:$E$405,4,FALSE)</f>
        <v>0.46</v>
      </c>
      <c r="K184" s="3">
        <f t="shared" si="334"/>
        <v>0.37151052631578951</v>
      </c>
      <c r="L184" s="3">
        <f t="shared" si="335"/>
        <v>0.60044795321637268</v>
      </c>
      <c r="M184" s="5">
        <f t="shared" si="280"/>
        <v>0.3783413382713281</v>
      </c>
      <c r="N184" s="5">
        <f t="shared" si="281"/>
        <v>0.14055778970820126</v>
      </c>
      <c r="O184" s="5">
        <f t="shared" si="282"/>
        <v>0.22717428218216223</v>
      </c>
      <c r="P184" s="5">
        <f t="shared" si="283"/>
        <v>8.4397637138906773E-2</v>
      </c>
      <c r="Q184" s="5">
        <f t="shared" si="284"/>
        <v>2.6109349216138954E-2</v>
      </c>
      <c r="R184" s="5">
        <f t="shared" si="285"/>
        <v>6.8203166379838989E-2</v>
      </c>
      <c r="S184" s="5">
        <f t="shared" si="286"/>
        <v>4.7067029386584844E-3</v>
      </c>
      <c r="T184" s="5">
        <f t="shared" si="287"/>
        <v>1.567730529664214E-2</v>
      </c>
      <c r="U184" s="5">
        <f t="shared" si="288"/>
        <v>2.533819423817734E-2</v>
      </c>
      <c r="V184" s="5">
        <f t="shared" si="289"/>
        <v>1.1665967754953233E-4</v>
      </c>
      <c r="W184" s="5">
        <f t="shared" si="290"/>
        <v>3.2332993563501762E-3</v>
      </c>
      <c r="X184" s="5">
        <f t="shared" si="291"/>
        <v>1.9414279806562785E-3</v>
      </c>
      <c r="Y184" s="5">
        <f t="shared" si="292"/>
        <v>5.8286322865102886E-4</v>
      </c>
      <c r="Z184" s="5">
        <f t="shared" si="293"/>
        <v>1.3650817218550016E-2</v>
      </c>
      <c r="AA184" s="5">
        <f t="shared" si="294"/>
        <v>5.0714222895041584E-3</v>
      </c>
      <c r="AB184" s="5">
        <f t="shared" si="295"/>
        <v>9.4204338197165791E-4</v>
      </c>
      <c r="AC184" s="5">
        <f t="shared" si="296"/>
        <v>1.6264745843583916E-6</v>
      </c>
      <c r="AD184" s="5">
        <f t="shared" si="297"/>
        <v>3.0030118640353936E-4</v>
      </c>
      <c r="AE184" s="5">
        <f t="shared" si="298"/>
        <v>1.8031523272445362E-4</v>
      </c>
      <c r="AF184" s="5">
        <f t="shared" si="299"/>
        <v>5.4134956211566024E-5</v>
      </c>
      <c r="AG184" s="5">
        <f t="shared" si="300"/>
        <v>1.0835074551564262E-5</v>
      </c>
      <c r="AH184" s="5">
        <f t="shared" si="301"/>
        <v>2.0491513146522933E-3</v>
      </c>
      <c r="AI184" s="5">
        <f t="shared" si="302"/>
        <v>7.612812834071654E-4</v>
      </c>
      <c r="AJ184" s="5">
        <f t="shared" si="303"/>
        <v>1.4141200513647785E-4</v>
      </c>
      <c r="AK184" s="5">
        <f t="shared" si="304"/>
        <v>1.7512016151874673E-5</v>
      </c>
      <c r="AL184" s="5">
        <f t="shared" si="305"/>
        <v>1.4512885365742403E-8</v>
      </c>
      <c r="AM184" s="5">
        <f t="shared" si="306"/>
        <v>2.2313010362806992E-5</v>
      </c>
      <c r="AN184" s="5">
        <f t="shared" si="307"/>
        <v>1.3397801402443172E-5</v>
      </c>
      <c r="AO184" s="5">
        <f t="shared" si="308"/>
        <v>4.0223412148482241E-6</v>
      </c>
      <c r="AP184" s="5">
        <f t="shared" si="309"/>
        <v>8.0506884986449146E-7</v>
      </c>
      <c r="AQ184" s="5">
        <f t="shared" si="310"/>
        <v>1.2085048577484826E-7</v>
      </c>
      <c r="AR184" s="5">
        <f t="shared" si="311"/>
        <v>2.460817425427218E-4</v>
      </c>
      <c r="AS184" s="5">
        <f t="shared" si="312"/>
        <v>9.1421957688753175E-5</v>
      </c>
      <c r="AT184" s="5">
        <f t="shared" si="313"/>
        <v>1.6982109808884266E-5</v>
      </c>
      <c r="AU184" s="5">
        <f t="shared" si="314"/>
        <v>2.1030108510170416E-6</v>
      </c>
      <c r="AV184" s="5">
        <f t="shared" si="315"/>
        <v>1.9532266702728938E-7</v>
      </c>
      <c r="AW184" s="5">
        <f t="shared" si="316"/>
        <v>8.9928584252408545E-11</v>
      </c>
      <c r="AX184" s="5">
        <f t="shared" si="317"/>
        <v>1.3815863705960147E-6</v>
      </c>
      <c r="AY184" s="5">
        <f t="shared" si="318"/>
        <v>8.2957070841601389E-7</v>
      </c>
      <c r="AZ184" s="5">
        <f t="shared" si="319"/>
        <v>2.4905701695832589E-7</v>
      </c>
      <c r="BA184" s="5">
        <f t="shared" si="320"/>
        <v>4.9848592022267405E-8</v>
      </c>
      <c r="BB184" s="5">
        <f t="shared" si="321"/>
        <v>7.4828712626221155E-9</v>
      </c>
      <c r="BC184" s="5">
        <f t="shared" si="322"/>
        <v>8.9861494676461279E-10</v>
      </c>
      <c r="BD184" s="5">
        <f t="shared" si="323"/>
        <v>2.462654643894927E-5</v>
      </c>
      <c r="BE184" s="5">
        <f t="shared" si="324"/>
        <v>9.1490212288742747E-6</v>
      </c>
      <c r="BF184" s="5">
        <f t="shared" si="325"/>
        <v>1.6994788460067065E-6</v>
      </c>
      <c r="BG184" s="5">
        <f t="shared" si="326"/>
        <v>2.1045809351416738E-7</v>
      </c>
      <c r="BH184" s="5">
        <f t="shared" si="327"/>
        <v>1.9546849272216492E-8</v>
      </c>
      <c r="BI184" s="5">
        <f t="shared" si="328"/>
        <v>1.4523720521873119E-9</v>
      </c>
      <c r="BJ184" s="8">
        <f t="shared" si="329"/>
        <v>0.18869079875302092</v>
      </c>
      <c r="BK184" s="8">
        <f t="shared" si="330"/>
        <v>0.46756480858462107</v>
      </c>
      <c r="BL184" s="8">
        <f t="shared" si="331"/>
        <v>0.33009095573838915</v>
      </c>
      <c r="BM184" s="8">
        <f t="shared" si="332"/>
        <v>7.5212987917225069E-2</v>
      </c>
      <c r="BN184" s="8">
        <f t="shared" si="333"/>
        <v>0.92478356289657648</v>
      </c>
    </row>
    <row r="185" spans="1:66" x14ac:dyDescent="0.25">
      <c r="A185" t="s">
        <v>145</v>
      </c>
      <c r="B185" t="s">
        <v>375</v>
      </c>
      <c r="C185" t="s">
        <v>391</v>
      </c>
      <c r="D185" s="15">
        <v>44215</v>
      </c>
      <c r="E185">
        <f>VLOOKUP(A185,home!$A$2:$E$405,3,FALSE)</f>
        <v>1.4795321637426899</v>
      </c>
      <c r="F185">
        <f>VLOOKUP(B185,home!$B$2:$E$405,3,FALSE)</f>
        <v>0.79</v>
      </c>
      <c r="G185">
        <f>VLOOKUP(C185,away!$B$2:$E$405,4,FALSE)</f>
        <v>1.8</v>
      </c>
      <c r="H185">
        <f>VLOOKUP(A185,away!$A$2:$E$405,3,FALSE)</f>
        <v>1.29239766081871</v>
      </c>
      <c r="I185">
        <f>VLOOKUP(C185,away!$B$2:$E$405,3,FALSE)</f>
        <v>0.79</v>
      </c>
      <c r="J185">
        <f>VLOOKUP(B185,home!$B$2:$E$405,4,FALSE)</f>
        <v>0.64</v>
      </c>
      <c r="K185" s="3">
        <f t="shared" si="334"/>
        <v>2.103894736842105</v>
      </c>
      <c r="L185" s="3">
        <f t="shared" si="335"/>
        <v>0.65343625730993982</v>
      </c>
      <c r="M185" s="5">
        <f t="shared" si="280"/>
        <v>6.346092009258826E-2</v>
      </c>
      <c r="N185" s="5">
        <f t="shared" si="281"/>
        <v>0.13351509577795381</v>
      </c>
      <c r="O185" s="5">
        <f t="shared" si="282"/>
        <v>4.1467666110746031E-2</v>
      </c>
      <c r="P185" s="5">
        <f t="shared" si="283"/>
        <v>8.7243604479524298E-2</v>
      </c>
      <c r="Q185" s="5">
        <f t="shared" si="284"/>
        <v>0.14045085364810331</v>
      </c>
      <c r="R185" s="5">
        <f t="shared" si="285"/>
        <v>1.3548238271392055E-2</v>
      </c>
      <c r="S185" s="5">
        <f t="shared" si="286"/>
        <v>2.9984778472620308E-2</v>
      </c>
      <c r="T185" s="5">
        <f t="shared" si="287"/>
        <v>9.1775680143802746E-2</v>
      </c>
      <c r="U185" s="5">
        <f t="shared" si="288"/>
        <v>2.8504067192664521E-2</v>
      </c>
      <c r="V185" s="5">
        <f t="shared" si="289"/>
        <v>4.5802119016357303E-3</v>
      </c>
      <c r="W185" s="5">
        <f t="shared" si="290"/>
        <v>9.8497937258408441E-2</v>
      </c>
      <c r="X185" s="5">
        <f t="shared" si="291"/>
        <v>6.4362123474883695E-2</v>
      </c>
      <c r="Y185" s="5">
        <f t="shared" si="292"/>
        <v>2.1028272537974103E-2</v>
      </c>
      <c r="Z185" s="5">
        <f t="shared" si="293"/>
        <v>2.9509700364005716E-3</v>
      </c>
      <c r="AA185" s="5">
        <f t="shared" si="294"/>
        <v>6.2085303281619172E-3</v>
      </c>
      <c r="AB185" s="5">
        <f t="shared" si="295"/>
        <v>6.5310471404722232E-3</v>
      </c>
      <c r="AC185" s="5">
        <f t="shared" si="296"/>
        <v>3.9354357275678205E-4</v>
      </c>
      <c r="AD185" s="5">
        <f t="shared" si="297"/>
        <v>5.1807322946942361E-2</v>
      </c>
      <c r="AE185" s="5">
        <f t="shared" si="298"/>
        <v>3.3852783207697384E-2</v>
      </c>
      <c r="AF185" s="5">
        <f t="shared" si="299"/>
        <v>1.1060317979381276E-2</v>
      </c>
      <c r="AG185" s="5">
        <f t="shared" si="300"/>
        <v>2.4090709283682461E-3</v>
      </c>
      <c r="AH185" s="5">
        <f t="shared" si="301"/>
        <v>4.8206770400484138E-4</v>
      </c>
      <c r="AI185" s="5">
        <f t="shared" si="302"/>
        <v>1.0142197052573434E-3</v>
      </c>
      <c r="AJ185" s="5">
        <f t="shared" si="303"/>
        <v>1.0669057499462381E-3</v>
      </c>
      <c r="AK185" s="5">
        <f t="shared" si="304"/>
        <v>7.4821913067282309E-4</v>
      </c>
      <c r="AL185" s="5">
        <f t="shared" si="305"/>
        <v>2.1641135840425088E-5</v>
      </c>
      <c r="AM185" s="5">
        <f t="shared" si="306"/>
        <v>2.1799430815590257E-2</v>
      </c>
      <c r="AN185" s="5">
        <f t="shared" si="307"/>
        <v>1.4244538483626267E-2</v>
      </c>
      <c r="AO185" s="5">
        <f t="shared" si="308"/>
        <v>4.6539489569240762E-3</v>
      </c>
      <c r="AP185" s="5">
        <f t="shared" si="309"/>
        <v>1.0136863293746556E-3</v>
      </c>
      <c r="AQ185" s="5">
        <f t="shared" si="310"/>
        <v>1.6559485028820641E-4</v>
      </c>
      <c r="AR185" s="5">
        <f t="shared" si="311"/>
        <v>6.3000103254983909E-5</v>
      </c>
      <c r="AS185" s="5">
        <f t="shared" si="312"/>
        <v>1.3254558565866981E-4</v>
      </c>
      <c r="AT185" s="5">
        <f t="shared" si="313"/>
        <v>1.3943098002946493E-4</v>
      </c>
      <c r="AU185" s="5">
        <f t="shared" si="314"/>
        <v>9.7782701678909305E-5</v>
      </c>
      <c r="AV185" s="5">
        <f t="shared" si="315"/>
        <v>5.1431127854114749E-5</v>
      </c>
      <c r="AW185" s="5">
        <f t="shared" si="316"/>
        <v>8.2642754916248381E-7</v>
      </c>
      <c r="AX185" s="5">
        <f t="shared" si="317"/>
        <v>7.6439512931789815E-3</v>
      </c>
      <c r="AY185" s="5">
        <f t="shared" si="318"/>
        <v>4.9948349240743484E-3</v>
      </c>
      <c r="AZ185" s="5">
        <f t="shared" si="319"/>
        <v>1.6319031193340596E-3</v>
      </c>
      <c r="BA185" s="5">
        <f t="shared" si="320"/>
        <v>3.5544822219668804E-4</v>
      </c>
      <c r="BB185" s="5">
        <f t="shared" si="321"/>
        <v>5.8065688994918905E-5</v>
      </c>
      <c r="BC185" s="5">
        <f t="shared" si="322"/>
        <v>7.5884452989925564E-6</v>
      </c>
      <c r="BD185" s="5">
        <f t="shared" si="323"/>
        <v>6.8610919468460729E-6</v>
      </c>
      <c r="BE185" s="5">
        <f t="shared" si="324"/>
        <v>1.4435015235959204E-5</v>
      </c>
      <c r="BF185" s="5">
        <f t="shared" si="325"/>
        <v>1.5184876290585085E-5</v>
      </c>
      <c r="BG185" s="5">
        <f t="shared" si="326"/>
        <v>1.0649127102453475E-5</v>
      </c>
      <c r="BH185" s="5">
        <f t="shared" si="327"/>
        <v>5.6011606157036224E-6</v>
      </c>
      <c r="BI185" s="5">
        <f t="shared" si="328"/>
        <v>2.3568504679172277E-6</v>
      </c>
      <c r="BJ185" s="8">
        <f t="shared" si="329"/>
        <v>0.70532844903239689</v>
      </c>
      <c r="BK185" s="8">
        <f t="shared" si="330"/>
        <v>0.19067953457904016</v>
      </c>
      <c r="BL185" s="8">
        <f t="shared" si="331"/>
        <v>0.10011023995345364</v>
      </c>
      <c r="BM185" s="8">
        <f t="shared" si="332"/>
        <v>0.51438880672445819</v>
      </c>
      <c r="BN185" s="8">
        <f t="shared" si="333"/>
        <v>0.47968637838030781</v>
      </c>
    </row>
    <row r="186" spans="1:66" x14ac:dyDescent="0.25">
      <c r="A186" t="s">
        <v>27</v>
      </c>
      <c r="B186" t="s">
        <v>30</v>
      </c>
      <c r="C186" t="s">
        <v>28</v>
      </c>
      <c r="D186" s="15">
        <v>44215</v>
      </c>
      <c r="E186">
        <f>VLOOKUP(A186,home!$A$2:$E$405,3,FALSE)</f>
        <v>1.32768361581921</v>
      </c>
      <c r="F186">
        <f>VLOOKUP(B186,home!$B$2:$E$405,3,FALSE)</f>
        <v>0.94</v>
      </c>
      <c r="G186">
        <f>VLOOKUP(C186,away!$B$2:$E$405,4,FALSE)</f>
        <v>0.66</v>
      </c>
      <c r="H186">
        <f>VLOOKUP(A186,away!$A$2:$E$405,3,FALSE)</f>
        <v>1.10734463276836</v>
      </c>
      <c r="I186">
        <f>VLOOKUP(C186,away!$B$2:$E$405,3,FALSE)</f>
        <v>0.94</v>
      </c>
      <c r="J186">
        <f>VLOOKUP(B186,home!$B$2:$E$405,4,FALSE)</f>
        <v>1.1299999999999999</v>
      </c>
      <c r="K186" s="3">
        <f t="shared" si="334"/>
        <v>0.82369491525423788</v>
      </c>
      <c r="L186" s="3">
        <f t="shared" si="335"/>
        <v>1.1762214689265518</v>
      </c>
      <c r="M186" s="5">
        <f t="shared" si="280"/>
        <v>0.1353465998803072</v>
      </c>
      <c r="N186" s="5">
        <f t="shared" si="281"/>
        <v>0.11148430611835888</v>
      </c>
      <c r="O186" s="5">
        <f t="shared" si="282"/>
        <v>0.15919757652542921</v>
      </c>
      <c r="P186" s="5">
        <f t="shared" si="283"/>
        <v>0.13113023430479345</v>
      </c>
      <c r="Q186" s="5">
        <f t="shared" si="284"/>
        <v>4.5914528040169565E-2</v>
      </c>
      <c r="R186" s="5">
        <f t="shared" si="285"/>
        <v>9.3625803655143752E-2</v>
      </c>
      <c r="S186" s="5">
        <f t="shared" si="286"/>
        <v>3.1761304613555918E-2</v>
      </c>
      <c r="T186" s="5">
        <f t="shared" si="287"/>
        <v>5.4005653616477592E-2</v>
      </c>
      <c r="U186" s="5">
        <f t="shared" si="288"/>
        <v>7.7119098407333553E-2</v>
      </c>
      <c r="V186" s="5">
        <f t="shared" si="289"/>
        <v>3.4190961243082364E-3</v>
      </c>
      <c r="W186" s="5">
        <f t="shared" si="290"/>
        <v>1.2606521094328601E-2</v>
      </c>
      <c r="X186" s="5">
        <f t="shared" si="291"/>
        <v>1.4828060759624747E-2</v>
      </c>
      <c r="Y186" s="5">
        <f t="shared" si="292"/>
        <v>8.7205417040089935E-3</v>
      </c>
      <c r="Z186" s="5">
        <f t="shared" si="293"/>
        <v>3.670822676822736E-2</v>
      </c>
      <c r="AA186" s="5">
        <f t="shared" si="294"/>
        <v>3.0236379736988381E-2</v>
      </c>
      <c r="AB186" s="5">
        <f t="shared" si="295"/>
        <v>1.2452776122526798E-2</v>
      </c>
      <c r="AC186" s="5">
        <f t="shared" si="296"/>
        <v>2.0703645136248467E-4</v>
      </c>
      <c r="AD186" s="5">
        <f t="shared" si="297"/>
        <v>2.5959818311109394E-3</v>
      </c>
      <c r="AE186" s="5">
        <f t="shared" si="298"/>
        <v>3.0534495626959486E-3</v>
      </c>
      <c r="AF186" s="5">
        <f t="shared" si="299"/>
        <v>1.7957664649636835E-3</v>
      </c>
      <c r="AG186" s="5">
        <f t="shared" si="300"/>
        <v>7.0407302308954139E-4</v>
      </c>
      <c r="AH186" s="5">
        <f t="shared" si="301"/>
        <v>1.0794251102753342E-2</v>
      </c>
      <c r="AI186" s="5">
        <f t="shared" si="302"/>
        <v>8.8911697473153771E-3</v>
      </c>
      <c r="AJ186" s="5">
        <f t="shared" si="303"/>
        <v>3.6618056557629914E-3</v>
      </c>
      <c r="AK186" s="5">
        <f t="shared" si="304"/>
        <v>1.0054035664337289E-3</v>
      </c>
      <c r="AL186" s="5">
        <f t="shared" si="305"/>
        <v>8.0234711180936496E-6</v>
      </c>
      <c r="AM186" s="5">
        <f t="shared" si="306"/>
        <v>4.2765940687569339E-4</v>
      </c>
      <c r="AN186" s="5">
        <f t="shared" si="307"/>
        <v>5.0302217575558597E-4</v>
      </c>
      <c r="AO186" s="5">
        <f t="shared" si="308"/>
        <v>2.958327412349328E-4</v>
      </c>
      <c r="AP186" s="5">
        <f t="shared" si="309"/>
        <v>1.1598827381730701E-4</v>
      </c>
      <c r="AQ186" s="5">
        <f t="shared" si="310"/>
        <v>3.4106974451911999E-5</v>
      </c>
      <c r="AR186" s="5">
        <f t="shared" si="311"/>
        <v>2.5392859776085142E-3</v>
      </c>
      <c r="AS186" s="5">
        <f t="shared" si="312"/>
        <v>2.0915969481325194E-3</v>
      </c>
      <c r="AT186" s="5">
        <f t="shared" si="313"/>
        <v>8.6141888546901904E-4</v>
      </c>
      <c r="AU186" s="5">
        <f t="shared" si="314"/>
        <v>2.365154519549346E-4</v>
      </c>
      <c r="AV186" s="5">
        <f t="shared" si="315"/>
        <v>4.8704143788584399E-5</v>
      </c>
      <c r="AW186" s="5">
        <f t="shared" si="316"/>
        <v>2.1593114118858078E-7</v>
      </c>
      <c r="AX186" s="5">
        <f t="shared" si="317"/>
        <v>5.8710146484025293E-5</v>
      </c>
      <c r="AY186" s="5">
        <f t="shared" si="318"/>
        <v>6.9056134738333254E-5</v>
      </c>
      <c r="AZ186" s="5">
        <f t="shared" si="319"/>
        <v>4.0612654120156122E-5</v>
      </c>
      <c r="BA186" s="5">
        <f t="shared" si="320"/>
        <v>1.5923158562071997E-5</v>
      </c>
      <c r="BB186" s="5">
        <f t="shared" si="321"/>
        <v>4.6822902384576828E-6</v>
      </c>
      <c r="BC186" s="5">
        <f t="shared" si="322"/>
        <v>1.1014820604438286E-6</v>
      </c>
      <c r="BD186" s="5">
        <f t="shared" si="323"/>
        <v>4.977937804345468E-4</v>
      </c>
      <c r="BE186" s="5">
        <f t="shared" si="324"/>
        <v>4.1003020578912069E-4</v>
      </c>
      <c r="BF186" s="5">
        <f t="shared" si="325"/>
        <v>1.6886989780457373E-4</v>
      </c>
      <c r="BG186" s="5">
        <f t="shared" si="326"/>
        <v>4.6365758720376735E-5</v>
      </c>
      <c r="BH186" s="5">
        <f t="shared" si="327"/>
        <v>9.547809924969787E-6</v>
      </c>
      <c r="BI186" s="5">
        <f t="shared" si="328"/>
        <v>1.5728964974023124E-6</v>
      </c>
      <c r="BJ186" s="8">
        <f t="shared" si="329"/>
        <v>0.25727557765316744</v>
      </c>
      <c r="BK186" s="8">
        <f t="shared" si="330"/>
        <v>0.30194135098018376</v>
      </c>
      <c r="BL186" s="8">
        <f t="shared" si="331"/>
        <v>0.4038959662758117</v>
      </c>
      <c r="BM186" s="8">
        <f t="shared" si="332"/>
        <v>0.32305323294959104</v>
      </c>
      <c r="BN186" s="8">
        <f t="shared" si="333"/>
        <v>0.67669904852420204</v>
      </c>
    </row>
    <row r="187" spans="1:66" x14ac:dyDescent="0.25">
      <c r="A187" t="s">
        <v>340</v>
      </c>
      <c r="B187" t="s">
        <v>361</v>
      </c>
      <c r="C187" t="s">
        <v>394</v>
      </c>
      <c r="D187" s="15">
        <v>44215</v>
      </c>
      <c r="E187">
        <f>VLOOKUP(A187,home!$A$2:$E$405,3,FALSE)</f>
        <v>1.3107344632768401</v>
      </c>
      <c r="F187">
        <f>VLOOKUP(B187,home!$B$2:$E$405,3,FALSE)</f>
        <v>0.59</v>
      </c>
      <c r="G187">
        <f>VLOOKUP(C187,away!$B$2:$E$405,4,FALSE)</f>
        <v>1.19</v>
      </c>
      <c r="H187">
        <f>VLOOKUP(A187,away!$A$2:$E$405,3,FALSE)</f>
        <v>1.1016949152542399</v>
      </c>
      <c r="I187">
        <f>VLOOKUP(C187,away!$B$2:$E$405,3,FALSE)</f>
        <v>0.76</v>
      </c>
      <c r="J187">
        <f>VLOOKUP(B187,home!$B$2:$E$405,4,FALSE)</f>
        <v>1.1100000000000001</v>
      </c>
      <c r="K187" s="3">
        <f t="shared" si="334"/>
        <v>0.92026666666666934</v>
      </c>
      <c r="L187" s="3">
        <f t="shared" si="335"/>
        <v>0.9293898305084769</v>
      </c>
      <c r="M187" s="5">
        <f t="shared" si="280"/>
        <v>0.15729118700202671</v>
      </c>
      <c r="N187" s="5">
        <f t="shared" si="281"/>
        <v>0.14474983635839886</v>
      </c>
      <c r="O187" s="5">
        <f t="shared" si="282"/>
        <v>0.14618482962829077</v>
      </c>
      <c r="P187" s="5">
        <f t="shared" si="283"/>
        <v>0.1345290258792621</v>
      </c>
      <c r="Q187" s="5">
        <f t="shared" si="284"/>
        <v>6.6604224703044779E-2</v>
      </c>
      <c r="R187" s="5">
        <f t="shared" si="285"/>
        <v>6.7931347015573851E-2</v>
      </c>
      <c r="S187" s="5">
        <f t="shared" si="286"/>
        <v>2.8765214296128955E-2</v>
      </c>
      <c r="T187" s="5">
        <f t="shared" si="287"/>
        <v>6.190128910791131E-2</v>
      </c>
      <c r="U187" s="5">
        <f t="shared" si="288"/>
        <v>6.2514954280198945E-2</v>
      </c>
      <c r="V187" s="5">
        <f t="shared" si="289"/>
        <v>2.7336109911984029E-3</v>
      </c>
      <c r="W187" s="5">
        <f t="shared" si="290"/>
        <v>2.0431215951129619E-2</v>
      </c>
      <c r="X187" s="5">
        <f t="shared" si="291"/>
        <v>1.8988564329902449E-2</v>
      </c>
      <c r="Y187" s="5">
        <f t="shared" si="292"/>
        <v>8.8238892920836729E-3</v>
      </c>
      <c r="Z187" s="5">
        <f t="shared" si="293"/>
        <v>2.1044901029672238E-2</v>
      </c>
      <c r="AA187" s="5">
        <f t="shared" si="294"/>
        <v>1.9366920920906427E-2</v>
      </c>
      <c r="AB187" s="5">
        <f t="shared" si="295"/>
        <v>8.9113658797397681E-3</v>
      </c>
      <c r="AC187" s="5">
        <f t="shared" si="296"/>
        <v>1.4612628287862477E-4</v>
      </c>
      <c r="AD187" s="5">
        <f t="shared" si="297"/>
        <v>4.7005417498232347E-3</v>
      </c>
      <c r="AE187" s="5">
        <f t="shared" si="298"/>
        <v>4.3686357001662358E-3</v>
      </c>
      <c r="AF187" s="5">
        <f t="shared" si="299"/>
        <v>2.0300827964653892E-3</v>
      </c>
      <c r="AG187" s="5">
        <f t="shared" si="300"/>
        <v>6.2891276870838105E-4</v>
      </c>
      <c r="AH187" s="5">
        <f t="shared" si="301"/>
        <v>4.8897292502586868E-3</v>
      </c>
      <c r="AI187" s="5">
        <f t="shared" si="302"/>
        <v>4.499854838038074E-3</v>
      </c>
      <c r="AJ187" s="5">
        <f t="shared" si="303"/>
        <v>2.0705332061425915E-3</v>
      </c>
      <c r="AK187" s="5">
        <f t="shared" si="304"/>
        <v>6.3514756394649819E-4</v>
      </c>
      <c r="AL187" s="5">
        <f t="shared" si="305"/>
        <v>4.9991933726752526E-6</v>
      </c>
      <c r="AM187" s="5">
        <f t="shared" si="306"/>
        <v>8.6515037752746835E-4</v>
      </c>
      <c r="AN187" s="5">
        <f t="shared" si="307"/>
        <v>8.0406196273459865E-4</v>
      </c>
      <c r="AO187" s="5">
        <f t="shared" si="308"/>
        <v>3.7364350563211094E-4</v>
      </c>
      <c r="AP187" s="5">
        <f t="shared" si="309"/>
        <v>1.1575349145667358E-4</v>
      </c>
      <c r="AQ187" s="5">
        <f t="shared" si="310"/>
        <v>2.6895029451420566E-5</v>
      </c>
      <c r="AR187" s="5">
        <f t="shared" si="311"/>
        <v>9.0889292782605287E-4</v>
      </c>
      <c r="AS187" s="5">
        <f t="shared" si="312"/>
        <v>8.3642386504739134E-4</v>
      </c>
      <c r="AT187" s="5">
        <f t="shared" si="313"/>
        <v>3.8486650110380741E-4</v>
      </c>
      <c r="AU187" s="5">
        <f t="shared" si="314"/>
        <v>1.1805993736082163E-4</v>
      </c>
      <c r="AV187" s="5">
        <f t="shared" si="315"/>
        <v>2.7161656255479774E-5</v>
      </c>
      <c r="AW187" s="5">
        <f t="shared" si="316"/>
        <v>1.1877062525925921E-7</v>
      </c>
      <c r="AX187" s="5">
        <f t="shared" si="317"/>
        <v>1.326948423487689E-4</v>
      </c>
      <c r="AY187" s="5">
        <f t="shared" si="318"/>
        <v>1.2332523703987143E-4</v>
      </c>
      <c r="AZ187" s="5">
        <f t="shared" si="319"/>
        <v>5.7308610574951907E-5</v>
      </c>
      <c r="BA187" s="5">
        <f t="shared" si="320"/>
        <v>1.7754013289643623E-5</v>
      </c>
      <c r="BB187" s="5">
        <f t="shared" si="321"/>
        <v>4.1250998505267823E-6</v>
      </c>
      <c r="BC187" s="5">
        <f t="shared" si="322"/>
        <v>7.6676517018232615E-7</v>
      </c>
      <c r="BD187" s="5">
        <f t="shared" si="323"/>
        <v>1.4078597402376804E-4</v>
      </c>
      <c r="BE187" s="5">
        <f t="shared" si="324"/>
        <v>1.295606390282733E-4</v>
      </c>
      <c r="BF187" s="5">
        <f t="shared" si="325"/>
        <v>5.9615168704876326E-5</v>
      </c>
      <c r="BG187" s="5">
        <f t="shared" si="326"/>
        <v>1.828728419560256E-5</v>
      </c>
      <c r="BH187" s="5">
        <f t="shared" si="327"/>
        <v>4.2072945172683077E-6</v>
      </c>
      <c r="BI187" s="5">
        <f t="shared" si="328"/>
        <v>7.7436658021829198E-7</v>
      </c>
      <c r="BJ187" s="8">
        <f t="shared" si="329"/>
        <v>0.33574867169271011</v>
      </c>
      <c r="BK187" s="8">
        <f t="shared" si="330"/>
        <v>0.32359348888190731</v>
      </c>
      <c r="BL187" s="8">
        <f t="shared" si="331"/>
        <v>0.31963331819773916</v>
      </c>
      <c r="BM187" s="8">
        <f t="shared" si="332"/>
        <v>0.28260672274901721</v>
      </c>
      <c r="BN187" s="8">
        <f t="shared" si="333"/>
        <v>0.71729045058659713</v>
      </c>
    </row>
    <row r="188" spans="1:66" x14ac:dyDescent="0.25">
      <c r="A188" t="s">
        <v>340</v>
      </c>
      <c r="B188" t="s">
        <v>429</v>
      </c>
      <c r="C188" t="s">
        <v>378</v>
      </c>
      <c r="D188" s="15">
        <v>44215</v>
      </c>
      <c r="E188">
        <f>VLOOKUP(A188,home!$A$2:$E$405,3,FALSE)</f>
        <v>1.3107344632768401</v>
      </c>
      <c r="F188">
        <f>VLOOKUP(B188,home!$B$2:$E$405,3,FALSE)</f>
        <v>0.76</v>
      </c>
      <c r="G188">
        <f>VLOOKUP(C188,away!$B$2:$E$405,4,FALSE)</f>
        <v>0.87</v>
      </c>
      <c r="H188">
        <f>VLOOKUP(A188,away!$A$2:$E$405,3,FALSE)</f>
        <v>1.1016949152542399</v>
      </c>
      <c r="I188">
        <f>VLOOKUP(C188,away!$B$2:$E$405,3,FALSE)</f>
        <v>0.65</v>
      </c>
      <c r="J188">
        <f>VLOOKUP(B188,home!$B$2:$E$405,4,FALSE)</f>
        <v>1.41</v>
      </c>
      <c r="K188" s="3">
        <f t="shared" si="334"/>
        <v>0.86665762711864669</v>
      </c>
      <c r="L188" s="3">
        <f t="shared" si="335"/>
        <v>1.009703389830511</v>
      </c>
      <c r="M188" s="5">
        <f t="shared" si="280"/>
        <v>0.15314639010625</v>
      </c>
      <c r="N188" s="5">
        <f t="shared" si="281"/>
        <v>0.13272548705126921</v>
      </c>
      <c r="O188" s="5">
        <f t="shared" si="282"/>
        <v>0.15463242923058643</v>
      </c>
      <c r="P188" s="5">
        <f t="shared" si="283"/>
        <v>0.13401337419257209</v>
      </c>
      <c r="Q188" s="5">
        <f t="shared" si="284"/>
        <v>5.7513777833009809E-2</v>
      </c>
      <c r="R188" s="5">
        <f t="shared" si="285"/>
        <v>7.8066443985924869E-2</v>
      </c>
      <c r="S188" s="5">
        <f t="shared" si="286"/>
        <v>2.9317675150583599E-2</v>
      </c>
      <c r="T188" s="5">
        <f t="shared" si="287"/>
        <v>5.8071856439948902E-2</v>
      </c>
      <c r="U188" s="5">
        <f t="shared" si="288"/>
        <v>6.7656879102432385E-2</v>
      </c>
      <c r="V188" s="5">
        <f t="shared" si="289"/>
        <v>2.8505482511686268E-3</v>
      </c>
      <c r="W188" s="5">
        <f t="shared" si="290"/>
        <v>1.6614918074461769E-2</v>
      </c>
      <c r="X188" s="5">
        <f t="shared" si="291"/>
        <v>1.6776139101540272E-2</v>
      </c>
      <c r="Y188" s="5">
        <f t="shared" si="292"/>
        <v>8.4694622595466989E-3</v>
      </c>
      <c r="Z188" s="5">
        <f t="shared" si="293"/>
        <v>2.6274651041534012E-2</v>
      </c>
      <c r="AA188" s="5">
        <f t="shared" si="294"/>
        <v>2.2771126725026344E-2</v>
      </c>
      <c r="AB188" s="5">
        <f t="shared" si="295"/>
        <v>9.8673853271646645E-3</v>
      </c>
      <c r="AC188" s="5">
        <f t="shared" si="296"/>
        <v>1.5590131979800948E-4</v>
      </c>
      <c r="AD188" s="5">
        <f t="shared" si="297"/>
        <v>3.5998613682959374E-3</v>
      </c>
      <c r="AE188" s="5">
        <f t="shared" si="298"/>
        <v>3.634792226488309E-3</v>
      </c>
      <c r="AF188" s="5">
        <f t="shared" si="299"/>
        <v>1.8350310162074182E-3</v>
      </c>
      <c r="AG188" s="5">
        <f t="shared" si="300"/>
        <v>6.1761234583625245E-4</v>
      </c>
      <c r="AH188" s="5">
        <f t="shared" si="301"/>
        <v>6.6324010558126631E-3</v>
      </c>
      <c r="AI188" s="5">
        <f t="shared" si="302"/>
        <v>5.7480209611298098E-3</v>
      </c>
      <c r="AJ188" s="5">
        <f t="shared" si="303"/>
        <v>2.4907831034005016E-3</v>
      </c>
      <c r="AK188" s="5">
        <f t="shared" si="304"/>
        <v>7.1955205802009929E-4</v>
      </c>
      <c r="AL188" s="5">
        <f t="shared" si="305"/>
        <v>5.4569649059860832E-6</v>
      </c>
      <c r="AM188" s="5">
        <f t="shared" si="306"/>
        <v>6.239694622806886E-4</v>
      </c>
      <c r="AN188" s="5">
        <f t="shared" si="307"/>
        <v>6.3002408121553232E-4</v>
      </c>
      <c r="AO188" s="5">
        <f t="shared" si="308"/>
        <v>3.1806872523908809E-4</v>
      </c>
      <c r="AP188" s="5">
        <f t="shared" si="309"/>
        <v>1.0705169002432555E-4</v>
      </c>
      <c r="AQ188" s="5">
        <f t="shared" si="310"/>
        <v>2.7022613576161646E-5</v>
      </c>
      <c r="AR188" s="5">
        <f t="shared" si="311"/>
        <v>1.339351565753902E-3</v>
      </c>
      <c r="AS188" s="5">
        <f t="shared" si="312"/>
        <v>1.1607592498539207E-3</v>
      </c>
      <c r="AT188" s="5">
        <f t="shared" si="313"/>
        <v>5.0299042856720953E-4</v>
      </c>
      <c r="AU188" s="5">
        <f t="shared" si="314"/>
        <v>1.4530683042848303E-4</v>
      </c>
      <c r="AV188" s="5">
        <f t="shared" si="315"/>
        <v>3.1482818215820158E-5</v>
      </c>
      <c r="AW188" s="5">
        <f t="shared" si="316"/>
        <v>1.3264474152154539E-7</v>
      </c>
      <c r="AX188" s="5">
        <f t="shared" si="317"/>
        <v>9.0127982262446524E-5</v>
      </c>
      <c r="AY188" s="5">
        <f t="shared" si="318"/>
        <v>9.1002529208976412E-5</v>
      </c>
      <c r="AZ188" s="5">
        <f t="shared" si="319"/>
        <v>4.5942781112726788E-5</v>
      </c>
      <c r="BA188" s="5">
        <f t="shared" si="320"/>
        <v>1.5462860609253805E-5</v>
      </c>
      <c r="BB188" s="5">
        <f t="shared" si="321"/>
        <v>3.9032256934100606E-6</v>
      </c>
      <c r="BC188" s="5">
        <f t="shared" si="322"/>
        <v>7.8822004278193751E-7</v>
      </c>
      <c r="BD188" s="5">
        <f t="shared" si="323"/>
        <v>2.2539130268608613E-4</v>
      </c>
      <c r="BE188" s="5">
        <f t="shared" si="324"/>
        <v>1.9533709155910404E-4</v>
      </c>
      <c r="BF188" s="5">
        <f t="shared" si="325"/>
        <v>8.4645190129435457E-5</v>
      </c>
      <c r="BG188" s="5">
        <f t="shared" si="326"/>
        <v>2.4452799874861078E-5</v>
      </c>
      <c r="BH188" s="5">
        <f t="shared" si="327"/>
        <v>5.29805137898856E-6</v>
      </c>
      <c r="BI188" s="5">
        <f t="shared" si="328"/>
        <v>9.1831932729338021E-7</v>
      </c>
      <c r="BJ188" s="8">
        <f t="shared" si="329"/>
        <v>0.30181230188787006</v>
      </c>
      <c r="BK188" s="8">
        <f t="shared" si="330"/>
        <v>0.3195803485144873</v>
      </c>
      <c r="BL188" s="8">
        <f t="shared" si="331"/>
        <v>0.35230095519727284</v>
      </c>
      <c r="BM188" s="8">
        <f t="shared" si="332"/>
        <v>0.28977948435708439</v>
      </c>
      <c r="BN188" s="8">
        <f t="shared" si="333"/>
        <v>0.71009790239961246</v>
      </c>
    </row>
    <row r="189" spans="1:66" x14ac:dyDescent="0.25">
      <c r="A189" t="s">
        <v>340</v>
      </c>
      <c r="B189" t="s">
        <v>341</v>
      </c>
      <c r="C189" t="s">
        <v>415</v>
      </c>
      <c r="D189" s="15">
        <v>44215</v>
      </c>
      <c r="E189">
        <f>VLOOKUP(A189,home!$A$2:$E$405,3,FALSE)</f>
        <v>1.3107344632768401</v>
      </c>
      <c r="F189">
        <f>VLOOKUP(B189,home!$B$2:$E$405,3,FALSE)</f>
        <v>0.59</v>
      </c>
      <c r="G189">
        <f>VLOOKUP(C189,away!$B$2:$E$405,4,FALSE)</f>
        <v>0.68</v>
      </c>
      <c r="H189">
        <f>VLOOKUP(A189,away!$A$2:$E$405,3,FALSE)</f>
        <v>1.1016949152542399</v>
      </c>
      <c r="I189">
        <f>VLOOKUP(C189,away!$B$2:$E$405,3,FALSE)</f>
        <v>0.76</v>
      </c>
      <c r="J189">
        <f>VLOOKUP(B189,home!$B$2:$E$405,4,FALSE)</f>
        <v>0.91</v>
      </c>
      <c r="K189" s="3">
        <f t="shared" si="334"/>
        <v>0.52586666666666826</v>
      </c>
      <c r="L189" s="3">
        <f t="shared" si="335"/>
        <v>0.76193220338983236</v>
      </c>
      <c r="M189" s="5">
        <f t="shared" si="280"/>
        <v>0.27587735718227785</v>
      </c>
      <c r="N189" s="5">
        <f t="shared" si="281"/>
        <v>0.14507470623025426</v>
      </c>
      <c r="O189" s="5">
        <f t="shared" si="282"/>
        <v>0.21019984262325672</v>
      </c>
      <c r="P189" s="5">
        <f t="shared" si="283"/>
        <v>0.11053709057415027</v>
      </c>
      <c r="Q189" s="5">
        <f t="shared" si="284"/>
        <v>3.8144976091474964E-2</v>
      </c>
      <c r="R189" s="5">
        <f t="shared" si="285"/>
        <v>8.0079014621066993E-2</v>
      </c>
      <c r="S189" s="5">
        <f t="shared" si="286"/>
        <v>1.107235522823727E-2</v>
      </c>
      <c r="T189" s="5">
        <f t="shared" si="287"/>
        <v>2.9063885681629993E-2</v>
      </c>
      <c r="U189" s="5">
        <f t="shared" si="288"/>
        <v>4.2110884488731883E-2</v>
      </c>
      <c r="V189" s="5">
        <f t="shared" si="289"/>
        <v>4.9293479345452202E-4</v>
      </c>
      <c r="W189" s="5">
        <f t="shared" si="290"/>
        <v>6.6863904757678994E-3</v>
      </c>
      <c r="X189" s="5">
        <f t="shared" si="291"/>
        <v>5.0945762279266246E-3</v>
      </c>
      <c r="Y189" s="5">
        <f t="shared" si="292"/>
        <v>1.9408608453407969E-3</v>
      </c>
      <c r="Z189" s="5">
        <f t="shared" si="293"/>
        <v>2.0338260018505392E-2</v>
      </c>
      <c r="AA189" s="5">
        <f t="shared" si="294"/>
        <v>1.06952130017314E-2</v>
      </c>
      <c r="AB189" s="5">
        <f t="shared" si="295"/>
        <v>2.8121280052552512E-3</v>
      </c>
      <c r="AC189" s="5">
        <f t="shared" si="296"/>
        <v>1.2344157759935216E-5</v>
      </c>
      <c r="AD189" s="5">
        <f t="shared" si="297"/>
        <v>8.7903746788095571E-4</v>
      </c>
      <c r="AE189" s="5">
        <f t="shared" si="298"/>
        <v>6.6976695476475556E-4</v>
      </c>
      <c r="AF189" s="5">
        <f t="shared" si="299"/>
        <v>2.5515850580080414E-4</v>
      </c>
      <c r="AG189" s="5">
        <f t="shared" si="300"/>
        <v>6.4804494179488019E-5</v>
      </c>
      <c r="AH189" s="5">
        <f t="shared" si="301"/>
        <v>3.8740938172537862E-3</v>
      </c>
      <c r="AI189" s="5">
        <f t="shared" si="302"/>
        <v>2.0372568020331971E-3</v>
      </c>
      <c r="AJ189" s="5">
        <f t="shared" si="303"/>
        <v>5.3566272181459682E-4</v>
      </c>
      <c r="AK189" s="5">
        <f t="shared" si="304"/>
        <v>9.3895723326078959E-5</v>
      </c>
      <c r="AL189" s="5">
        <f t="shared" si="305"/>
        <v>1.9783969200053127E-7</v>
      </c>
      <c r="AM189" s="5">
        <f t="shared" si="306"/>
        <v>9.2451300621933352E-5</v>
      </c>
      <c r="AN189" s="5">
        <f t="shared" si="307"/>
        <v>7.0441623189125465E-5</v>
      </c>
      <c r="AO189" s="5">
        <f t="shared" si="308"/>
        <v>2.6835870583423334E-5</v>
      </c>
      <c r="AP189" s="5">
        <f t="shared" si="309"/>
        <v>6.8157046678373758E-6</v>
      </c>
      <c r="AQ189" s="5">
        <f t="shared" si="310"/>
        <v>1.2982762188049242E-6</v>
      </c>
      <c r="AR189" s="5">
        <f t="shared" si="311"/>
        <v>5.9035936766382098E-4</v>
      </c>
      <c r="AS189" s="5">
        <f t="shared" si="312"/>
        <v>3.1045031280881562E-4</v>
      </c>
      <c r="AT189" s="5">
        <f t="shared" si="313"/>
        <v>8.1627735581198149E-5</v>
      </c>
      <c r="AU189" s="5">
        <f t="shared" si="314"/>
        <v>1.430843507254429E-5</v>
      </c>
      <c r="AV189" s="5">
        <f t="shared" si="315"/>
        <v>1.8810822642038282E-6</v>
      </c>
      <c r="AW189" s="5">
        <f t="shared" si="316"/>
        <v>2.2019269094772716E-9</v>
      </c>
      <c r="AX189" s="5">
        <f t="shared" si="317"/>
        <v>8.1028428811756896E-6</v>
      </c>
      <c r="AY189" s="5">
        <f t="shared" si="318"/>
        <v>6.1738169301758113E-6</v>
      </c>
      <c r="AZ189" s="5">
        <f t="shared" si="319"/>
        <v>2.3520149684671528E-6</v>
      </c>
      <c r="BA189" s="5">
        <f t="shared" si="320"/>
        <v>5.9735864911001499E-7</v>
      </c>
      <c r="BB189" s="5">
        <f t="shared" si="321"/>
        <v>1.1378669793259185E-7</v>
      </c>
      <c r="BC189" s="5">
        <f t="shared" si="322"/>
        <v>1.7339549894446606E-8</v>
      </c>
      <c r="BD189" s="5">
        <f t="shared" si="323"/>
        <v>7.4968968965987164E-5</v>
      </c>
      <c r="BE189" s="5">
        <f t="shared" si="324"/>
        <v>3.9423681813580568E-5</v>
      </c>
      <c r="BF189" s="5">
        <f t="shared" si="325"/>
        <v>1.036580007151748E-5</v>
      </c>
      <c r="BG189" s="5">
        <f t="shared" si="326"/>
        <v>1.8170095769806699E-6</v>
      </c>
      <c r="BH189" s="5">
        <f t="shared" si="327"/>
        <v>2.3887619238705942E-7</v>
      </c>
      <c r="BI189" s="5">
        <f t="shared" si="328"/>
        <v>2.5123405407321749E-8</v>
      </c>
      <c r="BJ189" s="8">
        <f t="shared" si="329"/>
        <v>0.22808936290997836</v>
      </c>
      <c r="BK189" s="8">
        <f t="shared" si="330"/>
        <v>0.39799845359250208</v>
      </c>
      <c r="BL189" s="8">
        <f t="shared" si="331"/>
        <v>0.35356345819788632</v>
      </c>
      <c r="BM189" s="8">
        <f t="shared" si="332"/>
        <v>0.1400703757813879</v>
      </c>
      <c r="BN189" s="8">
        <f t="shared" si="333"/>
        <v>0.85991298732248111</v>
      </c>
    </row>
    <row r="190" spans="1:66" x14ac:dyDescent="0.25">
      <c r="A190" t="s">
        <v>342</v>
      </c>
      <c r="B190" t="s">
        <v>402</v>
      </c>
      <c r="C190" t="s">
        <v>430</v>
      </c>
      <c r="D190" s="15">
        <v>44215</v>
      </c>
      <c r="E190">
        <f>VLOOKUP(A190,home!$A$2:$E$405,3,FALSE)</f>
        <v>1.1491228070175401</v>
      </c>
      <c r="F190">
        <f>VLOOKUP(B190,home!$B$2:$E$405,3,FALSE)</f>
        <v>0.7</v>
      </c>
      <c r="G190">
        <f>VLOOKUP(C190,away!$B$2:$E$405,4,FALSE)</f>
        <v>0.87</v>
      </c>
      <c r="H190">
        <f>VLOOKUP(A190,away!$A$2:$E$405,3,FALSE)</f>
        <v>0.820175438596491</v>
      </c>
      <c r="I190">
        <f>VLOOKUP(C190,away!$B$2:$E$405,3,FALSE)</f>
        <v>0.44</v>
      </c>
      <c r="J190">
        <f>VLOOKUP(B190,home!$B$2:$E$405,4,FALSE)</f>
        <v>0.73</v>
      </c>
      <c r="K190" s="3">
        <f t="shared" si="334"/>
        <v>0.69981578947368184</v>
      </c>
      <c r="L190" s="3">
        <f t="shared" si="335"/>
        <v>0.26344035087719286</v>
      </c>
      <c r="M190" s="5">
        <f t="shared" si="280"/>
        <v>0.38164816059904827</v>
      </c>
      <c r="N190" s="5">
        <f t="shared" si="281"/>
        <v>0.26708340881080145</v>
      </c>
      <c r="O190" s="5">
        <f t="shared" si="282"/>
        <v>0.10054152533984854</v>
      </c>
      <c r="P190" s="5">
        <f t="shared" si="283"/>
        <v>7.0360546930594292E-2</v>
      </c>
      <c r="Q190" s="5">
        <f t="shared" si="284"/>
        <v>9.345459329612657E-2</v>
      </c>
      <c r="R190" s="5">
        <f t="shared" si="285"/>
        <v>1.3243347356628939E-2</v>
      </c>
      <c r="S190" s="5">
        <f t="shared" si="286"/>
        <v>3.2429126322800275E-3</v>
      </c>
      <c r="T190" s="5">
        <f t="shared" si="287"/>
        <v>2.4619710849016943E-2</v>
      </c>
      <c r="U190" s="5">
        <f t="shared" si="288"/>
        <v>9.267903585653478E-3</v>
      </c>
      <c r="V190" s="5">
        <f t="shared" si="289"/>
        <v>6.6429161728787532E-5</v>
      </c>
      <c r="W190" s="5">
        <f t="shared" si="290"/>
        <v>2.1800333329156887E-2</v>
      </c>
      <c r="X190" s="5">
        <f t="shared" si="291"/>
        <v>5.743087461472853E-3</v>
      </c>
      <c r="Y190" s="5">
        <f t="shared" si="292"/>
        <v>7.5648048798440768E-4</v>
      </c>
      <c r="Z190" s="5">
        <f t="shared" si="293"/>
        <v>1.1629440248062917E-3</v>
      </c>
      <c r="AA190" s="5">
        <f t="shared" si="294"/>
        <v>8.1384659083351602E-4</v>
      </c>
      <c r="AB190" s="5">
        <f t="shared" si="295"/>
        <v>2.8477134723731075E-4</v>
      </c>
      <c r="AC190" s="5">
        <f t="shared" si="296"/>
        <v>7.6542884158702742E-7</v>
      </c>
      <c r="AD190" s="5">
        <f t="shared" si="297"/>
        <v>3.8140543698833361E-3</v>
      </c>
      <c r="AE190" s="5">
        <f t="shared" si="298"/>
        <v>1.0047758214667569E-3</v>
      </c>
      <c r="AF190" s="5">
        <f t="shared" si="299"/>
        <v>1.3234924748006108E-4</v>
      </c>
      <c r="AG190" s="5">
        <f t="shared" si="300"/>
        <v>1.1622044064826584E-5</v>
      </c>
      <c r="AH190" s="5">
        <f t="shared" si="301"/>
        <v>7.6591595486376042E-5</v>
      </c>
      <c r="AI190" s="5">
        <f t="shared" si="302"/>
        <v>5.3600007862347134E-5</v>
      </c>
      <c r="AJ190" s="5">
        <f t="shared" si="303"/>
        <v>1.8755065908992005E-5</v>
      </c>
      <c r="AK190" s="5">
        <f t="shared" si="304"/>
        <v>4.3750304185773923E-6</v>
      </c>
      <c r="AL190" s="5">
        <f t="shared" si="305"/>
        <v>5.6445697886744941E-9</v>
      </c>
      <c r="AM190" s="5">
        <f t="shared" si="306"/>
        <v>5.338270939910908E-4</v>
      </c>
      <c r="AN190" s="5">
        <f t="shared" si="307"/>
        <v>1.4063159694876519E-4</v>
      </c>
      <c r="AO190" s="5">
        <f t="shared" si="308"/>
        <v>1.8524018622301334E-5</v>
      </c>
      <c r="AP190" s="5">
        <f t="shared" si="309"/>
        <v>1.6266579885049075E-6</v>
      </c>
      <c r="AQ190" s="5">
        <f t="shared" si="310"/>
        <v>1.0713183781223032E-7</v>
      </c>
      <c r="AR190" s="5">
        <f t="shared" si="311"/>
        <v>4.0354633578349853E-6</v>
      </c>
      <c r="AS190" s="5">
        <f t="shared" si="312"/>
        <v>2.8240809756554048E-6</v>
      </c>
      <c r="AT190" s="5">
        <f t="shared" si="313"/>
        <v>9.8816822875794633E-7</v>
      </c>
      <c r="AU190" s="5">
        <f t="shared" si="314"/>
        <v>2.3051190971368403E-7</v>
      </c>
      <c r="AV190" s="5">
        <f t="shared" si="315"/>
        <v>4.032896851984196E-8</v>
      </c>
      <c r="AW190" s="5">
        <f t="shared" si="316"/>
        <v>2.890642470975668E-11</v>
      </c>
      <c r="AX190" s="5">
        <f t="shared" si="317"/>
        <v>6.2263438203969377E-5</v>
      </c>
      <c r="AY190" s="5">
        <f t="shared" si="318"/>
        <v>1.6402702007274109E-5</v>
      </c>
      <c r="AZ190" s="5">
        <f t="shared" si="319"/>
        <v>2.1605667860651636E-6</v>
      </c>
      <c r="BA190" s="5">
        <f t="shared" si="320"/>
        <v>1.8972682407153869E-7</v>
      </c>
      <c r="BB190" s="5">
        <f t="shared" si="321"/>
        <v>1.249542527605539E-8</v>
      </c>
      <c r="BC190" s="5">
        <f t="shared" si="322"/>
        <v>6.5835984381675528E-10</v>
      </c>
      <c r="BD190" s="5">
        <f t="shared" si="323"/>
        <v>1.7718398049001741E-7</v>
      </c>
      <c r="BE190" s="5">
        <f t="shared" si="324"/>
        <v>1.2399614718871097E-7</v>
      </c>
      <c r="BF190" s="5">
        <f t="shared" si="325"/>
        <v>4.3387230818281311E-8</v>
      </c>
      <c r="BG190" s="5">
        <f t="shared" si="326"/>
        <v>1.0121023062724131E-8</v>
      </c>
      <c r="BH190" s="5">
        <f t="shared" si="327"/>
        <v>1.7707129362304069E-9</v>
      </c>
      <c r="BI190" s="5">
        <f t="shared" si="328"/>
        <v>2.4783457427986878E-10</v>
      </c>
      <c r="BJ190" s="8">
        <f t="shared" si="329"/>
        <v>0.41919616180444907</v>
      </c>
      <c r="BK190" s="8">
        <f t="shared" si="330"/>
        <v>0.45533522309907004</v>
      </c>
      <c r="BL190" s="8">
        <f t="shared" si="331"/>
        <v>0.12431319118024763</v>
      </c>
      <c r="BM190" s="8">
        <f t="shared" si="332"/>
        <v>7.3659535102424067E-2</v>
      </c>
      <c r="BN190" s="8">
        <f t="shared" si="333"/>
        <v>0.92633158233304802</v>
      </c>
    </row>
    <row r="191" spans="1:66" x14ac:dyDescent="0.25">
      <c r="A191" t="s">
        <v>40</v>
      </c>
      <c r="B191" t="s">
        <v>233</v>
      </c>
      <c r="C191" t="s">
        <v>41</v>
      </c>
      <c r="D191" s="15">
        <v>44215</v>
      </c>
      <c r="E191">
        <f>VLOOKUP(A191,home!$A$2:$E$405,3,FALSE)</f>
        <v>1.5473684210526299</v>
      </c>
      <c r="F191">
        <f>VLOOKUP(B191,home!$B$2:$E$405,3,FALSE)</f>
        <v>1.08</v>
      </c>
      <c r="G191">
        <f>VLOOKUP(C191,away!$B$2:$E$405,4,FALSE)</f>
        <v>1.29</v>
      </c>
      <c r="H191">
        <f>VLOOKUP(A191,away!$A$2:$E$405,3,FALSE)</f>
        <v>1.2052631578947399</v>
      </c>
      <c r="I191">
        <f>VLOOKUP(C191,away!$B$2:$E$405,3,FALSE)</f>
        <v>0.43</v>
      </c>
      <c r="J191">
        <f>VLOOKUP(B191,home!$B$2:$E$405,4,FALSE)</f>
        <v>1.01</v>
      </c>
      <c r="K191" s="3">
        <f t="shared" si="334"/>
        <v>2.1557936842105243</v>
      </c>
      <c r="L191" s="3">
        <f t="shared" si="335"/>
        <v>0.52344578947368559</v>
      </c>
      <c r="M191" s="5">
        <f t="shared" si="280"/>
        <v>6.8615318070807146E-2</v>
      </c>
      <c r="N191" s="5">
        <f t="shared" si="281"/>
        <v>0.14792046933714231</v>
      </c>
      <c r="O191" s="5">
        <f t="shared" si="282"/>
        <v>3.5916399337561689E-2</v>
      </c>
      <c r="P191" s="5">
        <f t="shared" si="283"/>
        <v>7.7428346851498547E-2</v>
      </c>
      <c r="Q191" s="5">
        <f t="shared" si="284"/>
        <v>0.15944300678123399</v>
      </c>
      <c r="R191" s="5">
        <f t="shared" si="285"/>
        <v>9.4001440031510671E-3</v>
      </c>
      <c r="S191" s="5">
        <f t="shared" si="286"/>
        <v>2.1843332745208985E-2</v>
      </c>
      <c r="T191" s="5">
        <f t="shared" si="287"/>
        <v>8.3459770560661228E-2</v>
      </c>
      <c r="U191" s="5">
        <f t="shared" si="288"/>
        <v>2.0264771072662502E-2</v>
      </c>
      <c r="V191" s="5">
        <f t="shared" si="289"/>
        <v>2.7387683355412106E-3</v>
      </c>
      <c r="W191" s="5">
        <f t="shared" si="290"/>
        <v>0.11457540900350667</v>
      </c>
      <c r="X191" s="5">
        <f t="shared" si="291"/>
        <v>5.9974015420110972E-2</v>
      </c>
      <c r="Y191" s="5">
        <f t="shared" si="292"/>
        <v>1.5696572924743486E-2</v>
      </c>
      <c r="Z191" s="5">
        <f t="shared" si="293"/>
        <v>1.6401552662985803E-3</v>
      </c>
      <c r="AA191" s="5">
        <f t="shared" si="294"/>
        <v>3.5358363642111102E-3</v>
      </c>
      <c r="AB191" s="5">
        <f t="shared" si="295"/>
        <v>3.8112668511841082E-3</v>
      </c>
      <c r="AC191" s="5">
        <f t="shared" si="296"/>
        <v>1.9315867669242052E-4</v>
      </c>
      <c r="AD191" s="5">
        <f t="shared" si="297"/>
        <v>6.175023577389932E-2</v>
      </c>
      <c r="AE191" s="5">
        <f t="shared" si="298"/>
        <v>3.232290091485495E-2</v>
      </c>
      <c r="AF191" s="5">
        <f t="shared" si="299"/>
        <v>8.4596431937279792E-3</v>
      </c>
      <c r="AG191" s="5">
        <f t="shared" si="300"/>
        <v>1.4760548700688777E-3</v>
      </c>
      <c r="AH191" s="5">
        <f t="shared" si="301"/>
        <v>2.1463309205677083E-4</v>
      </c>
      <c r="AI191" s="5">
        <f t="shared" si="302"/>
        <v>4.6270466427856264E-4</v>
      </c>
      <c r="AJ191" s="5">
        <f t="shared" si="303"/>
        <v>4.9874789645323826E-4</v>
      </c>
      <c r="AK191" s="5">
        <f t="shared" si="304"/>
        <v>3.583991883957252E-4</v>
      </c>
      <c r="AL191" s="5">
        <f t="shared" si="305"/>
        <v>8.7187277924637786E-6</v>
      </c>
      <c r="AM191" s="5">
        <f t="shared" si="306"/>
        <v>2.6624153655976587E-2</v>
      </c>
      <c r="AN191" s="5">
        <f t="shared" si="307"/>
        <v>1.3936301129521374E-2</v>
      </c>
      <c r="AO191" s="5">
        <f t="shared" si="308"/>
        <v>3.6474490735426655E-3</v>
      </c>
      <c r="AP191" s="5">
        <f t="shared" si="309"/>
        <v>6.3641395328853454E-4</v>
      </c>
      <c r="AQ191" s="5">
        <f t="shared" si="310"/>
        <v>8.3282051052796546E-5</v>
      </c>
      <c r="AR191" s="5">
        <f t="shared" si="311"/>
        <v>2.2469757663766939E-5</v>
      </c>
      <c r="AS191" s="5">
        <f t="shared" si="312"/>
        <v>4.8440161657289792E-5</v>
      </c>
      <c r="AT191" s="5">
        <f t="shared" si="313"/>
        <v>5.2213497281461082E-5</v>
      </c>
      <c r="AU191" s="5">
        <f t="shared" si="314"/>
        <v>3.7520509223305727E-5</v>
      </c>
      <c r="AV191" s="5">
        <f t="shared" si="315"/>
        <v>2.0221619202991298E-5</v>
      </c>
      <c r="AW191" s="5">
        <f t="shared" si="316"/>
        <v>2.7329363933075085E-7</v>
      </c>
      <c r="AX191" s="5">
        <f t="shared" si="317"/>
        <v>9.5660303831674766E-3</v>
      </c>
      <c r="AY191" s="5">
        <f t="shared" si="318"/>
        <v>5.0072983260463621E-3</v>
      </c>
      <c r="AZ191" s="5">
        <f t="shared" si="319"/>
        <v>1.3105246127038009E-3</v>
      </c>
      <c r="BA191" s="5">
        <f t="shared" si="320"/>
        <v>2.286628635071457E-4</v>
      </c>
      <c r="BB191" s="5">
        <f t="shared" si="321"/>
        <v>2.9923153277952872E-5</v>
      </c>
      <c r="BC191" s="5">
        <f t="shared" si="322"/>
        <v>3.1326297182240299E-6</v>
      </c>
      <c r="BD191" s="5">
        <f t="shared" si="323"/>
        <v>1.9602833399321457E-6</v>
      </c>
      <c r="BE191" s="5">
        <f t="shared" si="324"/>
        <v>4.2259664434888314E-6</v>
      </c>
      <c r="BF191" s="5">
        <f t="shared" si="325"/>
        <v>4.555155884279418E-6</v>
      </c>
      <c r="BG191" s="5">
        <f t="shared" si="326"/>
        <v>3.273325428641325E-6</v>
      </c>
      <c r="BH191" s="5">
        <f t="shared" si="327"/>
        <v>1.7641535713576688E-6</v>
      </c>
      <c r="BI191" s="5">
        <f t="shared" si="328"/>
        <v>7.6063022542206055E-7</v>
      </c>
      <c r="BJ191" s="8">
        <f t="shared" si="329"/>
        <v>0.74615125061175269</v>
      </c>
      <c r="BK191" s="8">
        <f t="shared" si="330"/>
        <v>0.17583494173358713</v>
      </c>
      <c r="BL191" s="8">
        <f t="shared" si="331"/>
        <v>7.4660307529876679E-2</v>
      </c>
      <c r="BM191" s="8">
        <f t="shared" si="332"/>
        <v>0.49455594572771333</v>
      </c>
      <c r="BN191" s="8">
        <f t="shared" si="333"/>
        <v>0.49872368438139486</v>
      </c>
    </row>
    <row r="192" spans="1:66" x14ac:dyDescent="0.25">
      <c r="A192" t="s">
        <v>40</v>
      </c>
      <c r="B192" t="s">
        <v>237</v>
      </c>
      <c r="C192" t="s">
        <v>234</v>
      </c>
      <c r="D192" s="15">
        <v>44215</v>
      </c>
      <c r="E192">
        <f>VLOOKUP(A192,home!$A$2:$E$405,3,FALSE)</f>
        <v>1.5473684210526299</v>
      </c>
      <c r="F192">
        <f>VLOOKUP(B192,home!$B$2:$E$405,3,FALSE)</f>
        <v>0.36</v>
      </c>
      <c r="G192">
        <f>VLOOKUP(C192,away!$B$2:$E$405,4,FALSE)</f>
        <v>1.22</v>
      </c>
      <c r="H192">
        <f>VLOOKUP(A192,away!$A$2:$E$405,3,FALSE)</f>
        <v>1.2052631578947399</v>
      </c>
      <c r="I192">
        <f>VLOOKUP(C192,away!$B$2:$E$405,3,FALSE)</f>
        <v>0.72</v>
      </c>
      <c r="J192">
        <f>VLOOKUP(B192,home!$B$2:$E$405,4,FALSE)</f>
        <v>1.01</v>
      </c>
      <c r="K192" s="3">
        <f t="shared" si="334"/>
        <v>0.67960421052631503</v>
      </c>
      <c r="L192" s="3">
        <f t="shared" si="335"/>
        <v>0.87646736842105477</v>
      </c>
      <c r="M192" s="5">
        <f t="shared" si="280"/>
        <v>0.21096319775375041</v>
      </c>
      <c r="N192" s="5">
        <f t="shared" si="281"/>
        <v>0.14337147745954443</v>
      </c>
      <c r="O192" s="5">
        <f t="shared" si="282"/>
        <v>0.18490235876892019</v>
      </c>
      <c r="P192" s="5">
        <f t="shared" si="283"/>
        <v>0.12566042155560547</v>
      </c>
      <c r="Q192" s="5">
        <f t="shared" si="284"/>
        <v>4.8717929875442524E-2</v>
      </c>
      <c r="R192" s="5">
        <f t="shared" si="285"/>
        <v>8.1030441902520609E-2</v>
      </c>
      <c r="S192" s="5">
        <f t="shared" si="286"/>
        <v>1.8712436237295987E-2</v>
      </c>
      <c r="T192" s="5">
        <f t="shared" si="287"/>
        <v>4.269967579285059E-2</v>
      </c>
      <c r="U192" s="5">
        <f t="shared" si="288"/>
        <v>5.5068629497760951E-2</v>
      </c>
      <c r="V192" s="5">
        <f t="shared" si="289"/>
        <v>1.2384533052567563E-3</v>
      </c>
      <c r="W192" s="5">
        <f t="shared" si="290"/>
        <v>1.10363034238255E-2</v>
      </c>
      <c r="X192" s="5">
        <f t="shared" si="291"/>
        <v>9.6729598189766123E-3</v>
      </c>
      <c r="Y192" s="5">
        <f t="shared" si="292"/>
        <v>4.2390168186905164E-3</v>
      </c>
      <c r="Z192" s="5">
        <f t="shared" si="293"/>
        <v>2.3673512725432468E-2</v>
      </c>
      <c r="AA192" s="5">
        <f t="shared" si="294"/>
        <v>1.6088618926152206E-2</v>
      </c>
      <c r="AB192" s="5">
        <f t="shared" si="295"/>
        <v>5.466946581883199E-3</v>
      </c>
      <c r="AC192" s="5">
        <f t="shared" si="296"/>
        <v>4.6105365198919587E-5</v>
      </c>
      <c r="AD192" s="5">
        <f t="shared" si="297"/>
        <v>1.8750795688694483E-3</v>
      </c>
      <c r="AE192" s="5">
        <f t="shared" si="298"/>
        <v>1.6434460553070914E-3</v>
      </c>
      <c r="AF192" s="5">
        <f t="shared" si="299"/>
        <v>7.2021341961848475E-4</v>
      </c>
      <c r="AG192" s="5">
        <f t="shared" si="300"/>
        <v>2.1041452019818075E-4</v>
      </c>
      <c r="AH192" s="5">
        <f t="shared" si="301"/>
        <v>5.1872653499355371E-3</v>
      </c>
      <c r="AI192" s="5">
        <f t="shared" si="302"/>
        <v>3.52528737293345E-3</v>
      </c>
      <c r="AJ192" s="5">
        <f t="shared" si="303"/>
        <v>1.1979000709804119E-3</v>
      </c>
      <c r="AK192" s="5">
        <f t="shared" si="304"/>
        <v>2.7136597734268657E-4</v>
      </c>
      <c r="AL192" s="5">
        <f t="shared" si="305"/>
        <v>1.0985081167823516E-6</v>
      </c>
      <c r="AM192" s="5">
        <f t="shared" si="306"/>
        <v>2.5486239401510902E-4</v>
      </c>
      <c r="AN192" s="5">
        <f t="shared" si="307"/>
        <v>2.2337857179191258E-4</v>
      </c>
      <c r="AO192" s="5">
        <f t="shared" si="308"/>
        <v>9.789201449005563E-5</v>
      </c>
      <c r="AP192" s="5">
        <f t="shared" si="309"/>
        <v>2.8599718776511609E-5</v>
      </c>
      <c r="AQ192" s="5">
        <f t="shared" si="310"/>
        <v>6.2666800634078386E-6</v>
      </c>
      <c r="AR192" s="5">
        <f t="shared" si="311"/>
        <v>9.0929376211194444E-4</v>
      </c>
      <c r="AS192" s="5">
        <f t="shared" si="312"/>
        <v>6.1795986933659095E-4</v>
      </c>
      <c r="AT192" s="5">
        <f t="shared" si="313"/>
        <v>2.099840645687193E-4</v>
      </c>
      <c r="AU192" s="5">
        <f t="shared" si="314"/>
        <v>4.7568684808110422E-5</v>
      </c>
      <c r="AV192" s="5">
        <f t="shared" si="315"/>
        <v>8.0819696211977463E-6</v>
      </c>
      <c r="AW192" s="5">
        <f t="shared" si="316"/>
        <v>1.8175760104514684E-8</v>
      </c>
      <c r="AX192" s="5">
        <f t="shared" si="317"/>
        <v>2.8867592679580787E-5</v>
      </c>
      <c r="AY192" s="5">
        <f t="shared" si="318"/>
        <v>2.5301502988523076E-5</v>
      </c>
      <c r="AZ192" s="5">
        <f t="shared" si="319"/>
        <v>1.1087970870724136E-5</v>
      </c>
      <c r="BA192" s="5">
        <f t="shared" si="320"/>
        <v>3.2394148833976322E-6</v>
      </c>
      <c r="BB192" s="5">
        <f t="shared" si="321"/>
        <v>7.0981035951888006E-7</v>
      </c>
      <c r="BC192" s="5">
        <f t="shared" si="322"/>
        <v>1.2442512357710313E-7</v>
      </c>
      <c r="BD192" s="5">
        <f t="shared" si="323"/>
        <v>1.3282771846665606E-4</v>
      </c>
      <c r="BE192" s="5">
        <f t="shared" si="324"/>
        <v>9.0270276744543421E-5</v>
      </c>
      <c r="BF192" s="5">
        <f t="shared" si="325"/>
        <v>3.0674030080483702E-5</v>
      </c>
      <c r="BG192" s="5">
        <f t="shared" si="326"/>
        <v>6.94873333216919E-6</v>
      </c>
      <c r="BH192" s="5">
        <f t="shared" si="327"/>
        <v>1.1805971075916828E-6</v>
      </c>
      <c r="BI192" s="5">
        <f t="shared" si="328"/>
        <v>1.6046775305089936E-7</v>
      </c>
      <c r="BJ192" s="8">
        <f t="shared" si="329"/>
        <v>0.26486684684936568</v>
      </c>
      <c r="BK192" s="8">
        <f t="shared" si="330"/>
        <v>0.35664701422821293</v>
      </c>
      <c r="BL192" s="8">
        <f t="shared" si="331"/>
        <v>0.35479376462236034</v>
      </c>
      <c r="BM192" s="8">
        <f t="shared" si="332"/>
        <v>0.20531002778235927</v>
      </c>
      <c r="BN192" s="8">
        <f t="shared" si="333"/>
        <v>0.79464582731578359</v>
      </c>
    </row>
    <row r="193" spans="1:66" x14ac:dyDescent="0.25">
      <c r="A193" t="s">
        <v>40</v>
      </c>
      <c r="B193" t="s">
        <v>239</v>
      </c>
      <c r="C193" t="s">
        <v>232</v>
      </c>
      <c r="D193" s="15">
        <v>44215</v>
      </c>
      <c r="E193">
        <f>VLOOKUP(A193,home!$A$2:$E$405,3,FALSE)</f>
        <v>1.5473684210526299</v>
      </c>
      <c r="F193">
        <f>VLOOKUP(B193,home!$B$2:$E$405,3,FALSE)</f>
        <v>0.86</v>
      </c>
      <c r="G193">
        <f>VLOOKUP(C193,away!$B$2:$E$405,4,FALSE)</f>
        <v>0.79</v>
      </c>
      <c r="H193">
        <f>VLOOKUP(A193,away!$A$2:$E$405,3,FALSE)</f>
        <v>1.2052631578947399</v>
      </c>
      <c r="I193">
        <f>VLOOKUP(C193,away!$B$2:$E$405,3,FALSE)</f>
        <v>0.65</v>
      </c>
      <c r="J193">
        <f>VLOOKUP(B193,home!$B$2:$E$405,4,FALSE)</f>
        <v>1.29</v>
      </c>
      <c r="K193" s="3">
        <f t="shared" si="334"/>
        <v>1.0512821052631567</v>
      </c>
      <c r="L193" s="3">
        <f t="shared" si="335"/>
        <v>1.0106131578947395</v>
      </c>
      <c r="M193" s="5">
        <f t="shared" si="280"/>
        <v>0.12721263984556569</v>
      </c>
      <c r="N193" s="5">
        <f t="shared" si="281"/>
        <v>0.13373637183293</v>
      </c>
      <c r="O193" s="5">
        <f t="shared" si="282"/>
        <v>0.12856276767845332</v>
      </c>
      <c r="P193" s="5">
        <f t="shared" si="283"/>
        <v>0.13515573706346248</v>
      </c>
      <c r="Q193" s="5">
        <f t="shared" si="284"/>
        <v>7.0297327265389495E-2</v>
      </c>
      <c r="R193" s="5">
        <f t="shared" si="285"/>
        <v>6.4963612315604713E-2</v>
      </c>
      <c r="S193" s="5">
        <f t="shared" si="286"/>
        <v>3.5898699381098784E-2</v>
      </c>
      <c r="T193" s="5">
        <f t="shared" si="287"/>
        <v>7.1043403899235247E-2</v>
      </c>
      <c r="U193" s="5">
        <f t="shared" si="288"/>
        <v>6.8295083120648442E-2</v>
      </c>
      <c r="V193" s="5">
        <f t="shared" si="289"/>
        <v>4.2377996927578446E-3</v>
      </c>
      <c r="W193" s="5">
        <f t="shared" si="290"/>
        <v>2.4634107400643923E-2</v>
      </c>
      <c r="X193" s="5">
        <f t="shared" si="291"/>
        <v>2.4895553072082927E-2</v>
      </c>
      <c r="Y193" s="5">
        <f t="shared" si="292"/>
        <v>1.2579886753856904E-2</v>
      </c>
      <c r="Z193" s="5">
        <f t="shared" si="293"/>
        <v>2.188436046350763E-2</v>
      </c>
      <c r="AA193" s="5">
        <f t="shared" si="294"/>
        <v>2.3006636540414085E-2</v>
      </c>
      <c r="AB193" s="5">
        <f t="shared" si="295"/>
        <v>1.2093232648615395E-2</v>
      </c>
      <c r="AC193" s="5">
        <f t="shared" si="296"/>
        <v>2.8140036914635954E-4</v>
      </c>
      <c r="AD193" s="5">
        <f t="shared" si="297"/>
        <v>6.4743490723569129E-3</v>
      </c>
      <c r="AE193" s="5">
        <f t="shared" si="298"/>
        <v>6.5430623613274971E-3</v>
      </c>
      <c r="AF193" s="5">
        <f t="shared" si="299"/>
        <v>3.3062524576416958E-3</v>
      </c>
      <c r="AG193" s="5">
        <f t="shared" si="300"/>
        <v>1.1137807456715063E-3</v>
      </c>
      <c r="AH193" s="5">
        <f t="shared" si="301"/>
        <v>5.5291556591330554E-3</v>
      </c>
      <c r="AI193" s="5">
        <f t="shared" si="302"/>
        <v>5.8127024016610936E-3</v>
      </c>
      <c r="AJ193" s="5">
        <f t="shared" si="303"/>
        <v>3.0553950090432412E-3</v>
      </c>
      <c r="AK193" s="5">
        <f t="shared" si="304"/>
        <v>1.0706940325058401E-3</v>
      </c>
      <c r="AL193" s="5">
        <f t="shared" si="305"/>
        <v>1.1958835017676873E-5</v>
      </c>
      <c r="AM193" s="5">
        <f t="shared" si="306"/>
        <v>1.3612734645991886E-3</v>
      </c>
      <c r="AN193" s="5">
        <f t="shared" si="307"/>
        <v>1.3757208748168988E-3</v>
      </c>
      <c r="AO193" s="5">
        <f t="shared" si="308"/>
        <v>6.9516080884020977E-4</v>
      </c>
      <c r="AP193" s="5">
        <f t="shared" si="309"/>
        <v>2.3417955342222197E-4</v>
      </c>
      <c r="AQ193" s="5">
        <f t="shared" si="310"/>
        <v>5.9166234499602878E-5</v>
      </c>
      <c r="AR193" s="5">
        <f t="shared" si="311"/>
        <v>1.117567492233606E-3</v>
      </c>
      <c r="AS193" s="5">
        <f t="shared" si="312"/>
        <v>1.1748787060090113E-3</v>
      </c>
      <c r="AT193" s="5">
        <f t="shared" si="313"/>
        <v>6.1756447974100346E-4</v>
      </c>
      <c r="AU193" s="5">
        <f t="shared" si="314"/>
        <v>2.1641149546595606E-4</v>
      </c>
      <c r="AV193" s="5">
        <f t="shared" si="315"/>
        <v>5.6877383139149596E-5</v>
      </c>
      <c r="AW193" s="5">
        <f t="shared" si="316"/>
        <v>3.5293163984609495E-7</v>
      </c>
      <c r="AX193" s="5">
        <f t="shared" si="317"/>
        <v>2.3851373895045097E-4</v>
      </c>
      <c r="AY193" s="5">
        <f t="shared" si="318"/>
        <v>2.4104512292199678E-4</v>
      </c>
      <c r="AZ193" s="5">
        <f t="shared" si="319"/>
        <v>1.218016864356624E-4</v>
      </c>
      <c r="BA193" s="5">
        <f t="shared" si="320"/>
        <v>4.1031462321883224E-5</v>
      </c>
      <c r="BB193" s="5">
        <f t="shared" si="321"/>
        <v>1.0366733927539352E-5</v>
      </c>
      <c r="BC193" s="5">
        <f t="shared" si="322"/>
        <v>2.0953515423130169E-6</v>
      </c>
      <c r="BD193" s="5">
        <f t="shared" si="323"/>
        <v>1.8823806874778478E-4</v>
      </c>
      <c r="BE193" s="5">
        <f t="shared" si="324"/>
        <v>1.9789131320384194E-4</v>
      </c>
      <c r="BF193" s="5">
        <f t="shared" si="325"/>
        <v>1.0401979817911285E-4</v>
      </c>
      <c r="BG193" s="5">
        <f t="shared" si="326"/>
        <v>3.6451384139595472E-5</v>
      </c>
      <c r="BH193" s="5">
        <f t="shared" si="327"/>
        <v>9.5801719645074919E-6</v>
      </c>
      <c r="BI193" s="5">
        <f t="shared" si="328"/>
        <v>2.014292670326102E-6</v>
      </c>
      <c r="BJ193" s="8">
        <f t="shared" si="329"/>
        <v>0.35900444989341401</v>
      </c>
      <c r="BK193" s="8">
        <f t="shared" si="330"/>
        <v>0.30303928030997085</v>
      </c>
      <c r="BL193" s="8">
        <f t="shared" si="331"/>
        <v>0.316110773991573</v>
      </c>
      <c r="BM193" s="8">
        <f t="shared" si="332"/>
        <v>0.33986971646577774</v>
      </c>
      <c r="BN193" s="8">
        <f t="shared" si="333"/>
        <v>0.65992845600140582</v>
      </c>
    </row>
    <row r="194" spans="1:66" x14ac:dyDescent="0.25">
      <c r="A194" t="s">
        <v>10</v>
      </c>
      <c r="B194" t="s">
        <v>44</v>
      </c>
      <c r="C194" t="s">
        <v>246</v>
      </c>
      <c r="D194" s="15">
        <v>44216</v>
      </c>
      <c r="E194">
        <f>VLOOKUP(A194,home!$A$2:$E$405,3,FALSE)</f>
        <v>1.55555555555556</v>
      </c>
      <c r="F194">
        <f>VLOOKUP(B194,home!$B$2:$E$405,3,FALSE)</f>
        <v>1.1100000000000001</v>
      </c>
      <c r="G194">
        <f>VLOOKUP(C194,away!$B$2:$E$405,4,FALSE)</f>
        <v>1.41</v>
      </c>
      <c r="H194">
        <f>VLOOKUP(A194,away!$A$2:$E$405,3,FALSE)</f>
        <v>1.4074074074074101</v>
      </c>
      <c r="I194">
        <f>VLOOKUP(C194,away!$B$2:$E$405,3,FALSE)</f>
        <v>0.84</v>
      </c>
      <c r="J194">
        <f>VLOOKUP(B194,home!$B$2:$E$405,4,FALSE)</f>
        <v>1.29</v>
      </c>
      <c r="K194" s="3">
        <f t="shared" si="334"/>
        <v>2.4346000000000068</v>
      </c>
      <c r="L194" s="3">
        <f t="shared" si="335"/>
        <v>1.5250666666666697</v>
      </c>
      <c r="M194" s="5">
        <f t="shared" si="280"/>
        <v>1.9069469722221576E-2</v>
      </c>
      <c r="N194" s="5">
        <f t="shared" si="281"/>
        <v>4.6426530985720769E-2</v>
      </c>
      <c r="O194" s="5">
        <f t="shared" si="282"/>
        <v>2.9082212624369438E-2</v>
      </c>
      <c r="P194" s="5">
        <f t="shared" si="283"/>
        <v>7.0803554855290024E-2</v>
      </c>
      <c r="Q194" s="5">
        <f t="shared" si="284"/>
        <v>5.6515016168918068E-2</v>
      </c>
      <c r="R194" s="5">
        <f t="shared" si="285"/>
        <v>2.2176156533169223E-2</v>
      </c>
      <c r="S194" s="5">
        <f t="shared" si="286"/>
        <v>6.5722113057819734E-2</v>
      </c>
      <c r="T194" s="5">
        <f t="shared" si="287"/>
        <v>8.6189167325344804E-2</v>
      </c>
      <c r="U194" s="5">
        <f t="shared" si="288"/>
        <v>5.3990070695653938E-2</v>
      </c>
      <c r="V194" s="5">
        <f t="shared" si="289"/>
        <v>2.7113492024912672E-2</v>
      </c>
      <c r="W194" s="5">
        <f t="shared" si="290"/>
        <v>4.5863819454949439E-2</v>
      </c>
      <c r="X194" s="5">
        <f t="shared" si="291"/>
        <v>6.9945382256761682E-2</v>
      </c>
      <c r="Y194" s="5">
        <f t="shared" si="292"/>
        <v>5.3335685483522799E-2</v>
      </c>
      <c r="Z194" s="5">
        <f t="shared" si="293"/>
        <v>1.127337237450623E-2</v>
      </c>
      <c r="AA194" s="5">
        <f t="shared" si="294"/>
        <v>2.744615238297294E-2</v>
      </c>
      <c r="AB194" s="5">
        <f t="shared" si="295"/>
        <v>3.3410201295793064E-2</v>
      </c>
      <c r="AC194" s="5">
        <f t="shared" si="296"/>
        <v>6.2919015573992257E-3</v>
      </c>
      <c r="AD194" s="5">
        <f t="shared" si="297"/>
        <v>2.791501371125504E-2</v>
      </c>
      <c r="AE194" s="5">
        <f t="shared" si="298"/>
        <v>4.2572256910578102E-2</v>
      </c>
      <c r="AF194" s="5">
        <f t="shared" si="299"/>
        <v>3.2462764969546226E-2</v>
      </c>
      <c r="AG194" s="5">
        <f t="shared" si="300"/>
        <v>1.6502626920963138E-2</v>
      </c>
      <c r="AH194" s="5">
        <f t="shared" si="301"/>
        <v>4.2981611073200842E-3</v>
      </c>
      <c r="AI194" s="5">
        <f t="shared" si="302"/>
        <v>1.0464303031881506E-2</v>
      </c>
      <c r="AJ194" s="5">
        <f t="shared" si="303"/>
        <v>1.2738196080709394E-2</v>
      </c>
      <c r="AK194" s="5">
        <f t="shared" si="304"/>
        <v>1.0337470726031727E-2</v>
      </c>
      <c r="AL194" s="5">
        <f t="shared" si="305"/>
        <v>9.3445492413304855E-4</v>
      </c>
      <c r="AM194" s="5">
        <f t="shared" si="306"/>
        <v>1.3592378476284347E-2</v>
      </c>
      <c r="AN194" s="5">
        <f t="shared" si="307"/>
        <v>2.0729283334898756E-2</v>
      </c>
      <c r="AO194" s="5">
        <f t="shared" si="308"/>
        <v>1.5806769518971499E-2</v>
      </c>
      <c r="AP194" s="5">
        <f t="shared" si="309"/>
        <v>8.0354591003553959E-3</v>
      </c>
      <c r="AQ194" s="5">
        <f t="shared" si="310"/>
        <v>3.0636527063288405E-3</v>
      </c>
      <c r="AR194" s="5">
        <f t="shared" si="311"/>
        <v>1.3109964465473915E-3</v>
      </c>
      <c r="AS194" s="5">
        <f t="shared" si="312"/>
        <v>3.1917519487642881E-3</v>
      </c>
      <c r="AT194" s="5">
        <f t="shared" si="313"/>
        <v>3.8853196472307797E-3</v>
      </c>
      <c r="AU194" s="5">
        <f t="shared" si="314"/>
        <v>3.1530664043826944E-3</v>
      </c>
      <c r="AV194" s="5">
        <f t="shared" si="315"/>
        <v>1.9191138670275314E-3</v>
      </c>
      <c r="AW194" s="5">
        <f t="shared" si="316"/>
        <v>9.6376755685076255E-5</v>
      </c>
      <c r="AX194" s="5">
        <f t="shared" si="317"/>
        <v>5.5153341063936632E-3</v>
      </c>
      <c r="AY194" s="5">
        <f t="shared" si="318"/>
        <v>8.4112522011907786E-3</v>
      </c>
      <c r="AZ194" s="5">
        <f t="shared" si="319"/>
        <v>6.413860178481356E-3</v>
      </c>
      <c r="BA194" s="5">
        <f t="shared" si="320"/>
        <v>3.2605214542875518E-3</v>
      </c>
      <c r="BB194" s="5">
        <f t="shared" si="321"/>
        <v>1.2431281464713698E-3</v>
      </c>
      <c r="BC194" s="5">
        <f t="shared" si="322"/>
        <v>3.7917065971572125E-4</v>
      </c>
      <c r="BD194" s="5">
        <f t="shared" si="323"/>
        <v>3.3322616345798017E-4</v>
      </c>
      <c r="BE194" s="5">
        <f t="shared" si="324"/>
        <v>8.1127241755480067E-4</v>
      </c>
      <c r="BF194" s="5">
        <f t="shared" si="325"/>
        <v>9.875619138894618E-4</v>
      </c>
      <c r="BG194" s="5">
        <f t="shared" si="326"/>
        <v>8.0143941185176356E-4</v>
      </c>
      <c r="BH194" s="5">
        <f t="shared" si="327"/>
        <v>4.8779609802357702E-4</v>
      </c>
      <c r="BI194" s="5">
        <f t="shared" si="328"/>
        <v>2.3751767604964088E-4</v>
      </c>
      <c r="BJ194" s="8">
        <f t="shared" si="329"/>
        <v>0.56417907407093937</v>
      </c>
      <c r="BK194" s="8">
        <f t="shared" si="330"/>
        <v>0.19834623834296705</v>
      </c>
      <c r="BL194" s="8">
        <f t="shared" si="331"/>
        <v>0.22106198647268122</v>
      </c>
      <c r="BM194" s="8">
        <f t="shared" si="332"/>
        <v>0.7424728549258991</v>
      </c>
      <c r="BN194" s="8">
        <f t="shared" si="333"/>
        <v>0.24407294088968912</v>
      </c>
    </row>
    <row r="195" spans="1:66" x14ac:dyDescent="0.25">
      <c r="A195" t="s">
        <v>10</v>
      </c>
      <c r="B195" t="s">
        <v>11</v>
      </c>
      <c r="C195" t="s">
        <v>244</v>
      </c>
      <c r="D195" s="15">
        <v>44216</v>
      </c>
      <c r="E195">
        <f>VLOOKUP(A195,home!$A$2:$E$405,3,FALSE)</f>
        <v>1.55555555555556</v>
      </c>
      <c r="F195">
        <f>VLOOKUP(B195,home!$B$2:$E$405,3,FALSE)</f>
        <v>0.9</v>
      </c>
      <c r="G195">
        <f>VLOOKUP(C195,away!$B$2:$E$405,4,FALSE)</f>
        <v>1.61</v>
      </c>
      <c r="H195">
        <f>VLOOKUP(A195,away!$A$2:$E$405,3,FALSE)</f>
        <v>1.4074074074074101</v>
      </c>
      <c r="I195">
        <f>VLOOKUP(C195,away!$B$2:$E$405,3,FALSE)</f>
        <v>1.03</v>
      </c>
      <c r="J195">
        <f>VLOOKUP(B195,home!$B$2:$E$405,4,FALSE)</f>
        <v>1.28</v>
      </c>
      <c r="K195" s="3">
        <f t="shared" si="334"/>
        <v>2.2540000000000067</v>
      </c>
      <c r="L195" s="3">
        <f t="shared" si="335"/>
        <v>1.8555259259259296</v>
      </c>
      <c r="M195" s="5">
        <f t="shared" si="280"/>
        <v>1.6415554870892766E-2</v>
      </c>
      <c r="N195" s="5">
        <f t="shared" si="281"/>
        <v>3.7000660678992395E-2</v>
      </c>
      <c r="O195" s="5">
        <f t="shared" si="282"/>
        <v>3.0459487651401201E-2</v>
      </c>
      <c r="P195" s="5">
        <f t="shared" si="283"/>
        <v>6.8655685166258487E-2</v>
      </c>
      <c r="Q195" s="5">
        <f t="shared" si="284"/>
        <v>4.1699744585224567E-2</v>
      </c>
      <c r="R195" s="5">
        <f t="shared" si="285"/>
        <v>2.8259184513797823E-2</v>
      </c>
      <c r="S195" s="5">
        <f t="shared" si="286"/>
        <v>7.1785619534651471E-2</v>
      </c>
      <c r="T195" s="5">
        <f t="shared" si="287"/>
        <v>7.7374957182373583E-2</v>
      </c>
      <c r="U195" s="5">
        <f t="shared" si="288"/>
        <v>6.3696201894100468E-2</v>
      </c>
      <c r="V195" s="5">
        <f t="shared" si="289"/>
        <v>3.3359219573535895E-2</v>
      </c>
      <c r="W195" s="5">
        <f t="shared" si="290"/>
        <v>3.133040809836548E-2</v>
      </c>
      <c r="X195" s="5">
        <f t="shared" si="291"/>
        <v>5.8134384496356849E-2</v>
      </c>
      <c r="Y195" s="5">
        <f t="shared" si="292"/>
        <v>5.3934928810368293E-2</v>
      </c>
      <c r="Z195" s="5">
        <f t="shared" si="293"/>
        <v>1.7478549836958793E-2</v>
      </c>
      <c r="AA195" s="5">
        <f t="shared" si="294"/>
        <v>3.9396651332505229E-2</v>
      </c>
      <c r="AB195" s="5">
        <f t="shared" si="295"/>
        <v>4.4400026051733543E-2</v>
      </c>
      <c r="AC195" s="5">
        <f t="shared" si="296"/>
        <v>8.7200070849181785E-3</v>
      </c>
      <c r="AD195" s="5">
        <f t="shared" si="297"/>
        <v>1.7654684963429E-2</v>
      </c>
      <c r="AE195" s="5">
        <f t="shared" si="298"/>
        <v>3.2758725663697176E-2</v>
      </c>
      <c r="AF195" s="5">
        <f t="shared" si="299"/>
        <v>3.0392332384642617E-2</v>
      </c>
      <c r="AG195" s="5">
        <f t="shared" si="300"/>
        <v>1.8797920229687529E-2</v>
      </c>
      <c r="AH195" s="5">
        <f t="shared" si="301"/>
        <v>8.1079755925163675E-3</v>
      </c>
      <c r="AI195" s="5">
        <f t="shared" si="302"/>
        <v>1.827537698553194E-2</v>
      </c>
      <c r="AJ195" s="5">
        <f t="shared" si="303"/>
        <v>2.0596349862694568E-2</v>
      </c>
      <c r="AK195" s="5">
        <f t="shared" si="304"/>
        <v>1.5474724196837895E-2</v>
      </c>
      <c r="AL195" s="5">
        <f t="shared" si="305"/>
        <v>1.4588067617043688E-3</v>
      </c>
      <c r="AM195" s="5">
        <f t="shared" si="306"/>
        <v>7.9587319815138165E-3</v>
      </c>
      <c r="AN195" s="5">
        <f t="shared" si="307"/>
        <v>1.4767633529194732E-2</v>
      </c>
      <c r="AO195" s="5">
        <f t="shared" si="308"/>
        <v>1.3700863438996933E-2</v>
      </c>
      <c r="AP195" s="5">
        <f t="shared" si="309"/>
        <v>8.4741024395431647E-3</v>
      </c>
      <c r="AQ195" s="5">
        <f t="shared" si="310"/>
        <v>3.9309791938811267E-3</v>
      </c>
      <c r="AR195" s="5">
        <f t="shared" si="311"/>
        <v>3.0089117837377548E-3</v>
      </c>
      <c r="AS195" s="5">
        <f t="shared" si="312"/>
        <v>6.7820871605449176E-3</v>
      </c>
      <c r="AT195" s="5">
        <f t="shared" si="313"/>
        <v>7.6434122299341477E-3</v>
      </c>
      <c r="AU195" s="5">
        <f t="shared" si="314"/>
        <v>5.7427503887572066E-3</v>
      </c>
      <c r="AV195" s="5">
        <f t="shared" si="315"/>
        <v>3.2360398440646949E-3</v>
      </c>
      <c r="AW195" s="5">
        <f t="shared" si="316"/>
        <v>1.6947912198335237E-4</v>
      </c>
      <c r="AX195" s="5">
        <f t="shared" si="317"/>
        <v>2.989830314388698E-3</v>
      </c>
      <c r="AY195" s="5">
        <f t="shared" si="318"/>
        <v>5.5477076624675017E-3</v>
      </c>
      <c r="AZ195" s="5">
        <f t="shared" si="319"/>
        <v>5.1469576985831945E-3</v>
      </c>
      <c r="BA195" s="5">
        <f t="shared" si="320"/>
        <v>3.1834378164550567E-3</v>
      </c>
      <c r="BB195" s="5">
        <f t="shared" si="321"/>
        <v>1.476737850501347E-3</v>
      </c>
      <c r="BC195" s="5">
        <f t="shared" si="322"/>
        <v>5.4802507348027595E-4</v>
      </c>
      <c r="BD195" s="5">
        <f t="shared" si="323"/>
        <v>9.3051897059157258E-4</v>
      </c>
      <c r="BE195" s="5">
        <f t="shared" si="324"/>
        <v>2.0973897597134101E-3</v>
      </c>
      <c r="BF195" s="5">
        <f t="shared" si="325"/>
        <v>2.3637582591970211E-3</v>
      </c>
      <c r="BG195" s="5">
        <f t="shared" si="326"/>
        <v>1.7759703720767004E-3</v>
      </c>
      <c r="BH195" s="5">
        <f t="shared" si="327"/>
        <v>1.0007593046652235E-3</v>
      </c>
      <c r="BI195" s="5">
        <f t="shared" si="328"/>
        <v>4.5114229454308412E-4</v>
      </c>
      <c r="BJ195" s="8">
        <f t="shared" si="329"/>
        <v>0.46680375409214342</v>
      </c>
      <c r="BK195" s="8">
        <f t="shared" si="330"/>
        <v>0.20594260065442868</v>
      </c>
      <c r="BL195" s="8">
        <f t="shared" si="331"/>
        <v>0.30369871844894469</v>
      </c>
      <c r="BM195" s="8">
        <f t="shared" si="332"/>
        <v>0.7660550770254243</v>
      </c>
      <c r="BN195" s="8">
        <f t="shared" si="333"/>
        <v>0.22249031746656725</v>
      </c>
    </row>
    <row r="196" spans="1:66" x14ac:dyDescent="0.25">
      <c r="A196" t="s">
        <v>10</v>
      </c>
      <c r="B196" t="s">
        <v>50</v>
      </c>
      <c r="C196" t="s">
        <v>243</v>
      </c>
      <c r="D196" s="15">
        <v>44216</v>
      </c>
      <c r="E196">
        <f>VLOOKUP(A196,home!$A$2:$E$405,3,FALSE)</f>
        <v>1.55555555555556</v>
      </c>
      <c r="F196">
        <f>VLOOKUP(B196,home!$B$2:$E$405,3,FALSE)</f>
        <v>1.1100000000000001</v>
      </c>
      <c r="G196">
        <f>VLOOKUP(C196,away!$B$2:$E$405,4,FALSE)</f>
        <v>0.64</v>
      </c>
      <c r="H196">
        <f>VLOOKUP(A196,away!$A$2:$E$405,3,FALSE)</f>
        <v>1.4074074074074101</v>
      </c>
      <c r="I196">
        <f>VLOOKUP(C196,away!$B$2:$E$405,3,FALSE)</f>
        <v>0.71</v>
      </c>
      <c r="J196">
        <f>VLOOKUP(B196,home!$B$2:$E$405,4,FALSE)</f>
        <v>1.36</v>
      </c>
      <c r="K196" s="3">
        <f t="shared" si="334"/>
        <v>1.10506666666667</v>
      </c>
      <c r="L196" s="3">
        <f t="shared" si="335"/>
        <v>1.3589925925925952</v>
      </c>
      <c r="M196" s="5">
        <f t="shared" si="280"/>
        <v>8.508885128096097E-2</v>
      </c>
      <c r="N196" s="5">
        <f t="shared" si="281"/>
        <v>9.4028853255547551E-2</v>
      </c>
      <c r="O196" s="5">
        <f t="shared" si="282"/>
        <v>0.11563511860303892</v>
      </c>
      <c r="P196" s="5">
        <f t="shared" si="283"/>
        <v>0.12778451506426527</v>
      </c>
      <c r="Q196" s="5">
        <f t="shared" si="284"/>
        <v>5.1954075718798703E-2</v>
      </c>
      <c r="R196" s="5">
        <f t="shared" si="285"/>
        <v>7.857363481254806E-2</v>
      </c>
      <c r="S196" s="5">
        <f t="shared" si="286"/>
        <v>4.7975974655868649E-2</v>
      </c>
      <c r="T196" s="5">
        <f t="shared" si="287"/>
        <v>7.0605204056842258E-2</v>
      </c>
      <c r="U196" s="5">
        <f t="shared" si="288"/>
        <v>8.6829104710186719E-2</v>
      </c>
      <c r="V196" s="5">
        <f t="shared" si="289"/>
        <v>8.0054705742466665E-3</v>
      </c>
      <c r="W196" s="5">
        <f t="shared" si="290"/>
        <v>1.9137572424773555E-2</v>
      </c>
      <c r="X196" s="5">
        <f t="shared" si="291"/>
        <v>2.6007819165471572E-2</v>
      </c>
      <c r="Y196" s="5">
        <f t="shared" si="292"/>
        <v>1.7672216797681804E-2</v>
      </c>
      <c r="Z196" s="5">
        <f t="shared" si="293"/>
        <v>3.559366256110949E-2</v>
      </c>
      <c r="AA196" s="5">
        <f t="shared" si="294"/>
        <v>3.9333370040863513E-2</v>
      </c>
      <c r="AB196" s="5">
        <f t="shared" si="295"/>
        <v>2.1732998059911853E-2</v>
      </c>
      <c r="AC196" s="5">
        <f t="shared" si="296"/>
        <v>7.5140218121343594E-4</v>
      </c>
      <c r="AD196" s="5">
        <f t="shared" si="297"/>
        <v>5.2870733418841197E-3</v>
      </c>
      <c r="AE196" s="5">
        <f t="shared" si="298"/>
        <v>7.1850935081142972E-3</v>
      </c>
      <c r="AF196" s="5">
        <f t="shared" si="299"/>
        <v>4.8822444273062373E-3</v>
      </c>
      <c r="AG196" s="5">
        <f t="shared" si="300"/>
        <v>2.2116446706452178E-3</v>
      </c>
      <c r="AH196" s="5">
        <f t="shared" si="301"/>
        <v>1.2092880940947057E-2</v>
      </c>
      <c r="AI196" s="5">
        <f t="shared" si="302"/>
        <v>1.3363439631809268E-2</v>
      </c>
      <c r="AJ196" s="5">
        <f t="shared" si="303"/>
        <v>7.3837458445623703E-3</v>
      </c>
      <c r="AK196" s="5">
        <f t="shared" si="304"/>
        <v>2.719843802654805E-3</v>
      </c>
      <c r="AL196" s="5">
        <f t="shared" si="305"/>
        <v>4.5137552992714694E-5</v>
      </c>
      <c r="AM196" s="5">
        <f t="shared" si="306"/>
        <v>1.1685137028676182E-3</v>
      </c>
      <c r="AN196" s="5">
        <f t="shared" si="307"/>
        <v>1.5880014665400378E-3</v>
      </c>
      <c r="AO196" s="5">
        <f t="shared" si="308"/>
        <v>1.0790411150270449E-3</v>
      </c>
      <c r="AP196" s="5">
        <f t="shared" si="309"/>
        <v>4.8880296080820273E-4</v>
      </c>
      <c r="AQ196" s="5">
        <f t="shared" si="310"/>
        <v>1.660699007439192E-4</v>
      </c>
      <c r="AR196" s="5">
        <f t="shared" si="311"/>
        <v>3.2868271243702406E-3</v>
      </c>
      <c r="AS196" s="5">
        <f t="shared" si="312"/>
        <v>3.6321630942374185E-3</v>
      </c>
      <c r="AT196" s="5">
        <f t="shared" si="313"/>
        <v>2.0068911816693213E-3</v>
      </c>
      <c r="AU196" s="5">
        <f t="shared" si="314"/>
        <v>7.3924951616335043E-4</v>
      </c>
      <c r="AV196" s="5">
        <f t="shared" si="315"/>
        <v>2.0422999966539544E-4</v>
      </c>
      <c r="AW196" s="5">
        <f t="shared" si="316"/>
        <v>1.882959933949334E-6</v>
      </c>
      <c r="AX196" s="5">
        <f t="shared" si="317"/>
        <v>2.1521425709704133E-4</v>
      </c>
      <c r="AY196" s="5">
        <f t="shared" si="318"/>
        <v>2.9247458121519753E-4</v>
      </c>
      <c r="AZ196" s="5">
        <f t="shared" si="319"/>
        <v>1.9873539469653746E-4</v>
      </c>
      <c r="BA196" s="5">
        <f t="shared" si="320"/>
        <v>9.0026643092853365E-5</v>
      </c>
      <c r="BB196" s="5">
        <f t="shared" si="321"/>
        <v>3.0586385274791293E-5</v>
      </c>
      <c r="BC196" s="5">
        <f t="shared" si="322"/>
        <v>8.3133342045249094E-6</v>
      </c>
      <c r="BD196" s="5">
        <f t="shared" si="323"/>
        <v>7.4446228585859611E-4</v>
      </c>
      <c r="BE196" s="5">
        <f t="shared" si="324"/>
        <v>8.2268045669280847E-4</v>
      </c>
      <c r="BF196" s="5">
        <f t="shared" si="325"/>
        <v>4.5455837500466782E-4</v>
      </c>
      <c r="BG196" s="5">
        <f t="shared" si="326"/>
        <v>1.674391027572755E-4</v>
      </c>
      <c r="BH196" s="5">
        <f t="shared" si="327"/>
        <v>4.6257842788410086E-5</v>
      </c>
      <c r="BI196" s="5">
        <f t="shared" si="328"/>
        <v>1.0223600027475829E-5</v>
      </c>
      <c r="BJ196" s="8">
        <f t="shared" si="329"/>
        <v>0.30429757710863314</v>
      </c>
      <c r="BK196" s="8">
        <f t="shared" si="330"/>
        <v>0.26994382589076293</v>
      </c>
      <c r="BL196" s="8">
        <f t="shared" si="331"/>
        <v>0.38977911902575757</v>
      </c>
      <c r="BM196" s="8">
        <f t="shared" si="332"/>
        <v>0.44625854422982247</v>
      </c>
      <c r="BN196" s="8">
        <f t="shared" si="333"/>
        <v>0.55306504873515949</v>
      </c>
    </row>
    <row r="197" spans="1:66" x14ac:dyDescent="0.25">
      <c r="A197" t="s">
        <v>10</v>
      </c>
      <c r="B197" t="s">
        <v>241</v>
      </c>
      <c r="C197" t="s">
        <v>242</v>
      </c>
      <c r="D197" s="15">
        <v>44216</v>
      </c>
      <c r="E197">
        <f>VLOOKUP(A197,home!$A$2:$E$405,3,FALSE)</f>
        <v>1.55555555555556</v>
      </c>
      <c r="F197">
        <f>VLOOKUP(B197,home!$B$2:$E$405,3,FALSE)</f>
        <v>1.0900000000000001</v>
      </c>
      <c r="G197">
        <f>VLOOKUP(C197,away!$B$2:$E$405,4,FALSE)</f>
        <v>0.96</v>
      </c>
      <c r="H197">
        <f>VLOOKUP(A197,away!$A$2:$E$405,3,FALSE)</f>
        <v>1.4074074074074101</v>
      </c>
      <c r="I197">
        <f>VLOOKUP(C197,away!$B$2:$E$405,3,FALSE)</f>
        <v>0.64</v>
      </c>
      <c r="J197">
        <f>VLOOKUP(B197,home!$B$2:$E$405,4,FALSE)</f>
        <v>0.92</v>
      </c>
      <c r="K197" s="3">
        <f t="shared" si="334"/>
        <v>1.6277333333333381</v>
      </c>
      <c r="L197" s="3">
        <f t="shared" si="335"/>
        <v>0.82868148148148313</v>
      </c>
      <c r="M197" s="5">
        <f t="shared" si="280"/>
        <v>8.574180081591555E-2</v>
      </c>
      <c r="N197" s="5">
        <f t="shared" si="281"/>
        <v>0.13956478724809335</v>
      </c>
      <c r="O197" s="5">
        <f t="shared" si="282"/>
        <v>7.1052642525023121E-2</v>
      </c>
      <c r="P197" s="5">
        <f t="shared" si="283"/>
        <v>0.11565475465939799</v>
      </c>
      <c r="Q197" s="5">
        <f t="shared" si="284"/>
        <v>0.11358712818164858</v>
      </c>
      <c r="R197" s="5">
        <f t="shared" si="285"/>
        <v>2.9440004535405195E-2</v>
      </c>
      <c r="S197" s="5">
        <f t="shared" si="286"/>
        <v>3.900087864973633E-2</v>
      </c>
      <c r="T197" s="5">
        <f t="shared" si="287"/>
        <v>9.4127549658795662E-2</v>
      </c>
      <c r="U197" s="5">
        <f t="shared" si="288"/>
        <v>4.7920476715763695E-2</v>
      </c>
      <c r="V197" s="5">
        <f t="shared" si="289"/>
        <v>5.8452457245839213E-3</v>
      </c>
      <c r="W197" s="5">
        <f t="shared" si="290"/>
        <v>6.1629851592958661E-2</v>
      </c>
      <c r="X197" s="5">
        <f t="shared" si="291"/>
        <v>5.1071516721536925E-2</v>
      </c>
      <c r="Y197" s="5">
        <f t="shared" si="292"/>
        <v>2.1161010069154777E-2</v>
      </c>
      <c r="Z197" s="5">
        <f t="shared" si="293"/>
        <v>8.132128857740388E-3</v>
      </c>
      <c r="AA197" s="5">
        <f t="shared" si="294"/>
        <v>1.3236937212705994E-2</v>
      </c>
      <c r="AB197" s="5">
        <f t="shared" si="295"/>
        <v>1.0773101966181017E-2</v>
      </c>
      <c r="AC197" s="5">
        <f t="shared" si="296"/>
        <v>4.9278068993738311E-4</v>
      </c>
      <c r="AD197" s="5">
        <f t="shared" si="297"/>
        <v>2.5079240941561394E-2</v>
      </c>
      <c r="AE197" s="5">
        <f t="shared" si="298"/>
        <v>2.0782702537884161E-2</v>
      </c>
      <c r="AF197" s="5">
        <f t="shared" si="299"/>
        <v>8.6111203641414114E-3</v>
      </c>
      <c r="AG197" s="5">
        <f t="shared" si="300"/>
        <v>2.3786253268573581E-3</v>
      </c>
      <c r="AH197" s="5">
        <f t="shared" si="301"/>
        <v>1.6847361473576561E-3</v>
      </c>
      <c r="AI197" s="5">
        <f t="shared" si="302"/>
        <v>2.7423011849256437E-3</v>
      </c>
      <c r="AJ197" s="5">
        <f t="shared" si="303"/>
        <v>2.2318675243714905E-3</v>
      </c>
      <c r="AK197" s="5">
        <f t="shared" si="304"/>
        <v>1.2109617216678771E-3</v>
      </c>
      <c r="AL197" s="5">
        <f t="shared" si="305"/>
        <v>2.6587932258599285E-5</v>
      </c>
      <c r="AM197" s="5">
        <f t="shared" si="306"/>
        <v>8.1644632910555237E-3</v>
      </c>
      <c r="AN197" s="5">
        <f t="shared" si="307"/>
        <v>6.7657395355330769E-3</v>
      </c>
      <c r="AO197" s="5">
        <f t="shared" si="308"/>
        <v>2.8033215308116955E-3</v>
      </c>
      <c r="AP197" s="5">
        <f t="shared" si="309"/>
        <v>7.7435354640732518E-4</v>
      </c>
      <c r="AQ197" s="5">
        <f t="shared" si="310"/>
        <v>1.6042311100681562E-4</v>
      </c>
      <c r="AR197" s="5">
        <f t="shared" si="311"/>
        <v>2.7922192929954982E-4</v>
      </c>
      <c r="AS197" s="5">
        <f t="shared" si="312"/>
        <v>4.5449884171852193E-4</v>
      </c>
      <c r="AT197" s="5">
        <f t="shared" si="313"/>
        <v>3.6990145731331553E-4</v>
      </c>
      <c r="AU197" s="5">
        <f t="shared" si="314"/>
        <v>2.0070031070582083E-4</v>
      </c>
      <c r="AV197" s="5">
        <f t="shared" si="315"/>
        <v>8.1671646436555623E-5</v>
      </c>
      <c r="AW197" s="5">
        <f t="shared" si="316"/>
        <v>9.9621471836478121E-7</v>
      </c>
      <c r="AX197" s="5">
        <f t="shared" si="317"/>
        <v>2.2149281746045809E-3</v>
      </c>
      <c r="AY197" s="5">
        <f t="shared" si="318"/>
        <v>1.835469961106401E-3</v>
      </c>
      <c r="AZ197" s="5">
        <f t="shared" si="319"/>
        <v>7.6050998329220626E-4</v>
      </c>
      <c r="BA197" s="5">
        <f t="shared" si="320"/>
        <v>2.1007351321201452E-4</v>
      </c>
      <c r="BB197" s="5">
        <f t="shared" si="321"/>
        <v>4.352100753713802E-5</v>
      </c>
      <c r="BC197" s="5">
        <f t="shared" si="322"/>
        <v>7.2130106002884678E-6</v>
      </c>
      <c r="BD197" s="5">
        <f t="shared" si="323"/>
        <v>3.8564340339011475E-5</v>
      </c>
      <c r="BE197" s="5">
        <f t="shared" si="324"/>
        <v>6.2772462247820467E-5</v>
      </c>
      <c r="BF197" s="5">
        <f t="shared" si="325"/>
        <v>5.1088414608092971E-5</v>
      </c>
      <c r="BG197" s="5">
        <f t="shared" si="326"/>
        <v>2.7719438468248922E-5</v>
      </c>
      <c r="BH197" s="5">
        <f t="shared" si="327"/>
        <v>1.1279963494012799E-5</v>
      </c>
      <c r="BI197" s="5">
        <f t="shared" si="328"/>
        <v>3.672154515597561E-6</v>
      </c>
      <c r="BJ197" s="8">
        <f t="shared" si="329"/>
        <v>0.5617335493077994</v>
      </c>
      <c r="BK197" s="8">
        <f t="shared" si="330"/>
        <v>0.24859751843293618</v>
      </c>
      <c r="BL197" s="8">
        <f t="shared" si="331"/>
        <v>0.1818741204925482</v>
      </c>
      <c r="BM197" s="8">
        <f t="shared" si="332"/>
        <v>0.44346172537915229</v>
      </c>
      <c r="BN197" s="8">
        <f t="shared" si="333"/>
        <v>0.55504111796548383</v>
      </c>
    </row>
    <row r="198" spans="1:66" x14ac:dyDescent="0.25">
      <c r="A198" t="s">
        <v>10</v>
      </c>
      <c r="B198" t="s">
        <v>245</v>
      </c>
      <c r="C198" t="s">
        <v>43</v>
      </c>
      <c r="D198" s="15">
        <v>44216</v>
      </c>
      <c r="E198">
        <f>VLOOKUP(A198,home!$A$2:$E$405,3,FALSE)</f>
        <v>1.55555555555556</v>
      </c>
      <c r="F198">
        <f>VLOOKUP(B198,home!$B$2:$E$405,3,FALSE)</f>
        <v>1.03</v>
      </c>
      <c r="G198">
        <f>VLOOKUP(C198,away!$B$2:$E$405,4,FALSE)</f>
        <v>0.77</v>
      </c>
      <c r="H198">
        <f>VLOOKUP(A198,away!$A$2:$E$405,3,FALSE)</f>
        <v>1.4074074074074101</v>
      </c>
      <c r="I198">
        <f>VLOOKUP(C198,away!$B$2:$E$405,3,FALSE)</f>
        <v>0.51</v>
      </c>
      <c r="J198">
        <f>VLOOKUP(B198,home!$B$2:$E$405,4,FALSE)</f>
        <v>0.5</v>
      </c>
      <c r="K198" s="3">
        <f t="shared" si="334"/>
        <v>1.2337111111111148</v>
      </c>
      <c r="L198" s="3">
        <f t="shared" si="335"/>
        <v>0.35888888888888959</v>
      </c>
      <c r="M198" s="5">
        <f t="shared" si="280"/>
        <v>0.20339609381529322</v>
      </c>
      <c r="N198" s="5">
        <f t="shared" si="281"/>
        <v>0.25093202089652594</v>
      </c>
      <c r="O198" s="5">
        <f t="shared" si="282"/>
        <v>7.2996598113710925E-2</v>
      </c>
      <c r="P198" s="5">
        <f t="shared" si="283"/>
        <v>9.0056714166197815E-2</v>
      </c>
      <c r="Q198" s="5">
        <f t="shared" si="284"/>
        <v>0.15478881115680529</v>
      </c>
      <c r="R198" s="5">
        <f t="shared" si="285"/>
        <v>1.3098833994849264E-2</v>
      </c>
      <c r="S198" s="5">
        <f t="shared" si="286"/>
        <v>9.9684949871471605E-3</v>
      </c>
      <c r="T198" s="5">
        <f t="shared" si="287"/>
        <v>5.5551984448498001E-2</v>
      </c>
      <c r="U198" s="5">
        <f t="shared" si="288"/>
        <v>1.6160177042045528E-2</v>
      </c>
      <c r="V198" s="5">
        <f t="shared" si="289"/>
        <v>4.9041141945972266E-4</v>
      </c>
      <c r="W198" s="5">
        <f t="shared" si="290"/>
        <v>6.365489206661025E-2</v>
      </c>
      <c r="X198" s="5">
        <f t="shared" si="291"/>
        <v>2.2845033486127948E-2</v>
      </c>
      <c r="Y198" s="5">
        <f t="shared" si="292"/>
        <v>4.0994143422329668E-3</v>
      </c>
      <c r="Z198" s="5">
        <f t="shared" si="293"/>
        <v>1.5670086593838227E-3</v>
      </c>
      <c r="AA198" s="5">
        <f t="shared" si="294"/>
        <v>1.9332359942891542E-3</v>
      </c>
      <c r="AB198" s="5">
        <f t="shared" si="295"/>
        <v>1.1925273632772369E-3</v>
      </c>
      <c r="AC198" s="5">
        <f t="shared" si="296"/>
        <v>1.3571069691433665E-5</v>
      </c>
      <c r="AD198" s="5">
        <f t="shared" si="297"/>
        <v>1.9632936904788959E-2</v>
      </c>
      <c r="AE198" s="5">
        <f t="shared" si="298"/>
        <v>7.0460429113853845E-3</v>
      </c>
      <c r="AF198" s="5">
        <f t="shared" si="299"/>
        <v>1.2643732557652686E-3</v>
      </c>
      <c r="AG198" s="5">
        <f t="shared" si="300"/>
        <v>1.5125650430080836E-4</v>
      </c>
      <c r="AH198" s="5">
        <f t="shared" si="301"/>
        <v>1.4059549916138213E-4</v>
      </c>
      <c r="AI198" s="5">
        <f t="shared" si="302"/>
        <v>1.7345422948761055E-4</v>
      </c>
      <c r="AJ198" s="5">
        <f t="shared" si="303"/>
        <v>1.0699620509404117E-4</v>
      </c>
      <c r="AK198" s="5">
        <f t="shared" si="304"/>
        <v>4.4000802357080752E-5</v>
      </c>
      <c r="AL198" s="5">
        <f t="shared" si="305"/>
        <v>2.4035190080707408E-7</v>
      </c>
      <c r="AM198" s="5">
        <f t="shared" si="306"/>
        <v>4.8442744806363206E-3</v>
      </c>
      <c r="AN198" s="5">
        <f t="shared" si="307"/>
        <v>1.7385562858283716E-3</v>
      </c>
      <c r="AO198" s="5">
        <f t="shared" si="308"/>
        <v>3.1197426684586953E-4</v>
      </c>
      <c r="AP198" s="5">
        <f t="shared" si="309"/>
        <v>3.7321365996746687E-5</v>
      </c>
      <c r="AQ198" s="5">
        <f t="shared" si="310"/>
        <v>3.3485558935970011E-6</v>
      </c>
      <c r="AR198" s="5">
        <f t="shared" si="311"/>
        <v>1.0091632495361447E-5</v>
      </c>
      <c r="AS198" s="5">
        <f t="shared" si="312"/>
        <v>1.2450159138777401E-5</v>
      </c>
      <c r="AT198" s="5">
        <f t="shared" si="313"/>
        <v>7.679949832305636E-6</v>
      </c>
      <c r="AU198" s="5">
        <f t="shared" si="314"/>
        <v>3.1582798136304685E-6</v>
      </c>
      <c r="AV198" s="5">
        <f t="shared" si="315"/>
        <v>9.7410122451846263E-7</v>
      </c>
      <c r="AW198" s="5">
        <f t="shared" si="316"/>
        <v>2.9560961056964063E-9</v>
      </c>
      <c r="AX198" s="5">
        <f t="shared" si="317"/>
        <v>9.9607254200550751E-4</v>
      </c>
      <c r="AY198" s="5">
        <f t="shared" si="318"/>
        <v>3.5747936785308833E-4</v>
      </c>
      <c r="AZ198" s="5">
        <f t="shared" si="319"/>
        <v>6.4147686564748746E-5</v>
      </c>
      <c r="BA198" s="5">
        <f t="shared" si="320"/>
        <v>7.6739639853384776E-6</v>
      </c>
      <c r="BB198" s="5">
        <f t="shared" si="321"/>
        <v>6.8852510201787034E-7</v>
      </c>
      <c r="BC198" s="5">
        <f t="shared" si="322"/>
        <v>4.9420801767060552E-8</v>
      </c>
      <c r="BD198" s="5">
        <f t="shared" si="323"/>
        <v>6.0362912888921373E-7</v>
      </c>
      <c r="BE198" s="5">
        <f t="shared" si="324"/>
        <v>7.4470396330094617E-7</v>
      </c>
      <c r="BF198" s="5">
        <f t="shared" si="325"/>
        <v>4.5937477700643071E-7</v>
      </c>
      <c r="BG198" s="5">
        <f t="shared" si="326"/>
        <v>1.8891192218567473E-7</v>
      </c>
      <c r="BH198" s="5">
        <f t="shared" si="327"/>
        <v>5.8265684355456316E-8</v>
      </c>
      <c r="BI198" s="5">
        <f t="shared" si="328"/>
        <v>1.4376604437163905E-8</v>
      </c>
      <c r="BJ198" s="8">
        <f t="shared" si="329"/>
        <v>0.58832835243455417</v>
      </c>
      <c r="BK198" s="8">
        <f t="shared" si="330"/>
        <v>0.3042830051775432</v>
      </c>
      <c r="BL198" s="8">
        <f t="shared" si="331"/>
        <v>0.10588284262885703</v>
      </c>
      <c r="BM198" s="8">
        <f t="shared" si="332"/>
        <v>0.21443466034519879</v>
      </c>
      <c r="BN198" s="8">
        <f t="shared" si="333"/>
        <v>0.78526907214338248</v>
      </c>
    </row>
    <row r="199" spans="1:66" x14ac:dyDescent="0.25">
      <c r="A199" t="s">
        <v>13</v>
      </c>
      <c r="B199" t="s">
        <v>251</v>
      </c>
      <c r="C199" t="s">
        <v>53</v>
      </c>
      <c r="D199" s="15">
        <v>44216</v>
      </c>
      <c r="E199">
        <f>VLOOKUP(A199,home!$A$2:$E$405,3,FALSE)</f>
        <v>1.625</v>
      </c>
      <c r="F199">
        <f>VLOOKUP(B199,home!$B$2:$E$405,3,FALSE)</f>
        <v>0.54</v>
      </c>
      <c r="G199">
        <f>VLOOKUP(C199,away!$B$2:$E$405,4,FALSE)</f>
        <v>0.79</v>
      </c>
      <c r="H199">
        <f>VLOOKUP(A199,away!$A$2:$E$405,3,FALSE)</f>
        <v>1.4652777777777799</v>
      </c>
      <c r="I199">
        <f>VLOOKUP(C199,away!$B$2:$E$405,3,FALSE)</f>
        <v>0.44</v>
      </c>
      <c r="J199">
        <f>VLOOKUP(B199,home!$B$2:$E$405,4,FALSE)</f>
        <v>1.1100000000000001</v>
      </c>
      <c r="K199" s="3">
        <f t="shared" si="334"/>
        <v>0.69322500000000009</v>
      </c>
      <c r="L199" s="3">
        <f t="shared" si="335"/>
        <v>0.71564166666666784</v>
      </c>
      <c r="M199" s="5">
        <f t="shared" si="280"/>
        <v>0.244420135727836</v>
      </c>
      <c r="N199" s="5">
        <f t="shared" si="281"/>
        <v>0.16943814858992912</v>
      </c>
      <c r="O199" s="5">
        <f t="shared" si="282"/>
        <v>0.17491723329916173</v>
      </c>
      <c r="P199" s="5">
        <f t="shared" si="283"/>
        <v>0.12125699905381139</v>
      </c>
      <c r="Q199" s="5">
        <f t="shared" si="284"/>
        <v>5.8729380278126818E-2</v>
      </c>
      <c r="R199" s="5">
        <f t="shared" si="285"/>
        <v>6.2589030183467217E-2</v>
      </c>
      <c r="S199" s="5">
        <f t="shared" si="286"/>
        <v>1.5038920357106161E-2</v>
      </c>
      <c r="T199" s="5">
        <f t="shared" si="287"/>
        <v>4.2029191584539209E-2</v>
      </c>
      <c r="U199" s="5">
        <f t="shared" si="288"/>
        <v>4.3388280448934058E-2</v>
      </c>
      <c r="V199" s="5">
        <f t="shared" si="289"/>
        <v>8.2897987020118941E-4</v>
      </c>
      <c r="W199" s="5">
        <f t="shared" si="290"/>
        <v>1.3570891547768155E-2</v>
      </c>
      <c r="X199" s="5">
        <f t="shared" si="291"/>
        <v>9.7118954453973994E-3</v>
      </c>
      <c r="Y199" s="5">
        <f t="shared" si="292"/>
        <v>3.4751185215183065E-3</v>
      </c>
      <c r="Z199" s="5">
        <f t="shared" si="293"/>
        <v>1.4930439291848957E-2</v>
      </c>
      <c r="AA199" s="5">
        <f t="shared" si="294"/>
        <v>1.0350153778091993E-2</v>
      </c>
      <c r="AB199" s="5">
        <f t="shared" si="295"/>
        <v>3.5874926764089118E-3</v>
      </c>
      <c r="AC199" s="5">
        <f t="shared" si="296"/>
        <v>2.5703593076856754E-5</v>
      </c>
      <c r="AD199" s="5">
        <f t="shared" si="297"/>
        <v>2.3519203233003947E-3</v>
      </c>
      <c r="AE199" s="5">
        <f t="shared" si="298"/>
        <v>1.6831321800339029E-3</v>
      </c>
      <c r="AF199" s="5">
        <f t="shared" si="299"/>
        <v>6.0225975926988195E-4</v>
      </c>
      <c r="AG199" s="5">
        <f t="shared" si="300"/>
        <v>1.4366739263005487E-4</v>
      </c>
      <c r="AH199" s="5">
        <f t="shared" si="301"/>
        <v>2.6712111147210726E-3</v>
      </c>
      <c r="AI199" s="5">
        <f t="shared" si="302"/>
        <v>1.8517503250025154E-3</v>
      </c>
      <c r="AJ199" s="5">
        <f t="shared" si="303"/>
        <v>6.4183980952493456E-4</v>
      </c>
      <c r="AK199" s="5">
        <f t="shared" si="304"/>
        <v>1.4831313398597427E-4</v>
      </c>
      <c r="AL199" s="5">
        <f t="shared" si="305"/>
        <v>5.1006281493444441E-7</v>
      </c>
      <c r="AM199" s="5">
        <f t="shared" si="306"/>
        <v>3.260819932239834E-4</v>
      </c>
      <c r="AN199" s="5">
        <f t="shared" si="307"/>
        <v>2.3335786110080059E-4</v>
      </c>
      <c r="AO199" s="5">
        <f t="shared" si="308"/>
        <v>8.3500304323972838E-5</v>
      </c>
      <c r="AP199" s="5">
        <f t="shared" si="309"/>
        <v>1.9918765651193967E-5</v>
      </c>
      <c r="AQ199" s="5">
        <f t="shared" si="310"/>
        <v>3.5636746621408066E-6</v>
      </c>
      <c r="AR199" s="5">
        <f t="shared" si="311"/>
        <v>3.8232599483150335E-4</v>
      </c>
      <c r="AS199" s="5">
        <f t="shared" si="312"/>
        <v>2.6503793776706889E-4</v>
      </c>
      <c r="AT199" s="5">
        <f t="shared" si="313"/>
        <v>9.1865462204288192E-5</v>
      </c>
      <c r="AU199" s="5">
        <f t="shared" si="314"/>
        <v>2.1227811678855894E-5</v>
      </c>
      <c r="AV199" s="5">
        <f t="shared" si="315"/>
        <v>3.6789124377687194E-6</v>
      </c>
      <c r="AW199" s="5">
        <f t="shared" si="316"/>
        <v>7.0289587962179215E-9</v>
      </c>
      <c r="AX199" s="5">
        <f t="shared" si="317"/>
        <v>3.7674698292115976E-5</v>
      </c>
      <c r="AY199" s="5">
        <f t="shared" si="318"/>
        <v>2.6961583876933742E-5</v>
      </c>
      <c r="AZ199" s="5">
        <f t="shared" si="319"/>
        <v>9.647416410831009E-6</v>
      </c>
      <c r="BA199" s="5">
        <f t="shared" si="320"/>
        <v>2.3013643864248225E-6</v>
      </c>
      <c r="BB199" s="5">
        <f t="shared" si="321"/>
        <v>4.1173806127709329E-7</v>
      </c>
      <c r="BC199" s="5">
        <f t="shared" si="322"/>
        <v>5.8931382480488349E-8</v>
      </c>
      <c r="BD199" s="5">
        <f t="shared" si="323"/>
        <v>4.5601402025201459E-5</v>
      </c>
      <c r="BE199" s="5">
        <f t="shared" si="324"/>
        <v>3.1612031918920281E-5</v>
      </c>
      <c r="BF199" s="5">
        <f t="shared" si="325"/>
        <v>1.0957125413496757E-5</v>
      </c>
      <c r="BG199" s="5">
        <f t="shared" si="326"/>
        <v>2.5319177549237636E-6</v>
      </c>
      <c r="BH199" s="5">
        <f t="shared" si="327"/>
        <v>4.3879717141425649E-7</v>
      </c>
      <c r="BI199" s="5">
        <f t="shared" si="328"/>
        <v>6.0837033830729619E-8</v>
      </c>
      <c r="BJ199" s="8">
        <f t="shared" si="329"/>
        <v>0.30247908395388545</v>
      </c>
      <c r="BK199" s="8">
        <f t="shared" si="330"/>
        <v>0.38159821024872342</v>
      </c>
      <c r="BL199" s="8">
        <f t="shared" si="331"/>
        <v>0.30100064299953566</v>
      </c>
      <c r="BM199" s="8">
        <f t="shared" si="332"/>
        <v>0.16863049480674303</v>
      </c>
      <c r="BN199" s="8">
        <f t="shared" si="333"/>
        <v>0.83135092713233216</v>
      </c>
    </row>
    <row r="200" spans="1:66" x14ac:dyDescent="0.25">
      <c r="A200" t="s">
        <v>13</v>
      </c>
      <c r="B200" t="s">
        <v>58</v>
      </c>
      <c r="C200" t="s">
        <v>248</v>
      </c>
      <c r="D200" s="15">
        <v>44216</v>
      </c>
      <c r="E200">
        <f>VLOOKUP(A200,home!$A$2:$E$405,3,FALSE)</f>
        <v>1.625</v>
      </c>
      <c r="F200">
        <f>VLOOKUP(B200,home!$B$2:$E$405,3,FALSE)</f>
        <v>0.69</v>
      </c>
      <c r="G200">
        <f>VLOOKUP(C200,away!$B$2:$E$405,4,FALSE)</f>
        <v>1.08</v>
      </c>
      <c r="H200">
        <f>VLOOKUP(A200,away!$A$2:$E$405,3,FALSE)</f>
        <v>1.4652777777777799</v>
      </c>
      <c r="I200">
        <f>VLOOKUP(C200,away!$B$2:$E$405,3,FALSE)</f>
        <v>1.38</v>
      </c>
      <c r="J200">
        <f>VLOOKUP(B200,home!$B$2:$E$405,4,FALSE)</f>
        <v>1.28</v>
      </c>
      <c r="K200" s="3">
        <f t="shared" si="334"/>
        <v>1.21095</v>
      </c>
      <c r="L200" s="3">
        <f t="shared" si="335"/>
        <v>2.5882666666666698</v>
      </c>
      <c r="M200" s="5">
        <f t="shared" si="280"/>
        <v>2.2388302492722428E-2</v>
      </c>
      <c r="N200" s="5">
        <f t="shared" si="281"/>
        <v>2.7111114903562217E-2</v>
      </c>
      <c r="O200" s="5">
        <f t="shared" si="282"/>
        <v>5.794689706516376E-2</v>
      </c>
      <c r="P200" s="5">
        <f t="shared" si="283"/>
        <v>7.0170795001060049E-2</v>
      </c>
      <c r="Q200" s="5">
        <f t="shared" si="284"/>
        <v>1.6415102296234343E-2</v>
      </c>
      <c r="R200" s="5">
        <f t="shared" si="285"/>
        <v>7.499101105526404E-2</v>
      </c>
      <c r="S200" s="5">
        <f t="shared" si="286"/>
        <v>5.4983405649907821E-2</v>
      </c>
      <c r="T200" s="5">
        <f t="shared" si="287"/>
        <v>4.2486662103266855E-2</v>
      </c>
      <c r="U200" s="5">
        <f t="shared" si="288"/>
        <v>9.0810364837371968E-2</v>
      </c>
      <c r="V200" s="5">
        <f t="shared" si="289"/>
        <v>1.9148041396339639E-2</v>
      </c>
      <c r="W200" s="5">
        <f t="shared" si="290"/>
        <v>6.6259560418749875E-3</v>
      </c>
      <c r="X200" s="5">
        <f t="shared" si="291"/>
        <v>1.7149741157983654E-2</v>
      </c>
      <c r="Y200" s="5">
        <f t="shared" si="292"/>
        <v>2.2194051690585276E-2</v>
      </c>
      <c r="Z200" s="5">
        <f t="shared" si="293"/>
        <v>6.4698911404657208E-2</v>
      </c>
      <c r="AA200" s="5">
        <f t="shared" si="294"/>
        <v>7.8347146765469625E-2</v>
      </c>
      <c r="AB200" s="5">
        <f t="shared" si="295"/>
        <v>4.743723868782275E-2</v>
      </c>
      <c r="AC200" s="5">
        <f t="shared" si="296"/>
        <v>3.75093558324466E-3</v>
      </c>
      <c r="AD200" s="5">
        <f t="shared" si="297"/>
        <v>2.0059253672271306E-3</v>
      </c>
      <c r="AE200" s="5">
        <f t="shared" si="298"/>
        <v>5.1918697638150806E-3</v>
      </c>
      <c r="AF200" s="5">
        <f t="shared" si="299"/>
        <v>6.7189717236785665E-3</v>
      </c>
      <c r="AG200" s="5">
        <f t="shared" si="300"/>
        <v>5.7968301822243764E-3</v>
      </c>
      <c r="AH200" s="5">
        <f t="shared" si="301"/>
        <v>4.1864508939573594E-2</v>
      </c>
      <c r="AI200" s="5">
        <f t="shared" si="302"/>
        <v>5.0695827100376636E-2</v>
      </c>
      <c r="AJ200" s="5">
        <f t="shared" si="303"/>
        <v>3.0695055913600559E-2</v>
      </c>
      <c r="AK200" s="5">
        <f t="shared" si="304"/>
        <v>1.2390059319524856E-2</v>
      </c>
      <c r="AL200" s="5">
        <f t="shared" si="305"/>
        <v>4.7025652250249928E-4</v>
      </c>
      <c r="AM200" s="5">
        <f t="shared" si="306"/>
        <v>4.8581506468873821E-4</v>
      </c>
      <c r="AN200" s="5">
        <f t="shared" si="307"/>
        <v>1.2574189380983728E-3</v>
      </c>
      <c r="AO200" s="5">
        <f t="shared" si="308"/>
        <v>1.6272677617577098E-3</v>
      </c>
      <c r="AP200" s="5">
        <f t="shared" si="309"/>
        <v>1.4039343018329199E-3</v>
      </c>
      <c r="AQ200" s="5">
        <f t="shared" si="310"/>
        <v>9.0843908890602299E-4</v>
      </c>
      <c r="AR200" s="5">
        <f t="shared" si="311"/>
        <v>2.1671302600933411E-2</v>
      </c>
      <c r="AS200" s="5">
        <f t="shared" si="312"/>
        <v>2.6242863884600308E-2</v>
      </c>
      <c r="AT200" s="5">
        <f t="shared" si="313"/>
        <v>1.5889398010528379E-2</v>
      </c>
      <c r="AU200" s="5">
        <f t="shared" si="314"/>
        <v>6.4137555069497757E-3</v>
      </c>
      <c r="AV200" s="5">
        <f t="shared" si="315"/>
        <v>1.9416843077852094E-3</v>
      </c>
      <c r="AW200" s="5">
        <f t="shared" si="316"/>
        <v>4.0941858972461058E-5</v>
      </c>
      <c r="AX200" s="5">
        <f t="shared" si="317"/>
        <v>9.8049625430804419E-5</v>
      </c>
      <c r="AY200" s="5">
        <f t="shared" si="318"/>
        <v>2.5377857718170366E-4</v>
      </c>
      <c r="AZ200" s="5">
        <f t="shared" si="319"/>
        <v>3.2842331601674922E-4</v>
      </c>
      <c r="BA200" s="5">
        <f t="shared" si="320"/>
        <v>2.8334904046742858E-4</v>
      </c>
      <c r="BB200" s="5">
        <f t="shared" si="321"/>
        <v>1.8334571911845778E-4</v>
      </c>
      <c r="BC200" s="5">
        <f t="shared" si="322"/>
        <v>9.4909522654066763E-5</v>
      </c>
      <c r="BD200" s="5">
        <f t="shared" si="323"/>
        <v>9.3485183575404487E-3</v>
      </c>
      <c r="BE200" s="5">
        <f t="shared" si="324"/>
        <v>1.1320588305063604E-2</v>
      </c>
      <c r="BF200" s="5">
        <f t="shared" si="325"/>
        <v>6.854333204008389E-3</v>
      </c>
      <c r="BG200" s="5">
        <f t="shared" si="326"/>
        <v>2.7667515977979843E-3</v>
      </c>
      <c r="BH200" s="5">
        <f t="shared" si="327"/>
        <v>8.3759946183836797E-4</v>
      </c>
      <c r="BI200" s="5">
        <f t="shared" si="328"/>
        <v>2.028582136626341E-4</v>
      </c>
      <c r="BJ200" s="8">
        <f t="shared" si="329"/>
        <v>0.15862095618660546</v>
      </c>
      <c r="BK200" s="8">
        <f t="shared" si="330"/>
        <v>0.17116551522295878</v>
      </c>
      <c r="BL200" s="8">
        <f t="shared" si="331"/>
        <v>0.58866776313487612</v>
      </c>
      <c r="BM200" s="8">
        <f t="shared" si="332"/>
        <v>0.71391708641688179</v>
      </c>
      <c r="BN200" s="8">
        <f t="shared" si="333"/>
        <v>0.26902322281400681</v>
      </c>
    </row>
    <row r="201" spans="1:66" x14ac:dyDescent="0.25">
      <c r="A201" t="s">
        <v>13</v>
      </c>
      <c r="B201" t="s">
        <v>56</v>
      </c>
      <c r="C201" t="s">
        <v>61</v>
      </c>
      <c r="D201" s="15">
        <v>44216</v>
      </c>
      <c r="E201">
        <f>VLOOKUP(A201,home!$A$2:$E$405,3,FALSE)</f>
        <v>1.625</v>
      </c>
      <c r="F201">
        <f>VLOOKUP(B201,home!$B$2:$E$405,3,FALSE)</f>
        <v>0.46</v>
      </c>
      <c r="G201">
        <f>VLOOKUP(C201,away!$B$2:$E$405,4,FALSE)</f>
        <v>0.69</v>
      </c>
      <c r="H201">
        <f>VLOOKUP(A201,away!$A$2:$E$405,3,FALSE)</f>
        <v>1.4652777777777799</v>
      </c>
      <c r="I201">
        <f>VLOOKUP(C201,away!$B$2:$E$405,3,FALSE)</f>
        <v>1.62</v>
      </c>
      <c r="J201">
        <f>VLOOKUP(B201,home!$B$2:$E$405,4,FALSE)</f>
        <v>0.94</v>
      </c>
      <c r="K201" s="3">
        <f t="shared" si="334"/>
        <v>0.51577499999999998</v>
      </c>
      <c r="L201" s="3">
        <f t="shared" si="335"/>
        <v>2.2313250000000036</v>
      </c>
      <c r="M201" s="5">
        <f t="shared" si="280"/>
        <v>6.4113521080907773E-2</v>
      </c>
      <c r="N201" s="5">
        <f t="shared" si="281"/>
        <v>3.3068151335505204E-2</v>
      </c>
      <c r="O201" s="5">
        <f t="shared" si="282"/>
        <v>0.14305810242585676</v>
      </c>
      <c r="P201" s="5">
        <f t="shared" si="283"/>
        <v>7.3785792778696277E-2</v>
      </c>
      <c r="Q201" s="5">
        <f t="shared" si="284"/>
        <v>8.5278628775350973E-3</v>
      </c>
      <c r="R201" s="5">
        <f t="shared" si="285"/>
        <v>0.15960456019768771</v>
      </c>
      <c r="S201" s="5">
        <f t="shared" si="286"/>
        <v>2.1229309840549247E-2</v>
      </c>
      <c r="T201" s="5">
        <f t="shared" si="287"/>
        <v>1.902843363521603E-2</v>
      </c>
      <c r="U201" s="5">
        <f t="shared" si="288"/>
        <v>8.2320042035962382E-2</v>
      </c>
      <c r="V201" s="5">
        <f t="shared" si="289"/>
        <v>2.7146665101400818E-3</v>
      </c>
      <c r="W201" s="5">
        <f t="shared" si="290"/>
        <v>1.4661528252202217E-3</v>
      </c>
      <c r="X201" s="5">
        <f t="shared" si="291"/>
        <v>3.2714634527345162E-3</v>
      </c>
      <c r="Y201" s="5">
        <f t="shared" si="292"/>
        <v>3.649849094336429E-3</v>
      </c>
      <c r="Z201" s="5">
        <f t="shared" si="293"/>
        <v>0.11870988176103538</v>
      </c>
      <c r="AA201" s="5">
        <f t="shared" si="294"/>
        <v>6.1227589265298019E-2</v>
      </c>
      <c r="AB201" s="5">
        <f t="shared" si="295"/>
        <v>1.578982992665454E-2</v>
      </c>
      <c r="AC201" s="5">
        <f t="shared" si="296"/>
        <v>1.9526284900934753E-4</v>
      </c>
      <c r="AD201" s="5">
        <f t="shared" si="297"/>
        <v>1.8905124335698997E-4</v>
      </c>
      <c r="AE201" s="5">
        <f t="shared" si="298"/>
        <v>4.2183476558353629E-4</v>
      </c>
      <c r="AF201" s="5">
        <f t="shared" si="299"/>
        <v>4.7062522915784294E-4</v>
      </c>
      <c r="AG201" s="5">
        <f t="shared" si="300"/>
        <v>3.500392798168752E-4</v>
      </c>
      <c r="AH201" s="5">
        <f t="shared" si="301"/>
        <v>6.6220081730110653E-2</v>
      </c>
      <c r="AI201" s="5">
        <f t="shared" si="302"/>
        <v>3.4154662654347821E-2</v>
      </c>
      <c r="AJ201" s="5">
        <f t="shared" si="303"/>
        <v>8.8080605652731212E-3</v>
      </c>
      <c r="AK201" s="5">
        <f t="shared" si="304"/>
        <v>1.5143258126845815E-3</v>
      </c>
      <c r="AL201" s="5">
        <f t="shared" si="305"/>
        <v>8.9888209984286812E-6</v>
      </c>
      <c r="AM201" s="5">
        <f t="shared" si="306"/>
        <v>1.9501581008490307E-5</v>
      </c>
      <c r="AN201" s="5">
        <f t="shared" si="307"/>
        <v>4.3514365243769701E-5</v>
      </c>
      <c r="AO201" s="5">
        <f t="shared" si="308"/>
        <v>4.8547345513777312E-5</v>
      </c>
      <c r="AP201" s="5">
        <f t="shared" si="309"/>
        <v>3.6108301909509776E-5</v>
      </c>
      <c r="AQ201" s="5">
        <f t="shared" si="310"/>
        <v>2.014233918955925E-5</v>
      </c>
      <c r="AR201" s="5">
        <f t="shared" si="311"/>
        <v>2.9551704773287904E-2</v>
      </c>
      <c r="AS201" s="5">
        <f t="shared" si="312"/>
        <v>1.5242030529442568E-2</v>
      </c>
      <c r="AT201" s="5">
        <f t="shared" si="313"/>
        <v>3.9307291481616201E-3</v>
      </c>
      <c r="AU201" s="5">
        <f t="shared" si="314"/>
        <v>6.7579060879768653E-4</v>
      </c>
      <c r="AV201" s="5">
        <f t="shared" si="315"/>
        <v>8.7138975313156699E-5</v>
      </c>
      <c r="AW201" s="5">
        <f t="shared" si="316"/>
        <v>2.8735803840723108E-7</v>
      </c>
      <c r="AX201" s="5">
        <f t="shared" si="317"/>
        <v>1.6764046574423469E-6</v>
      </c>
      <c r="AY201" s="5">
        <f t="shared" si="318"/>
        <v>3.7406036222675502E-6</v>
      </c>
      <c r="AZ201" s="5">
        <f t="shared" si="319"/>
        <v>4.1732511887280789E-6</v>
      </c>
      <c r="BA201" s="5">
        <f t="shared" si="320"/>
        <v>3.1039599028962319E-6</v>
      </c>
      <c r="BB201" s="5">
        <f t="shared" si="321"/>
        <v>1.7314858325824858E-6</v>
      </c>
      <c r="BC201" s="5">
        <f t="shared" si="322"/>
        <v>7.7270152507742501E-7</v>
      </c>
      <c r="BD201" s="5">
        <f t="shared" si="323"/>
        <v>1.0989909608876112E-2</v>
      </c>
      <c r="BE201" s="5">
        <f t="shared" si="324"/>
        <v>5.6683206285180763E-3</v>
      </c>
      <c r="BF201" s="5">
        <f t="shared" si="325"/>
        <v>1.4617890360869553E-3</v>
      </c>
      <c r="BG201" s="5">
        <f t="shared" si="326"/>
        <v>2.5131808002924977E-4</v>
      </c>
      <c r="BH201" s="5">
        <f t="shared" si="327"/>
        <v>3.2405895681771582E-5</v>
      </c>
      <c r="BI201" s="5">
        <f t="shared" si="328"/>
        <v>3.3428301690531484E-6</v>
      </c>
      <c r="BJ201" s="8">
        <f t="shared" si="329"/>
        <v>7.0626476078056874E-2</v>
      </c>
      <c r="BK201" s="8">
        <f t="shared" si="330"/>
        <v>0.16205128248392339</v>
      </c>
      <c r="BL201" s="8">
        <f t="shared" si="331"/>
        <v>0.64059173472823994</v>
      </c>
      <c r="BM201" s="8">
        <f t="shared" si="332"/>
        <v>0.5098179311094827</v>
      </c>
      <c r="BN201" s="8">
        <f t="shared" si="333"/>
        <v>0.48215799069618881</v>
      </c>
    </row>
    <row r="202" spans="1:66" x14ac:dyDescent="0.25">
      <c r="A202" t="s">
        <v>13</v>
      </c>
      <c r="B202" t="s">
        <v>249</v>
      </c>
      <c r="C202" t="s">
        <v>250</v>
      </c>
      <c r="D202" s="15">
        <v>44216</v>
      </c>
      <c r="E202">
        <f>VLOOKUP(A202,home!$A$2:$E$405,3,FALSE)</f>
        <v>1.625</v>
      </c>
      <c r="F202">
        <f>VLOOKUP(B202,home!$B$2:$E$405,3,FALSE)</f>
        <v>1.38</v>
      </c>
      <c r="G202">
        <f>VLOOKUP(C202,away!$B$2:$E$405,4,FALSE)</f>
        <v>1.08</v>
      </c>
      <c r="H202">
        <f>VLOOKUP(A202,away!$A$2:$E$405,3,FALSE)</f>
        <v>1.4652777777777799</v>
      </c>
      <c r="I202">
        <f>VLOOKUP(C202,away!$B$2:$E$405,3,FALSE)</f>
        <v>1.08</v>
      </c>
      <c r="J202">
        <f>VLOOKUP(B202,home!$B$2:$E$405,4,FALSE)</f>
        <v>1.02</v>
      </c>
      <c r="K202" s="3">
        <f t="shared" si="334"/>
        <v>2.4218999999999999</v>
      </c>
      <c r="L202" s="3">
        <f t="shared" si="335"/>
        <v>1.6141500000000026</v>
      </c>
      <c r="M202" s="5">
        <f t="shared" si="280"/>
        <v>1.7667119894880384E-2</v>
      </c>
      <c r="N202" s="5">
        <f t="shared" si="281"/>
        <v>4.2787997673410801E-2</v>
      </c>
      <c r="O202" s="5">
        <f t="shared" si="282"/>
        <v>2.8517381578321219E-2</v>
      </c>
      <c r="P202" s="5">
        <f t="shared" si="283"/>
        <v>6.9066246444536156E-2</v>
      </c>
      <c r="Q202" s="5">
        <f t="shared" si="284"/>
        <v>5.1814125782616814E-2</v>
      </c>
      <c r="R202" s="5">
        <f t="shared" si="285"/>
        <v>2.3015665737323637E-2</v>
      </c>
      <c r="S202" s="5">
        <f t="shared" si="286"/>
        <v>6.7500339986367952E-2</v>
      </c>
      <c r="T202" s="5">
        <f t="shared" si="287"/>
        <v>8.3635771132011066E-2</v>
      </c>
      <c r="U202" s="5">
        <f t="shared" si="288"/>
        <v>5.574164084922411E-2</v>
      </c>
      <c r="V202" s="5">
        <f t="shared" si="289"/>
        <v>2.9319971816618821E-2</v>
      </c>
      <c r="W202" s="5">
        <f t="shared" si="290"/>
        <v>4.1829543744306558E-2</v>
      </c>
      <c r="X202" s="5">
        <f t="shared" si="291"/>
        <v>6.7519158034872531E-2</v>
      </c>
      <c r="Y202" s="5">
        <f t="shared" si="292"/>
        <v>5.4493024470994848E-2</v>
      </c>
      <c r="Z202" s="5">
        <f t="shared" si="293"/>
        <v>1.2383578949967002E-2</v>
      </c>
      <c r="AA202" s="5">
        <f t="shared" si="294"/>
        <v>2.9991789858925078E-2</v>
      </c>
      <c r="AB202" s="5">
        <f t="shared" si="295"/>
        <v>3.6318557929665332E-2</v>
      </c>
      <c r="AC202" s="5">
        <f t="shared" si="296"/>
        <v>7.1638034781643526E-3</v>
      </c>
      <c r="AD202" s="5">
        <f t="shared" si="297"/>
        <v>2.5326742998584024E-2</v>
      </c>
      <c r="AE202" s="5">
        <f t="shared" si="298"/>
        <v>4.0881162211164467E-2</v>
      </c>
      <c r="AF202" s="5">
        <f t="shared" si="299"/>
        <v>3.299416399157562E-2</v>
      </c>
      <c r="AG202" s="5">
        <f t="shared" si="300"/>
        <v>1.775250993566729E-2</v>
      </c>
      <c r="AH202" s="5">
        <f t="shared" si="301"/>
        <v>4.9972384905223183E-3</v>
      </c>
      <c r="AI202" s="5">
        <f t="shared" si="302"/>
        <v>1.2102811900196003E-2</v>
      </c>
      <c r="AJ202" s="5">
        <f t="shared" si="303"/>
        <v>1.4655900070542353E-2</v>
      </c>
      <c r="AK202" s="5">
        <f t="shared" si="304"/>
        <v>1.183170812694884E-2</v>
      </c>
      <c r="AL202" s="5">
        <f t="shared" si="305"/>
        <v>1.1202211100554127E-3</v>
      </c>
      <c r="AM202" s="5">
        <f t="shared" si="306"/>
        <v>1.2267767773654122E-2</v>
      </c>
      <c r="AN202" s="5">
        <f t="shared" si="307"/>
        <v>1.9802017351843833E-2</v>
      </c>
      <c r="AO202" s="5">
        <f t="shared" si="308"/>
        <v>1.598171315423939E-2</v>
      </c>
      <c r="AP202" s="5">
        <f t="shared" si="309"/>
        <v>8.5989607626385158E-3</v>
      </c>
      <c r="AQ202" s="5">
        <f t="shared" si="310"/>
        <v>3.4700031287532469E-3</v>
      </c>
      <c r="AR202" s="5">
        <f t="shared" si="311"/>
        <v>1.6132585018953231E-3</v>
      </c>
      <c r="AS202" s="5">
        <f t="shared" si="312"/>
        <v>3.9071507657402827E-3</v>
      </c>
      <c r="AT202" s="5">
        <f t="shared" si="313"/>
        <v>4.7313642197731962E-3</v>
      </c>
      <c r="AU202" s="5">
        <f t="shared" si="314"/>
        <v>3.8196303346229011E-3</v>
      </c>
      <c r="AV202" s="5">
        <f t="shared" si="315"/>
        <v>2.3126906768558024E-3</v>
      </c>
      <c r="AW202" s="5">
        <f t="shared" si="316"/>
        <v>1.2164698497014723E-4</v>
      </c>
      <c r="AX202" s="5">
        <f t="shared" si="317"/>
        <v>4.9518844618354823E-3</v>
      </c>
      <c r="AY202" s="5">
        <f t="shared" si="318"/>
        <v>7.9930843040717566E-3</v>
      </c>
      <c r="AZ202" s="5">
        <f t="shared" si="319"/>
        <v>6.4510185147087238E-3</v>
      </c>
      <c r="BA202" s="5">
        <f t="shared" si="320"/>
        <v>3.4709705118390341E-3</v>
      </c>
      <c r="BB202" s="5">
        <f t="shared" si="321"/>
        <v>1.4006667629212469E-3</v>
      </c>
      <c r="BC202" s="5">
        <f t="shared" si="322"/>
        <v>4.5217725107386694E-4</v>
      </c>
      <c r="BD202" s="5">
        <f t="shared" si="323"/>
        <v>4.3400686847238989E-4</v>
      </c>
      <c r="BE202" s="5">
        <f t="shared" si="324"/>
        <v>1.051121234753281E-3</v>
      </c>
      <c r="BF202" s="5">
        <f t="shared" si="325"/>
        <v>1.2728552592244859E-3</v>
      </c>
      <c r="BG202" s="5">
        <f t="shared" si="326"/>
        <v>1.0275760507719273E-3</v>
      </c>
      <c r="BH202" s="5">
        <f t="shared" si="327"/>
        <v>6.2217160934113303E-4</v>
      </c>
      <c r="BI202" s="5">
        <f t="shared" si="328"/>
        <v>3.0136748413265782E-4</v>
      </c>
      <c r="BJ202" s="8">
        <f t="shared" si="329"/>
        <v>0.54387446395278327</v>
      </c>
      <c r="BK202" s="8">
        <f t="shared" si="330"/>
        <v>0.19983078703469484</v>
      </c>
      <c r="BL202" s="8">
        <f t="shared" si="331"/>
        <v>0.2382658875472522</v>
      </c>
      <c r="BM202" s="8">
        <f t="shared" si="332"/>
        <v>0.75361474305450682</v>
      </c>
      <c r="BN202" s="8">
        <f t="shared" si="333"/>
        <v>0.23286853711108901</v>
      </c>
    </row>
    <row r="203" spans="1:66" x14ac:dyDescent="0.25">
      <c r="A203" t="s">
        <v>13</v>
      </c>
      <c r="B203" t="s">
        <v>60</v>
      </c>
      <c r="C203" t="s">
        <v>14</v>
      </c>
      <c r="D203" s="15">
        <v>44216</v>
      </c>
      <c r="E203">
        <f>VLOOKUP(A203,home!$A$2:$E$405,3,FALSE)</f>
        <v>1.625</v>
      </c>
      <c r="F203">
        <f>VLOOKUP(B203,home!$B$2:$E$405,3,FALSE)</f>
        <v>1.31</v>
      </c>
      <c r="G203">
        <f>VLOOKUP(C203,away!$B$2:$E$405,4,FALSE)</f>
        <v>0.79</v>
      </c>
      <c r="H203">
        <f>VLOOKUP(A203,away!$A$2:$E$405,3,FALSE)</f>
        <v>1.4652777777777799</v>
      </c>
      <c r="I203">
        <f>VLOOKUP(C203,away!$B$2:$E$405,3,FALSE)</f>
        <v>1.05</v>
      </c>
      <c r="J203">
        <f>VLOOKUP(B203,home!$B$2:$E$405,4,FALSE)</f>
        <v>0.51</v>
      </c>
      <c r="K203" s="3">
        <f t="shared" si="334"/>
        <v>1.6817125000000002</v>
      </c>
      <c r="L203" s="3">
        <f t="shared" si="335"/>
        <v>0.78465625000000117</v>
      </c>
      <c r="M203" s="5">
        <f t="shared" si="280"/>
        <v>8.4892566113420831E-2</v>
      </c>
      <c r="N203" s="5">
        <f t="shared" si="281"/>
        <v>0.14276488959001624</v>
      </c>
      <c r="O203" s="5">
        <f t="shared" si="282"/>
        <v>6.6611482579433973E-2</v>
      </c>
      <c r="P203" s="5">
        <f t="shared" si="283"/>
        <v>0.11202136289736635</v>
      </c>
      <c r="Q203" s="5">
        <f t="shared" si="284"/>
        <v>0.12004474969232512</v>
      </c>
      <c r="R203" s="5">
        <f t="shared" si="285"/>
        <v>2.6133558063859533E-2</v>
      </c>
      <c r="S203" s="5">
        <f t="shared" si="286"/>
        <v>3.6954901706639502E-2</v>
      </c>
      <c r="T203" s="5">
        <f t="shared" si="287"/>
        <v>9.4193863125768634E-2</v>
      </c>
      <c r="U203" s="5">
        <f t="shared" si="288"/>
        <v>4.3949131265468372E-2</v>
      </c>
      <c r="V203" s="5">
        <f t="shared" si="289"/>
        <v>5.4182711218855447E-3</v>
      </c>
      <c r="W203" s="5">
        <f t="shared" si="290"/>
        <v>6.7293585372318124E-2</v>
      </c>
      <c r="X203" s="5">
        <f t="shared" si="291"/>
        <v>5.280233234729808E-2</v>
      </c>
      <c r="Y203" s="5">
        <f t="shared" si="292"/>
        <v>2.0715840045442333E-2</v>
      </c>
      <c r="Z203" s="5">
        <f t="shared" si="293"/>
        <v>6.8352865565151034E-3</v>
      </c>
      <c r="AA203" s="5">
        <f t="shared" si="294"/>
        <v>1.1494986843173405E-2</v>
      </c>
      <c r="AB203" s="5">
        <f t="shared" si="295"/>
        <v>9.6656315307501305E-3</v>
      </c>
      <c r="AC203" s="5">
        <f t="shared" si="296"/>
        <v>4.4686047274896859E-4</v>
      </c>
      <c r="AD203" s="5">
        <f t="shared" si="297"/>
        <v>2.8292115922611136E-2</v>
      </c>
      <c r="AE203" s="5">
        <f t="shared" si="298"/>
        <v>2.2199585584401382E-2</v>
      </c>
      <c r="AF203" s="5">
        <f t="shared" si="299"/>
        <v>8.7095217881052352E-3</v>
      </c>
      <c r="AG203" s="5">
        <f t="shared" si="300"/>
        <v>2.2779935685159863E-3</v>
      </c>
      <c r="AH203" s="5">
        <f t="shared" si="301"/>
        <v>1.3408375792776405E-3</v>
      </c>
      <c r="AI203" s="5">
        <f t="shared" si="302"/>
        <v>2.2549033175409488E-3</v>
      </c>
      <c r="AJ203" s="5">
        <f t="shared" si="303"/>
        <v>1.8960495477000421E-3</v>
      </c>
      <c r="AK203" s="5">
        <f t="shared" si="304"/>
        <v>1.0628700749955025E-3</v>
      </c>
      <c r="AL203" s="5">
        <f t="shared" si="305"/>
        <v>2.3586479464136316E-5</v>
      </c>
      <c r="AM203" s="5">
        <f t="shared" si="306"/>
        <v>9.5158409997008319E-3</v>
      </c>
      <c r="AN203" s="5">
        <f t="shared" si="307"/>
        <v>7.4666641144215187E-3</v>
      </c>
      <c r="AO203" s="5">
        <f t="shared" si="308"/>
        <v>2.9293823320157841E-3</v>
      </c>
      <c r="AP203" s="5">
        <f t="shared" si="309"/>
        <v>7.661860518185878E-4</v>
      </c>
      <c r="AQ203" s="5">
        <f t="shared" si="310"/>
        <v>1.5029816855556988E-4</v>
      </c>
      <c r="AR203" s="5">
        <f t="shared" si="311"/>
        <v>2.1041931736301455E-4</v>
      </c>
      <c r="AS203" s="5">
        <f t="shared" si="312"/>
        <v>3.5386479625084858E-4</v>
      </c>
      <c r="AT203" s="5">
        <f t="shared" si="313"/>
        <v>2.975494255825027E-4</v>
      </c>
      <c r="AU203" s="5">
        <f t="shared" si="314"/>
        <v>1.6679752945663825E-4</v>
      </c>
      <c r="AV203" s="5">
        <f t="shared" si="315"/>
        <v>7.012637256408669E-5</v>
      </c>
      <c r="AW203" s="5">
        <f t="shared" si="316"/>
        <v>8.6455337888583406E-7</v>
      </c>
      <c r="AX203" s="5">
        <f t="shared" si="317"/>
        <v>2.6671514595348988E-3</v>
      </c>
      <c r="AY203" s="5">
        <f t="shared" si="318"/>
        <v>2.092797062420684E-3</v>
      </c>
      <c r="AZ203" s="5">
        <f t="shared" si="319"/>
        <v>8.2106314750501615E-4</v>
      </c>
      <c r="BA203" s="5">
        <f t="shared" si="320"/>
        <v>2.1475077677816123E-4</v>
      </c>
      <c r="BB203" s="5">
        <f t="shared" si="321"/>
        <v>4.2126384797834827E-5</v>
      </c>
      <c r="BC203" s="5">
        <f t="shared" si="322"/>
        <v>6.610946224305228E-6</v>
      </c>
      <c r="BD203" s="5">
        <f t="shared" si="323"/>
        <v>2.7517805414937178E-5</v>
      </c>
      <c r="BE203" s="5">
        <f t="shared" si="324"/>
        <v>4.6277037338867537E-5</v>
      </c>
      <c r="BF203" s="5">
        <f t="shared" si="325"/>
        <v>3.8912336077870153E-5</v>
      </c>
      <c r="BG203" s="5">
        <f t="shared" si="326"/>
        <v>2.1813120662118409E-5</v>
      </c>
      <c r="BH203" s="5">
        <f t="shared" si="327"/>
        <v>9.1708494203732015E-6</v>
      </c>
      <c r="BI203" s="5">
        <f t="shared" si="328"/>
        <v>3.0845464211718723E-6</v>
      </c>
      <c r="BJ203" s="8">
        <f t="shared" si="329"/>
        <v>0.58596734848057541</v>
      </c>
      <c r="BK203" s="8">
        <f t="shared" si="330"/>
        <v>0.24185034585394602</v>
      </c>
      <c r="BL203" s="8">
        <f t="shared" si="331"/>
        <v>0.16565498393875194</v>
      </c>
      <c r="BM203" s="8">
        <f t="shared" si="332"/>
        <v>0.44574742338432488</v>
      </c>
      <c r="BN203" s="8">
        <f t="shared" si="333"/>
        <v>0.55246860893642202</v>
      </c>
    </row>
    <row r="204" spans="1:66" x14ac:dyDescent="0.25">
      <c r="A204" t="s">
        <v>69</v>
      </c>
      <c r="B204" t="s">
        <v>262</v>
      </c>
      <c r="C204" t="s">
        <v>351</v>
      </c>
      <c r="D204" s="15">
        <v>44216</v>
      </c>
      <c r="E204">
        <f>VLOOKUP(A204,home!$A$2:$E$405,3,FALSE)</f>
        <v>1.36871508379888</v>
      </c>
      <c r="F204">
        <f>VLOOKUP(B204,home!$B$2:$E$405,3,FALSE)</f>
        <v>1.54</v>
      </c>
      <c r="G204">
        <f>VLOOKUP(C204,away!$B$2:$E$405,4,FALSE)</f>
        <v>0.46</v>
      </c>
      <c r="H204">
        <f>VLOOKUP(A204,away!$A$2:$E$405,3,FALSE)</f>
        <v>1.36871508379888</v>
      </c>
      <c r="I204">
        <f>VLOOKUP(C204,away!$B$2:$E$405,3,FALSE)</f>
        <v>1.28</v>
      </c>
      <c r="J204">
        <f>VLOOKUP(B204,home!$B$2:$E$405,4,FALSE)</f>
        <v>0.56999999999999995</v>
      </c>
      <c r="K204" s="3">
        <f t="shared" si="334"/>
        <v>0.96959776536312658</v>
      </c>
      <c r="L204" s="3">
        <f t="shared" si="335"/>
        <v>0.99861452513966276</v>
      </c>
      <c r="M204" s="5">
        <f t="shared" si="280"/>
        <v>0.13970638753966061</v>
      </c>
      <c r="N204" s="5">
        <f t="shared" si="281"/>
        <v>0.13545900116540988</v>
      </c>
      <c r="O204" s="5">
        <f t="shared" si="282"/>
        <v>0.13951282785189587</v>
      </c>
      <c r="P204" s="5">
        <f t="shared" si="283"/>
        <v>0.13527132612468878</v>
      </c>
      <c r="Q204" s="5">
        <f t="shared" si="284"/>
        <v>6.5670372414151273E-2</v>
      </c>
      <c r="R204" s="5">
        <f t="shared" si="285"/>
        <v>6.9659768168106248E-2</v>
      </c>
      <c r="S204" s="5">
        <f t="shared" si="286"/>
        <v>3.2744264585499505E-2</v>
      </c>
      <c r="T204" s="5">
        <f t="shared" si="287"/>
        <v>6.5579387764102492E-2</v>
      </c>
      <c r="U204" s="5">
        <f t="shared" si="288"/>
        <v>6.754195555150927E-2</v>
      </c>
      <c r="V204" s="5">
        <f t="shared" si="289"/>
        <v>3.5227531837486053E-3</v>
      </c>
      <c r="W204" s="5">
        <f t="shared" si="290"/>
        <v>2.1224615447775135E-2</v>
      </c>
      <c r="X204" s="5">
        <f t="shared" si="291"/>
        <v>2.1195209276651916E-2</v>
      </c>
      <c r="Y204" s="5">
        <f t="shared" si="292"/>
        <v>1.0582921923519763E-2</v>
      </c>
      <c r="Z204" s="5">
        <f t="shared" si="293"/>
        <v>2.318775210351081E-2</v>
      </c>
      <c r="AA204" s="5">
        <f t="shared" si="294"/>
        <v>2.2482792623358217E-2</v>
      </c>
      <c r="AB204" s="5">
        <f t="shared" si="295"/>
        <v>1.0899632743365355E-2</v>
      </c>
      <c r="AC204" s="5">
        <f t="shared" si="296"/>
        <v>2.1318258204208992E-4</v>
      </c>
      <c r="AD204" s="5">
        <f t="shared" si="297"/>
        <v>5.1448349272136158E-3</v>
      </c>
      <c r="AE204" s="5">
        <f t="shared" si="298"/>
        <v>5.1377068877613763E-3</v>
      </c>
      <c r="AF204" s="5">
        <f t="shared" si="299"/>
        <v>2.5652943620143006E-3</v>
      </c>
      <c r="AG204" s="5">
        <f t="shared" si="300"/>
        <v>8.5391340372212169E-4</v>
      </c>
      <c r="AH204" s="5">
        <f t="shared" si="301"/>
        <v>5.7889065139759156E-3</v>
      </c>
      <c r="AI204" s="5">
        <f t="shared" si="302"/>
        <v>5.6129108198470943E-3</v>
      </c>
      <c r="AJ204" s="5">
        <f t="shared" si="303"/>
        <v>2.7211328940531282E-3</v>
      </c>
      <c r="AK204" s="5">
        <f t="shared" si="304"/>
        <v>8.7946812444333715E-4</v>
      </c>
      <c r="AL204" s="5">
        <f t="shared" si="305"/>
        <v>8.2565990252470728E-6</v>
      </c>
      <c r="AM204" s="5">
        <f t="shared" si="306"/>
        <v>9.9768408971769745E-4</v>
      </c>
      <c r="AN204" s="5">
        <f t="shared" si="307"/>
        <v>9.9630182349283512E-4</v>
      </c>
      <c r="AO204" s="5">
        <f t="shared" si="308"/>
        <v>4.9746073618153882E-4</v>
      </c>
      <c r="AP204" s="5">
        <f t="shared" si="309"/>
        <v>1.6559050561251815E-4</v>
      </c>
      <c r="AQ204" s="5">
        <f t="shared" si="310"/>
        <v>4.1340271032470366E-5</v>
      </c>
      <c r="AR204" s="5">
        <f t="shared" si="311"/>
        <v>1.1561772259063921E-3</v>
      </c>
      <c r="AS204" s="5">
        <f t="shared" si="312"/>
        <v>1.1210268546025764E-3</v>
      </c>
      <c r="AT204" s="5">
        <f t="shared" si="313"/>
        <v>5.4347256656735632E-4</v>
      </c>
      <c r="AU204" s="5">
        <f t="shared" si="314"/>
        <v>1.7564992869329064E-4</v>
      </c>
      <c r="AV204" s="5">
        <f t="shared" si="315"/>
        <v>4.2577444586801777E-5</v>
      </c>
      <c r="AW204" s="5">
        <f t="shared" si="316"/>
        <v>2.2206912318321825E-7</v>
      </c>
      <c r="AX204" s="5">
        <f t="shared" si="317"/>
        <v>1.6122537732143736E-4</v>
      </c>
      <c r="AY204" s="5">
        <f t="shared" si="318"/>
        <v>1.6100200361431012E-4</v>
      </c>
      <c r="AZ204" s="5">
        <f t="shared" si="319"/>
        <v>8.0389469692919275E-5</v>
      </c>
      <c r="BA204" s="5">
        <f t="shared" si="320"/>
        <v>2.67593640345413E-5</v>
      </c>
      <c r="BB204" s="5">
        <f t="shared" si="321"/>
        <v>6.6805724020982072E-6</v>
      </c>
      <c r="BC204" s="5">
        <f t="shared" si="322"/>
        <v>1.3342633273964878E-6</v>
      </c>
      <c r="BD204" s="5">
        <f t="shared" si="323"/>
        <v>1.9242922857096731E-4</v>
      </c>
      <c r="BE204" s="5">
        <f t="shared" si="324"/>
        <v>1.8657895001296021E-4</v>
      </c>
      <c r="BF204" s="5">
        <f t="shared" si="325"/>
        <v>9.045326649818235E-5</v>
      </c>
      <c r="BG204" s="5">
        <f t="shared" si="326"/>
        <v>2.9234428355477664E-5</v>
      </c>
      <c r="BH204" s="5">
        <f t="shared" si="327"/>
        <v>7.0864091012848905E-6</v>
      </c>
      <c r="BI204" s="5">
        <f t="shared" si="328"/>
        <v>1.3741932858109508E-6</v>
      </c>
      <c r="BJ204" s="8">
        <f t="shared" si="329"/>
        <v>0.3365490260487517</v>
      </c>
      <c r="BK204" s="8">
        <f t="shared" si="330"/>
        <v>0.31162717261827921</v>
      </c>
      <c r="BL204" s="8">
        <f t="shared" si="331"/>
        <v>0.32864545578673554</v>
      </c>
      <c r="BM204" s="8">
        <f t="shared" si="332"/>
        <v>0.31456894335887348</v>
      </c>
      <c r="BN204" s="8">
        <f t="shared" si="333"/>
        <v>0.68527968326391275</v>
      </c>
    </row>
    <row r="205" spans="1:66" x14ac:dyDescent="0.25">
      <c r="A205" t="s">
        <v>69</v>
      </c>
      <c r="B205" t="s">
        <v>76</v>
      </c>
      <c r="C205" t="s">
        <v>261</v>
      </c>
      <c r="D205" s="15">
        <v>44216</v>
      </c>
      <c r="E205">
        <f>VLOOKUP(A205,home!$A$2:$E$405,3,FALSE)</f>
        <v>1.36871508379888</v>
      </c>
      <c r="F205">
        <f>VLOOKUP(B205,home!$B$2:$E$405,3,FALSE)</f>
        <v>0.49</v>
      </c>
      <c r="G205">
        <f>VLOOKUP(C205,away!$B$2:$E$405,4,FALSE)</f>
        <v>0.89</v>
      </c>
      <c r="H205">
        <f>VLOOKUP(A205,away!$A$2:$E$405,3,FALSE)</f>
        <v>1.36871508379888</v>
      </c>
      <c r="I205">
        <f>VLOOKUP(C205,away!$B$2:$E$405,3,FALSE)</f>
        <v>1.79</v>
      </c>
      <c r="J205">
        <f>VLOOKUP(B205,home!$B$2:$E$405,4,FALSE)</f>
        <v>1.06</v>
      </c>
      <c r="K205" s="3">
        <f t="shared" si="334"/>
        <v>0.59689664804469156</v>
      </c>
      <c r="L205" s="3">
        <f t="shared" si="335"/>
        <v>2.5969999999999951</v>
      </c>
      <c r="M205" s="5">
        <f t="shared" si="280"/>
        <v>4.1011750817160388E-2</v>
      </c>
      <c r="N205" s="5">
        <f t="shared" si="281"/>
        <v>2.4479776593207176E-2</v>
      </c>
      <c r="O205" s="5">
        <f t="shared" si="282"/>
        <v>0.10650751687216531</v>
      </c>
      <c r="P205" s="5">
        <f t="shared" si="283"/>
        <v>6.3573979812558898E-2</v>
      </c>
      <c r="Q205" s="5">
        <f t="shared" si="284"/>
        <v>7.3059482966841309E-3</v>
      </c>
      <c r="R205" s="5">
        <f t="shared" si="285"/>
        <v>0.13830001065850644</v>
      </c>
      <c r="S205" s="5">
        <f t="shared" si="286"/>
        <v>2.4637151722845474E-2</v>
      </c>
      <c r="T205" s="5">
        <f t="shared" si="287"/>
        <v>1.8973547726488647E-2</v>
      </c>
      <c r="U205" s="5">
        <f t="shared" si="288"/>
        <v>8.2550812786607614E-2</v>
      </c>
      <c r="V205" s="5">
        <f t="shared" si="289"/>
        <v>4.2434498922298471E-3</v>
      </c>
      <c r="W205" s="5">
        <f t="shared" si="290"/>
        <v>1.4536320163595275E-3</v>
      </c>
      <c r="X205" s="5">
        <f t="shared" si="291"/>
        <v>3.7750823464856855E-3</v>
      </c>
      <c r="Y205" s="5">
        <f t="shared" si="292"/>
        <v>4.9019444269116554E-3</v>
      </c>
      <c r="Z205" s="5">
        <f t="shared" si="293"/>
        <v>0.1197217092267135</v>
      </c>
      <c r="AA205" s="5">
        <f t="shared" si="294"/>
        <v>7.1461486935606514E-2</v>
      </c>
      <c r="AB205" s="5">
        <f t="shared" si="295"/>
        <v>2.132756100807652E-2</v>
      </c>
      <c r="AC205" s="5">
        <f t="shared" si="296"/>
        <v>4.1112149629220657E-4</v>
      </c>
      <c r="AD205" s="5">
        <f t="shared" si="297"/>
        <v>2.1691701951386203E-4</v>
      </c>
      <c r="AE205" s="5">
        <f t="shared" si="298"/>
        <v>5.6333349967749855E-4</v>
      </c>
      <c r="AF205" s="5">
        <f t="shared" si="299"/>
        <v>7.3148854933123076E-4</v>
      </c>
      <c r="AG205" s="5">
        <f t="shared" si="300"/>
        <v>6.3322525420440076E-4</v>
      </c>
      <c r="AH205" s="5">
        <f t="shared" si="301"/>
        <v>7.7729319715443626E-2</v>
      </c>
      <c r="AI205" s="5">
        <f t="shared" si="302"/>
        <v>4.6396370392942456E-2</v>
      </c>
      <c r="AJ205" s="5">
        <f t="shared" si="303"/>
        <v>1.3846918984493662E-2</v>
      </c>
      <c r="AK205" s="5">
        <f t="shared" si="304"/>
        <v>2.7550598425302246E-3</v>
      </c>
      <c r="AL205" s="5">
        <f t="shared" si="305"/>
        <v>2.54918448347282E-5</v>
      </c>
      <c r="AM205" s="5">
        <f t="shared" si="306"/>
        <v>2.5895408370333844E-5</v>
      </c>
      <c r="AN205" s="5">
        <f t="shared" si="307"/>
        <v>6.7250375537756865E-5</v>
      </c>
      <c r="AO205" s="5">
        <f t="shared" si="308"/>
        <v>8.7324612635777157E-5</v>
      </c>
      <c r="AP205" s="5">
        <f t="shared" si="309"/>
        <v>7.5594006338370931E-5</v>
      </c>
      <c r="AQ205" s="5">
        <f t="shared" si="310"/>
        <v>4.9079408615187255E-5</v>
      </c>
      <c r="AR205" s="5">
        <f t="shared" si="311"/>
        <v>4.0372608660201328E-2</v>
      </c>
      <c r="AS205" s="5">
        <f t="shared" si="312"/>
        <v>2.4098274782094257E-2</v>
      </c>
      <c r="AT205" s="5">
        <f t="shared" si="313"/>
        <v>7.1920897205459914E-3</v>
      </c>
      <c r="AU205" s="5">
        <f t="shared" si="314"/>
        <v>1.4309780822101953E-3</v>
      </c>
      <c r="AV205" s="5">
        <f t="shared" si="315"/>
        <v>2.135365051741716E-4</v>
      </c>
      <c r="AW205" s="5">
        <f t="shared" si="316"/>
        <v>1.0976650977511401E-6</v>
      </c>
      <c r="AX205" s="5">
        <f t="shared" si="317"/>
        <v>2.5761470760001197E-6</v>
      </c>
      <c r="AY205" s="5">
        <f t="shared" si="318"/>
        <v>6.6902539563722968E-6</v>
      </c>
      <c r="AZ205" s="5">
        <f t="shared" si="319"/>
        <v>8.6872947623494147E-6</v>
      </c>
      <c r="BA205" s="5">
        <f t="shared" si="320"/>
        <v>7.5203014992737944E-6</v>
      </c>
      <c r="BB205" s="5">
        <f t="shared" si="321"/>
        <v>4.8825557484035041E-6</v>
      </c>
      <c r="BC205" s="5">
        <f t="shared" si="322"/>
        <v>2.535999455720774E-6</v>
      </c>
      <c r="BD205" s="5">
        <f t="shared" si="323"/>
        <v>1.7474610781757119E-2</v>
      </c>
      <c r="BE205" s="5">
        <f t="shared" si="324"/>
        <v>1.043053660151645E-2</v>
      </c>
      <c r="BF205" s="5">
        <f t="shared" si="325"/>
        <v>3.1129761673763189E-3</v>
      </c>
      <c r="BG205" s="5">
        <f t="shared" si="326"/>
        <v>6.1937501324997872E-4</v>
      </c>
      <c r="BH205" s="5">
        <f t="shared" si="327"/>
        <v>9.2425717322887148E-5</v>
      </c>
      <c r="BI205" s="5">
        <f t="shared" si="328"/>
        <v>1.1033720172631509E-5</v>
      </c>
      <c r="BJ205" s="8">
        <f t="shared" si="329"/>
        <v>6.3372932092859352E-2</v>
      </c>
      <c r="BK205" s="8">
        <f t="shared" si="330"/>
        <v>0.13390963583987792</v>
      </c>
      <c r="BL205" s="8">
        <f t="shared" si="331"/>
        <v>0.66592350294799363</v>
      </c>
      <c r="BM205" s="8">
        <f t="shared" si="332"/>
        <v>0.60174320446830354</v>
      </c>
      <c r="BN205" s="8">
        <f t="shared" si="333"/>
        <v>0.38117898305028236</v>
      </c>
    </row>
    <row r="206" spans="1:66" x14ac:dyDescent="0.25">
      <c r="A206" t="s">
        <v>80</v>
      </c>
      <c r="B206" t="s">
        <v>90</v>
      </c>
      <c r="C206" t="s">
        <v>87</v>
      </c>
      <c r="D206" s="15">
        <v>44216</v>
      </c>
      <c r="E206">
        <f>VLOOKUP(A206,home!$A$2:$E$405,3,FALSE)</f>
        <v>1.1857142857142899</v>
      </c>
      <c r="F206">
        <f>VLOOKUP(B206,home!$B$2:$E$405,3,FALSE)</f>
        <v>1.05</v>
      </c>
      <c r="G206">
        <f>VLOOKUP(C206,away!$B$2:$E$405,4,FALSE)</f>
        <v>1.07</v>
      </c>
      <c r="H206">
        <f>VLOOKUP(A206,away!$A$2:$E$405,3,FALSE)</f>
        <v>1.02142857142857</v>
      </c>
      <c r="I206">
        <f>VLOOKUP(C206,away!$B$2:$E$405,3,FALSE)</f>
        <v>1</v>
      </c>
      <c r="J206">
        <f>VLOOKUP(B206,home!$B$2:$E$405,4,FALSE)</f>
        <v>0.65</v>
      </c>
      <c r="K206" s="3">
        <f t="shared" si="334"/>
        <v>1.3321500000000051</v>
      </c>
      <c r="L206" s="3">
        <f t="shared" si="335"/>
        <v>0.66392857142857054</v>
      </c>
      <c r="M206" s="5">
        <f t="shared" si="280"/>
        <v>0.1358670328105854</v>
      </c>
      <c r="N206" s="5">
        <f t="shared" si="281"/>
        <v>0.18099526775862204</v>
      </c>
      <c r="O206" s="5">
        <f t="shared" si="282"/>
        <v>9.0206004998170677E-2</v>
      </c>
      <c r="P206" s="5">
        <f t="shared" si="283"/>
        <v>0.12016792955831353</v>
      </c>
      <c r="Q206" s="5">
        <f t="shared" si="284"/>
        <v>0.12055642297232465</v>
      </c>
      <c r="R206" s="5">
        <f t="shared" si="285"/>
        <v>2.9945172016356974E-2</v>
      </c>
      <c r="S206" s="5">
        <f t="shared" si="286"/>
        <v>2.6570704820026728E-2</v>
      </c>
      <c r="T206" s="5">
        <f t="shared" si="287"/>
        <v>8.0040853680553997E-2</v>
      </c>
      <c r="U206" s="5">
        <f t="shared" si="288"/>
        <v>3.9891460901590098E-2</v>
      </c>
      <c r="V206" s="5">
        <f t="shared" si="289"/>
        <v>2.6111694312671257E-3</v>
      </c>
      <c r="W206" s="5">
        <f t="shared" si="290"/>
        <v>5.353307962086095E-2</v>
      </c>
      <c r="X206" s="5">
        <f t="shared" si="291"/>
        <v>3.5542141076850137E-2</v>
      </c>
      <c r="Y206" s="5">
        <f t="shared" si="292"/>
        <v>1.1798721475332912E-2</v>
      </c>
      <c r="Z206" s="5">
        <f t="shared" si="293"/>
        <v>6.6271517593342313E-3</v>
      </c>
      <c r="AA206" s="5">
        <f t="shared" si="294"/>
        <v>8.82836021619713E-3</v>
      </c>
      <c r="AB206" s="5">
        <f t="shared" si="295"/>
        <v>5.8803500310035265E-3</v>
      </c>
      <c r="AC206" s="5">
        <f t="shared" si="296"/>
        <v>1.4434094947023233E-4</v>
      </c>
      <c r="AD206" s="5">
        <f t="shared" si="297"/>
        <v>1.7828523004232558E-2</v>
      </c>
      <c r="AE206" s="5">
        <f t="shared" si="298"/>
        <v>1.1836865808881528E-2</v>
      </c>
      <c r="AF206" s="5">
        <f t="shared" si="299"/>
        <v>3.9294167033412011E-3</v>
      </c>
      <c r="AG206" s="5">
        <f t="shared" si="300"/>
        <v>8.6961733946562905E-4</v>
      </c>
      <c r="AH206" s="5">
        <f t="shared" si="301"/>
        <v>1.0999888500537783E-3</v>
      </c>
      <c r="AI206" s="5">
        <f t="shared" si="302"/>
        <v>1.4653501465991463E-3</v>
      </c>
      <c r="AJ206" s="5">
        <f t="shared" si="303"/>
        <v>9.7603309889603021E-4</v>
      </c>
      <c r="AK206" s="5">
        <f t="shared" si="304"/>
        <v>4.3340749756478383E-4</v>
      </c>
      <c r="AL206" s="5">
        <f t="shared" si="305"/>
        <v>5.1065082351508037E-6</v>
      </c>
      <c r="AM206" s="5">
        <f t="shared" si="306"/>
        <v>4.7500533840176967E-3</v>
      </c>
      <c r="AN206" s="5">
        <f t="shared" si="307"/>
        <v>3.1536961574603162E-3</v>
      </c>
      <c r="AO206" s="5">
        <f t="shared" si="308"/>
        <v>1.0469144922711998E-3</v>
      </c>
      <c r="AP206" s="5">
        <f t="shared" si="309"/>
        <v>2.3169214775382835E-4</v>
      </c>
      <c r="AQ206" s="5">
        <f t="shared" si="310"/>
        <v>3.8456759167354129E-5</v>
      </c>
      <c r="AR206" s="5">
        <f t="shared" si="311"/>
        <v>1.4606280516071227E-4</v>
      </c>
      <c r="AS206" s="5">
        <f t="shared" si="312"/>
        <v>1.945775658948436E-4</v>
      </c>
      <c r="AT206" s="5">
        <f t="shared" si="313"/>
        <v>1.2960325220340847E-4</v>
      </c>
      <c r="AU206" s="5">
        <f t="shared" si="314"/>
        <v>5.755032414092374E-5</v>
      </c>
      <c r="AV206" s="5">
        <f t="shared" si="315"/>
        <v>1.9166416076082973E-5</v>
      </c>
      <c r="AW206" s="5">
        <f t="shared" si="316"/>
        <v>1.2545732503574407E-7</v>
      </c>
      <c r="AX206" s="5">
        <f t="shared" si="317"/>
        <v>1.0546306025865336E-3</v>
      </c>
      <c r="AY206" s="5">
        <f t="shared" si="318"/>
        <v>7.0019938936012973E-4</v>
      </c>
      <c r="AZ206" s="5">
        <f t="shared" si="319"/>
        <v>2.3244119014651415E-4</v>
      </c>
      <c r="BA206" s="5">
        <f t="shared" si="320"/>
        <v>5.1441449105043963E-5</v>
      </c>
      <c r="BB206" s="5">
        <f t="shared" si="321"/>
        <v>8.5383619541318366E-6</v>
      </c>
      <c r="BC206" s="5">
        <f t="shared" si="322"/>
        <v>1.1337724909093621E-6</v>
      </c>
      <c r="BD206" s="5">
        <f t="shared" si="323"/>
        <v>1.6162544928200215E-5</v>
      </c>
      <c r="BE206" s="5">
        <f t="shared" si="324"/>
        <v>2.1530934226102002E-5</v>
      </c>
      <c r="BF206" s="5">
        <f t="shared" si="325"/>
        <v>1.4341217014650947E-5</v>
      </c>
      <c r="BG206" s="5">
        <f t="shared" si="326"/>
        <v>6.3682174153557755E-6</v>
      </c>
      <c r="BH206" s="5">
        <f t="shared" si="327"/>
        <v>2.1208552074665586E-6</v>
      </c>
      <c r="BI206" s="5">
        <f t="shared" si="328"/>
        <v>5.6505945292531708E-7</v>
      </c>
      <c r="BJ206" s="8">
        <f t="shared" si="329"/>
        <v>0.52820010714677945</v>
      </c>
      <c r="BK206" s="8">
        <f t="shared" si="330"/>
        <v>0.28606648346725827</v>
      </c>
      <c r="BL206" s="8">
        <f t="shared" si="331"/>
        <v>0.17933417694815279</v>
      </c>
      <c r="BM206" s="8">
        <f t="shared" si="332"/>
        <v>0.32179001527511614</v>
      </c>
      <c r="BN206" s="8">
        <f t="shared" si="333"/>
        <v>0.67773783011437316</v>
      </c>
    </row>
    <row r="207" spans="1:66" x14ac:dyDescent="0.25">
      <c r="A207" t="s">
        <v>80</v>
      </c>
      <c r="B207" t="s">
        <v>359</v>
      </c>
      <c r="C207" t="s">
        <v>86</v>
      </c>
      <c r="D207" s="15">
        <v>44216</v>
      </c>
      <c r="E207">
        <f>VLOOKUP(A207,home!$A$2:$E$405,3,FALSE)</f>
        <v>1.1857142857142899</v>
      </c>
      <c r="F207">
        <f>VLOOKUP(B207,home!$B$2:$E$405,3,FALSE)</f>
        <v>1.38</v>
      </c>
      <c r="G207">
        <f>VLOOKUP(C207,away!$B$2:$E$405,4,FALSE)</f>
        <v>0.91</v>
      </c>
      <c r="H207">
        <f>VLOOKUP(A207,away!$A$2:$E$405,3,FALSE)</f>
        <v>1.02142857142857</v>
      </c>
      <c r="I207">
        <f>VLOOKUP(C207,away!$B$2:$E$405,3,FALSE)</f>
        <v>0.42</v>
      </c>
      <c r="J207">
        <f>VLOOKUP(B207,home!$B$2:$E$405,4,FALSE)</f>
        <v>0.98</v>
      </c>
      <c r="K207" s="3">
        <f t="shared" si="334"/>
        <v>1.4890200000000051</v>
      </c>
      <c r="L207" s="3">
        <f t="shared" si="335"/>
        <v>0.42041999999999941</v>
      </c>
      <c r="M207" s="5">
        <f t="shared" si="280"/>
        <v>0.1481633348352947</v>
      </c>
      <c r="N207" s="5">
        <f t="shared" si="281"/>
        <v>0.22061816883645127</v>
      </c>
      <c r="O207" s="5">
        <f t="shared" si="282"/>
        <v>6.2290829231454507E-2</v>
      </c>
      <c r="P207" s="5">
        <f t="shared" si="283"/>
        <v>9.2752290542220714E-2</v>
      </c>
      <c r="Q207" s="5">
        <f t="shared" si="284"/>
        <v>0.1642524328804269</v>
      </c>
      <c r="R207" s="5">
        <f t="shared" si="285"/>
        <v>1.3094155212744034E-2</v>
      </c>
      <c r="S207" s="5">
        <f t="shared" si="286"/>
        <v>1.45160531962783E-2</v>
      </c>
      <c r="T207" s="5">
        <f t="shared" si="287"/>
        <v>6.905500783158898E-2</v>
      </c>
      <c r="U207" s="5">
        <f t="shared" si="288"/>
        <v>1.9497458994880187E-2</v>
      </c>
      <c r="V207" s="5">
        <f t="shared" si="289"/>
        <v>1.0096943837797922E-3</v>
      </c>
      <c r="W207" s="5">
        <f t="shared" si="290"/>
        <v>8.1525052535871376E-2</v>
      </c>
      <c r="X207" s="5">
        <f t="shared" si="291"/>
        <v>3.4274762587130997E-2</v>
      </c>
      <c r="Y207" s="5">
        <f t="shared" si="292"/>
        <v>7.2048978434407964E-3</v>
      </c>
      <c r="Z207" s="5">
        <f t="shared" si="293"/>
        <v>1.8350149115139473E-3</v>
      </c>
      <c r="AA207" s="5">
        <f t="shared" si="294"/>
        <v>2.7323739035425071E-3</v>
      </c>
      <c r="AB207" s="5">
        <f t="shared" si="295"/>
        <v>2.0342796949264388E-3</v>
      </c>
      <c r="AC207" s="5">
        <f t="shared" si="296"/>
        <v>3.9505162894762019E-5</v>
      </c>
      <c r="AD207" s="5">
        <f t="shared" si="297"/>
        <v>3.0348108431740902E-2</v>
      </c>
      <c r="AE207" s="5">
        <f t="shared" si="298"/>
        <v>1.2758951746872494E-2</v>
      </c>
      <c r="AF207" s="5">
        <f t="shared" si="299"/>
        <v>2.6820592467100631E-3</v>
      </c>
      <c r="AG207" s="5">
        <f t="shared" si="300"/>
        <v>3.7586378283394788E-4</v>
      </c>
      <c r="AH207" s="5">
        <f t="shared" si="301"/>
        <v>1.9286924227467309E-4</v>
      </c>
      <c r="AI207" s="5">
        <f t="shared" si="302"/>
        <v>2.871861591318347E-4</v>
      </c>
      <c r="AJ207" s="5">
        <f t="shared" si="303"/>
        <v>2.1381296733524299E-4</v>
      </c>
      <c r="AK207" s="5">
        <f t="shared" si="304"/>
        <v>1.0612392820717489E-4</v>
      </c>
      <c r="AL207" s="5">
        <f t="shared" si="305"/>
        <v>9.8923106740436435E-7</v>
      </c>
      <c r="AM207" s="5">
        <f t="shared" si="306"/>
        <v>9.0377880834061897E-3</v>
      </c>
      <c r="AN207" s="5">
        <f t="shared" si="307"/>
        <v>3.7996668660256251E-3</v>
      </c>
      <c r="AO207" s="5">
        <f t="shared" si="308"/>
        <v>7.9872797190724549E-4</v>
      </c>
      <c r="AP207" s="5">
        <f t="shared" si="309"/>
        <v>1.1193373798308128E-4</v>
      </c>
      <c r="AQ207" s="5">
        <f t="shared" si="310"/>
        <v>1.1764795530711736E-5</v>
      </c>
      <c r="AR207" s="5">
        <f t="shared" si="311"/>
        <v>1.6217217367423588E-5</v>
      </c>
      <c r="AS207" s="5">
        <f t="shared" si="312"/>
        <v>2.4147761004441156E-5</v>
      </c>
      <c r="AT207" s="5">
        <f t="shared" si="313"/>
        <v>1.7978249545416547E-5</v>
      </c>
      <c r="AU207" s="5">
        <f t="shared" si="314"/>
        <v>8.9233243793720815E-6</v>
      </c>
      <c r="AV207" s="5">
        <f t="shared" si="315"/>
        <v>3.321752116843165E-6</v>
      </c>
      <c r="AW207" s="5">
        <f t="shared" si="316"/>
        <v>1.7202008003021783E-8</v>
      </c>
      <c r="AX207" s="5">
        <f t="shared" si="317"/>
        <v>2.2429078686589245E-3</v>
      </c>
      <c r="AY207" s="5">
        <f t="shared" si="318"/>
        <v>9.429633261415838E-4</v>
      </c>
      <c r="AZ207" s="5">
        <f t="shared" si="319"/>
        <v>1.9822032078822206E-4</v>
      </c>
      <c r="BA207" s="5">
        <f t="shared" si="320"/>
        <v>2.7778595755261412E-5</v>
      </c>
      <c r="BB207" s="5">
        <f t="shared" si="321"/>
        <v>2.9196693068567455E-6</v>
      </c>
      <c r="BC207" s="5">
        <f t="shared" si="322"/>
        <v>2.4549747399774225E-7</v>
      </c>
      <c r="BD207" s="5">
        <f t="shared" si="323"/>
        <v>1.1363404209353697E-6</v>
      </c>
      <c r="BE207" s="5">
        <f t="shared" si="324"/>
        <v>1.6920336135811901E-6</v>
      </c>
      <c r="BF207" s="5">
        <f t="shared" si="325"/>
        <v>1.2597359456473363E-6</v>
      </c>
      <c r="BG207" s="5">
        <f t="shared" si="326"/>
        <v>6.2525733926260108E-7</v>
      </c>
      <c r="BH207" s="5">
        <f t="shared" si="327"/>
        <v>2.3275517082720036E-7</v>
      </c>
      <c r="BI207" s="5">
        <f t="shared" si="328"/>
        <v>6.9315420893023737E-8</v>
      </c>
      <c r="BJ207" s="8">
        <f t="shared" si="329"/>
        <v>0.64027022245604537</v>
      </c>
      <c r="BK207" s="8">
        <f t="shared" si="330"/>
        <v>0.25742483067767724</v>
      </c>
      <c r="BL207" s="8">
        <f t="shared" si="331"/>
        <v>0.10052469307682126</v>
      </c>
      <c r="BM207" s="8">
        <f t="shared" si="332"/>
        <v>0.2979406034593321</v>
      </c>
      <c r="BN207" s="8">
        <f t="shared" si="333"/>
        <v>0.70117121153859219</v>
      </c>
    </row>
    <row r="208" spans="1:66" x14ac:dyDescent="0.25">
      <c r="A208" t="s">
        <v>80</v>
      </c>
      <c r="B208" t="s">
        <v>89</v>
      </c>
      <c r="C208" t="s">
        <v>410</v>
      </c>
      <c r="D208" s="15">
        <v>44216</v>
      </c>
      <c r="E208">
        <f>VLOOKUP(A208,home!$A$2:$E$405,3,FALSE)</f>
        <v>1.1857142857142899</v>
      </c>
      <c r="F208">
        <f>VLOOKUP(B208,home!$B$2:$E$405,3,FALSE)</f>
        <v>1.34</v>
      </c>
      <c r="G208">
        <f>VLOOKUP(C208,away!$B$2:$E$405,4,FALSE)</f>
        <v>1.19</v>
      </c>
      <c r="H208">
        <f>VLOOKUP(A208,away!$A$2:$E$405,3,FALSE)</f>
        <v>1.02142857142857</v>
      </c>
      <c r="I208">
        <f>VLOOKUP(C208,away!$B$2:$E$405,3,FALSE)</f>
        <v>0.77</v>
      </c>
      <c r="J208">
        <f>VLOOKUP(B208,home!$B$2:$E$405,4,FALSE)</f>
        <v>1.31</v>
      </c>
      <c r="K208" s="3">
        <f t="shared" si="334"/>
        <v>1.8907400000000067</v>
      </c>
      <c r="L208" s="3">
        <f t="shared" si="335"/>
        <v>1.0303149999999988</v>
      </c>
      <c r="M208" s="5">
        <f t="shared" si="280"/>
        <v>5.387681726447259E-2</v>
      </c>
      <c r="N208" s="5">
        <f t="shared" si="281"/>
        <v>0.10186705347462927</v>
      </c>
      <c r="O208" s="5">
        <f t="shared" si="282"/>
        <v>5.5510092979845008E-2</v>
      </c>
      <c r="P208" s="5">
        <f t="shared" si="283"/>
        <v>0.10495515320071251</v>
      </c>
      <c r="Q208" s="5">
        <f t="shared" si="284"/>
        <v>9.6302056343310641E-2</v>
      </c>
      <c r="R208" s="5">
        <f t="shared" si="285"/>
        <v>2.8596440724264469E-2</v>
      </c>
      <c r="S208" s="5">
        <f t="shared" si="286"/>
        <v>5.111467576727536E-2</v>
      </c>
      <c r="T208" s="5">
        <f t="shared" si="287"/>
        <v>9.9221453181357971E-2</v>
      </c>
      <c r="U208" s="5">
        <f t="shared" si="288"/>
        <v>5.4068434334995995E-2</v>
      </c>
      <c r="V208" s="5">
        <f t="shared" si="289"/>
        <v>1.1063815773230437E-2</v>
      </c>
      <c r="W208" s="5">
        <f t="shared" si="290"/>
        <v>6.0694050003517248E-2</v>
      </c>
      <c r="X208" s="5">
        <f t="shared" si="291"/>
        <v>6.2533990129373787E-2</v>
      </c>
      <c r="Y208" s="5">
        <f t="shared" si="292"/>
        <v>3.221485402007284E-2</v>
      </c>
      <c r="Z208" s="5">
        <f t="shared" si="293"/>
        <v>9.8211139416068387E-3</v>
      </c>
      <c r="AA208" s="5">
        <f t="shared" si="294"/>
        <v>1.8569172973953777E-2</v>
      </c>
      <c r="AB208" s="5">
        <f t="shared" si="295"/>
        <v>1.7554739054386748E-2</v>
      </c>
      <c r="AC208" s="5">
        <f t="shared" si="296"/>
        <v>1.3470595267391346E-3</v>
      </c>
      <c r="AD208" s="5">
        <f t="shared" si="297"/>
        <v>2.8689167025912662E-2</v>
      </c>
      <c r="AE208" s="5">
        <f t="shared" si="298"/>
        <v>2.9558879124303168E-2</v>
      </c>
      <c r="AF208" s="5">
        <f t="shared" si="299"/>
        <v>1.522747827247819E-2</v>
      </c>
      <c r="AG208" s="5">
        <f t="shared" si="300"/>
        <v>5.22969975876945E-3</v>
      </c>
      <c r="AH208" s="5">
        <f t="shared" si="301"/>
        <v>2.5297102526866586E-3</v>
      </c>
      <c r="AI208" s="5">
        <f t="shared" si="302"/>
        <v>4.7830243631647902E-3</v>
      </c>
      <c r="AJ208" s="5">
        <f t="shared" si="303"/>
        <v>4.5217277422051148E-3</v>
      </c>
      <c r="AK208" s="5">
        <f t="shared" si="304"/>
        <v>2.8498038370989754E-3</v>
      </c>
      <c r="AL208" s="5">
        <f t="shared" si="305"/>
        <v>1.0496599181452723E-4</v>
      </c>
      <c r="AM208" s="5">
        <f t="shared" si="306"/>
        <v>1.084875113251486E-2</v>
      </c>
      <c r="AN208" s="5">
        <f t="shared" si="307"/>
        <v>1.1177631023097033E-2</v>
      </c>
      <c r="AO208" s="5">
        <f t="shared" si="308"/>
        <v>5.7582404537811025E-3</v>
      </c>
      <c r="AP208" s="5">
        <f t="shared" si="309"/>
        <v>1.9776005043791569E-3</v>
      </c>
      <c r="AQ208" s="5">
        <f t="shared" si="310"/>
        <v>5.0938786591735196E-4</v>
      </c>
      <c r="AR208" s="5">
        <f t="shared" si="311"/>
        <v>5.2127968379937057E-4</v>
      </c>
      <c r="AS208" s="5">
        <f t="shared" si="312"/>
        <v>9.8560434934682529E-4</v>
      </c>
      <c r="AT208" s="5">
        <f t="shared" si="313"/>
        <v>9.3176078374201184E-4</v>
      </c>
      <c r="AU208" s="5">
        <f t="shared" si="314"/>
        <v>5.872391280841258E-4</v>
      </c>
      <c r="AV208" s="5">
        <f t="shared" si="315"/>
        <v>2.7757912725844604E-4</v>
      </c>
      <c r="AW208" s="5">
        <f t="shared" si="316"/>
        <v>5.6799949254194752E-6</v>
      </c>
      <c r="AX208" s="5">
        <f t="shared" si="317"/>
        <v>3.4186946193818712E-3</v>
      </c>
      <c r="AY208" s="5">
        <f t="shared" si="318"/>
        <v>3.5223323467684278E-3</v>
      </c>
      <c r="AZ208" s="5">
        <f t="shared" si="319"/>
        <v>1.8145559259303543E-3</v>
      </c>
      <c r="BA208" s="5">
        <f t="shared" si="320"/>
        <v>6.2318806294164365E-4</v>
      </c>
      <c r="BB208" s="5">
        <f t="shared" si="321"/>
        <v>1.6052000226742967E-4</v>
      </c>
      <c r="BC208" s="5">
        <f t="shared" si="322"/>
        <v>3.3077233227233332E-5</v>
      </c>
      <c r="BD208" s="5">
        <f t="shared" si="323"/>
        <v>8.9513712902291258E-5</v>
      </c>
      <c r="BE208" s="5">
        <f t="shared" si="324"/>
        <v>1.6924715753287875E-4</v>
      </c>
      <c r="BF208" s="5">
        <f t="shared" si="325"/>
        <v>1.6000118531685821E-4</v>
      </c>
      <c r="BG208" s="5">
        <f t="shared" si="326"/>
        <v>1.0084021370866583E-4</v>
      </c>
      <c r="BH208" s="5">
        <f t="shared" si="327"/>
        <v>4.7665656416880892E-5</v>
      </c>
      <c r="BI208" s="5">
        <f t="shared" si="328"/>
        <v>1.8024672642730739E-5</v>
      </c>
      <c r="BJ208" s="8">
        <f t="shared" si="329"/>
        <v>0.57138266050393149</v>
      </c>
      <c r="BK208" s="8">
        <f t="shared" si="330"/>
        <v>0.22598481987101299</v>
      </c>
      <c r="BL208" s="8">
        <f t="shared" si="331"/>
        <v>0.19287190193335263</v>
      </c>
      <c r="BM208" s="8">
        <f t="shared" si="332"/>
        <v>0.55543622991082664</v>
      </c>
      <c r="BN208" s="8">
        <f t="shared" si="333"/>
        <v>0.44110761398723447</v>
      </c>
    </row>
    <row r="209" spans="1:66" x14ac:dyDescent="0.25">
      <c r="A209" t="s">
        <v>80</v>
      </c>
      <c r="B209" t="s">
        <v>96</v>
      </c>
      <c r="C209" t="s">
        <v>94</v>
      </c>
      <c r="D209" s="15">
        <v>44216</v>
      </c>
      <c r="E209">
        <f>VLOOKUP(A209,home!$A$2:$E$405,3,FALSE)</f>
        <v>1.1857142857142899</v>
      </c>
      <c r="F209">
        <f>VLOOKUP(B209,home!$B$2:$E$405,3,FALSE)</f>
        <v>1.19</v>
      </c>
      <c r="G209">
        <f>VLOOKUP(C209,away!$B$2:$E$405,4,FALSE)</f>
        <v>0.84</v>
      </c>
      <c r="H209">
        <f>VLOOKUP(A209,away!$A$2:$E$405,3,FALSE)</f>
        <v>1.02142857142857</v>
      </c>
      <c r="I209">
        <f>VLOOKUP(C209,away!$B$2:$E$405,3,FALSE)</f>
        <v>0.77</v>
      </c>
      <c r="J209">
        <f>VLOOKUP(B209,home!$B$2:$E$405,4,FALSE)</f>
        <v>0.9</v>
      </c>
      <c r="K209" s="3">
        <f t="shared" si="334"/>
        <v>1.1852400000000041</v>
      </c>
      <c r="L209" s="3">
        <f t="shared" si="335"/>
        <v>0.70784999999999909</v>
      </c>
      <c r="M209" s="5">
        <f t="shared" si="280"/>
        <v>0.15060571742914736</v>
      </c>
      <c r="N209" s="5">
        <f t="shared" si="281"/>
        <v>0.17850392052572323</v>
      </c>
      <c r="O209" s="5">
        <f t="shared" si="282"/>
        <v>0.10660625708222182</v>
      </c>
      <c r="P209" s="5">
        <f t="shared" si="283"/>
        <v>0.12635400014413303</v>
      </c>
      <c r="Q209" s="5">
        <f t="shared" si="284"/>
        <v>0.10578499338195449</v>
      </c>
      <c r="R209" s="5">
        <f t="shared" si="285"/>
        <v>3.7730619537825305E-2</v>
      </c>
      <c r="S209" s="5">
        <f t="shared" si="286"/>
        <v>2.6501871285089958E-2</v>
      </c>
      <c r="T209" s="5">
        <f t="shared" si="287"/>
        <v>7.487990756541639E-2</v>
      </c>
      <c r="U209" s="5">
        <f t="shared" si="288"/>
        <v>4.4719839501012215E-2</v>
      </c>
      <c r="V209" s="5">
        <f t="shared" si="289"/>
        <v>2.4704812785605887E-3</v>
      </c>
      <c r="W209" s="5">
        <f t="shared" si="290"/>
        <v>4.1793535185342734E-2</v>
      </c>
      <c r="X209" s="5">
        <f t="shared" si="291"/>
        <v>2.9583553880944816E-2</v>
      </c>
      <c r="Y209" s="5">
        <f t="shared" si="292"/>
        <v>1.0470359307313378E-2</v>
      </c>
      <c r="Z209" s="5">
        <f t="shared" si="293"/>
        <v>8.90253967994987E-3</v>
      </c>
      <c r="AA209" s="5">
        <f t="shared" si="294"/>
        <v>1.055164613026382E-2</v>
      </c>
      <c r="AB209" s="5">
        <f t="shared" si="295"/>
        <v>6.2531165297169677E-3</v>
      </c>
      <c r="AC209" s="5">
        <f t="shared" si="296"/>
        <v>1.2954155939256431E-4</v>
      </c>
      <c r="AD209" s="5">
        <f t="shared" si="297"/>
        <v>1.2383842410768944E-2</v>
      </c>
      <c r="AE209" s="5">
        <f t="shared" si="298"/>
        <v>8.7659028504627843E-3</v>
      </c>
      <c r="AF209" s="5">
        <f t="shared" si="299"/>
        <v>3.1024721663500368E-3</v>
      </c>
      <c r="AG209" s="5">
        <f t="shared" si="300"/>
        <v>7.3202830765029035E-4</v>
      </c>
      <c r="AH209" s="5">
        <f t="shared" si="301"/>
        <v>1.5754156781131266E-3</v>
      </c>
      <c r="AI209" s="5">
        <f t="shared" si="302"/>
        <v>1.8672456783268084E-3</v>
      </c>
      <c r="AJ209" s="5">
        <f t="shared" si="303"/>
        <v>1.1065671338900372E-3</v>
      </c>
      <c r="AK209" s="5">
        <f t="shared" si="304"/>
        <v>4.3718254325727753E-4</v>
      </c>
      <c r="AL209" s="5">
        <f t="shared" si="305"/>
        <v>4.3472703410107062E-6</v>
      </c>
      <c r="AM209" s="5">
        <f t="shared" si="306"/>
        <v>2.9355650757879664E-3</v>
      </c>
      <c r="AN209" s="5">
        <f t="shared" si="307"/>
        <v>2.0779397388965091E-3</v>
      </c>
      <c r="AO209" s="5">
        <f t="shared" si="308"/>
        <v>7.3543482208894594E-4</v>
      </c>
      <c r="AP209" s="5">
        <f t="shared" si="309"/>
        <v>1.7352584627188658E-4</v>
      </c>
      <c r="AQ209" s="5">
        <f t="shared" si="310"/>
        <v>3.070756757088868E-5</v>
      </c>
      <c r="AR209" s="5">
        <f t="shared" si="311"/>
        <v>2.2303159755047506E-4</v>
      </c>
      <c r="AS209" s="5">
        <f t="shared" si="312"/>
        <v>2.6434597068072599E-4</v>
      </c>
      <c r="AT209" s="5">
        <f t="shared" si="313"/>
        <v>1.566567091448124E-4</v>
      </c>
      <c r="AU209" s="5">
        <f t="shared" si="314"/>
        <v>6.18919326489327E-5</v>
      </c>
      <c r="AV209" s="5">
        <f t="shared" si="315"/>
        <v>1.8339198563205305E-5</v>
      </c>
      <c r="AW209" s="5">
        <f t="shared" si="316"/>
        <v>1.0131218541868538E-7</v>
      </c>
      <c r="AX209" s="5">
        <f t="shared" si="317"/>
        <v>5.798915250711578E-4</v>
      </c>
      <c r="AY209" s="5">
        <f t="shared" si="318"/>
        <v>4.1047621602161851E-4</v>
      </c>
      <c r="AZ209" s="5">
        <f t="shared" si="319"/>
        <v>1.4527779475545112E-4</v>
      </c>
      <c r="BA209" s="5">
        <f t="shared" si="320"/>
        <v>3.4278295672548653E-5</v>
      </c>
      <c r="BB209" s="5">
        <f t="shared" si="321"/>
        <v>6.0659728979533808E-6</v>
      </c>
      <c r="BC209" s="5">
        <f t="shared" si="322"/>
        <v>8.587597831632592E-7</v>
      </c>
      <c r="BD209" s="5">
        <f t="shared" si="323"/>
        <v>2.6312152721017261E-5</v>
      </c>
      <c r="BE209" s="5">
        <f t="shared" si="324"/>
        <v>3.1186215891058607E-5</v>
      </c>
      <c r="BF209" s="5">
        <f t="shared" si="325"/>
        <v>1.848157526135922E-5</v>
      </c>
      <c r="BG209" s="5">
        <f t="shared" si="326"/>
        <v>7.3017007542578274E-6</v>
      </c>
      <c r="BH209" s="5">
        <f t="shared" si="327"/>
        <v>2.1635669504941434E-6</v>
      </c>
      <c r="BI209" s="5">
        <f t="shared" si="328"/>
        <v>5.128692184807374E-7</v>
      </c>
      <c r="BJ209" s="8">
        <f t="shared" si="329"/>
        <v>0.47313053719674519</v>
      </c>
      <c r="BK209" s="8">
        <f t="shared" si="330"/>
        <v>0.30647643518268614</v>
      </c>
      <c r="BL209" s="8">
        <f t="shared" si="331"/>
        <v>0.21165811330401219</v>
      </c>
      <c r="BM209" s="8">
        <f t="shared" si="332"/>
        <v>0.29417174235855181</v>
      </c>
      <c r="BN209" s="8">
        <f t="shared" si="333"/>
        <v>0.70558550810100518</v>
      </c>
    </row>
    <row r="210" spans="1:66" x14ac:dyDescent="0.25">
      <c r="A210" t="s">
        <v>80</v>
      </c>
      <c r="B210" t="s">
        <v>93</v>
      </c>
      <c r="C210" t="s">
        <v>81</v>
      </c>
      <c r="D210" s="15">
        <v>44216</v>
      </c>
      <c r="E210">
        <f>VLOOKUP(A210,home!$A$2:$E$405,3,FALSE)</f>
        <v>1.1857142857142899</v>
      </c>
      <c r="F210">
        <f>VLOOKUP(B210,home!$B$2:$E$405,3,FALSE)</f>
        <v>0.91</v>
      </c>
      <c r="G210">
        <f>VLOOKUP(C210,away!$B$2:$E$405,4,FALSE)</f>
        <v>0.98</v>
      </c>
      <c r="H210">
        <f>VLOOKUP(A210,away!$A$2:$E$405,3,FALSE)</f>
        <v>1.02142857142857</v>
      </c>
      <c r="I210">
        <f>VLOOKUP(C210,away!$B$2:$E$405,3,FALSE)</f>
        <v>0.91</v>
      </c>
      <c r="J210">
        <f>VLOOKUP(B210,home!$B$2:$E$405,4,FALSE)</f>
        <v>0.98</v>
      </c>
      <c r="K210" s="3">
        <f t="shared" si="334"/>
        <v>1.0574200000000038</v>
      </c>
      <c r="L210" s="3">
        <f t="shared" si="335"/>
        <v>0.91090999999999878</v>
      </c>
      <c r="M210" s="5">
        <f t="shared" si="280"/>
        <v>0.13968994373884058</v>
      </c>
      <c r="N210" s="5">
        <f t="shared" si="281"/>
        <v>0.14771094030832535</v>
      </c>
      <c r="O210" s="5">
        <f t="shared" si="282"/>
        <v>0.1272449666511471</v>
      </c>
      <c r="P210" s="5">
        <f t="shared" si="283"/>
        <v>0.13455137263625647</v>
      </c>
      <c r="Q210" s="5">
        <f t="shared" si="284"/>
        <v>7.8096251250414958E-2</v>
      </c>
      <c r="R210" s="5">
        <f t="shared" si="285"/>
        <v>5.795435628609813E-2</v>
      </c>
      <c r="S210" s="5">
        <f t="shared" si="286"/>
        <v>3.240045667164753E-2</v>
      </c>
      <c r="T210" s="5">
        <f t="shared" si="287"/>
        <v>7.1138656226515398E-2</v>
      </c>
      <c r="U210" s="5">
        <f t="shared" si="288"/>
        <v>6.1282095424046105E-2</v>
      </c>
      <c r="V210" s="5">
        <f t="shared" si="289"/>
        <v>3.467620902667876E-3</v>
      </c>
      <c r="W210" s="5">
        <f t="shared" si="290"/>
        <v>2.7526845999071365E-2</v>
      </c>
      <c r="X210" s="5">
        <f t="shared" si="291"/>
        <v>2.5074479289014063E-2</v>
      </c>
      <c r="Y210" s="5">
        <f t="shared" si="292"/>
        <v>1.1420296964577884E-2</v>
      </c>
      <c r="Z210" s="5">
        <f t="shared" si="293"/>
        <v>1.7597067561523193E-2</v>
      </c>
      <c r="AA210" s="5">
        <f t="shared" si="294"/>
        <v>1.8607491180905922E-2</v>
      </c>
      <c r="AB210" s="5">
        <f t="shared" si="295"/>
        <v>9.8379666622568033E-3</v>
      </c>
      <c r="AC210" s="5">
        <f t="shared" si="296"/>
        <v>2.0875391051253215E-4</v>
      </c>
      <c r="AD210" s="5">
        <f t="shared" si="297"/>
        <v>7.276859374084536E-3</v>
      </c>
      <c r="AE210" s="5">
        <f t="shared" si="298"/>
        <v>6.6285639724473358E-3</v>
      </c>
      <c r="AF210" s="5">
        <f t="shared" si="299"/>
        <v>3.0190126040709974E-3</v>
      </c>
      <c r="AG210" s="5">
        <f t="shared" si="300"/>
        <v>9.1668292372476957E-4</v>
      </c>
      <c r="AH210" s="5">
        <f t="shared" si="301"/>
        <v>4.0073362031167667E-3</v>
      </c>
      <c r="AI210" s="5">
        <f t="shared" si="302"/>
        <v>4.237437447899747E-3</v>
      </c>
      <c r="AJ210" s="5">
        <f t="shared" si="303"/>
        <v>2.2403755530790827E-3</v>
      </c>
      <c r="AK210" s="5">
        <f t="shared" si="304"/>
        <v>7.8967263911229753E-4</v>
      </c>
      <c r="AL210" s="5">
        <f t="shared" si="305"/>
        <v>8.0429913423574827E-6</v>
      </c>
      <c r="AM210" s="5">
        <f t="shared" si="306"/>
        <v>1.5389393278689E-3</v>
      </c>
      <c r="AN210" s="5">
        <f t="shared" si="307"/>
        <v>1.4018352231490578E-3</v>
      </c>
      <c r="AO210" s="5">
        <f t="shared" si="308"/>
        <v>6.3847286155935333E-4</v>
      </c>
      <c r="AP210" s="5">
        <f t="shared" si="309"/>
        <v>1.9386377144100993E-4</v>
      </c>
      <c r="AQ210" s="5">
        <f t="shared" si="310"/>
        <v>4.4148112010832519E-5</v>
      </c>
      <c r="AR210" s="5">
        <f t="shared" si="311"/>
        <v>7.3006452415621821E-4</v>
      </c>
      <c r="AS210" s="5">
        <f t="shared" si="312"/>
        <v>7.7198482913327102E-4</v>
      </c>
      <c r="AT210" s="5">
        <f t="shared" si="313"/>
        <v>4.0815609901105311E-4</v>
      </c>
      <c r="AU210" s="5">
        <f t="shared" si="314"/>
        <v>1.4386414073875645E-4</v>
      </c>
      <c r="AV210" s="5">
        <f t="shared" si="315"/>
        <v>3.8031204924994097E-5</v>
      </c>
      <c r="AW210" s="5">
        <f t="shared" si="316"/>
        <v>2.1519793055217263E-7</v>
      </c>
      <c r="AX210" s="5">
        <f t="shared" si="317"/>
        <v>2.7121753734585626E-4</v>
      </c>
      <c r="AY210" s="5">
        <f t="shared" si="318"/>
        <v>2.4705476694371358E-4</v>
      </c>
      <c r="AZ210" s="5">
        <f t="shared" si="319"/>
        <v>1.1252232887834893E-4</v>
      </c>
      <c r="BA210" s="5">
        <f t="shared" si="320"/>
        <v>3.4165904866192231E-5</v>
      </c>
      <c r="BB210" s="5">
        <f t="shared" si="321"/>
        <v>7.7805161004157795E-6</v>
      </c>
      <c r="BC210" s="5">
        <f t="shared" si="322"/>
        <v>1.4174699842059461E-6</v>
      </c>
      <c r="BD210" s="5">
        <f t="shared" si="323"/>
        <v>1.1083717928318989E-4</v>
      </c>
      <c r="BE210" s="5">
        <f t="shared" si="324"/>
        <v>1.1720145011763108E-4</v>
      </c>
      <c r="BF210" s="5">
        <f t="shared" si="325"/>
        <v>6.1965578691692947E-5</v>
      </c>
      <c r="BG210" s="5">
        <f t="shared" si="326"/>
        <v>2.1841214073390064E-5</v>
      </c>
      <c r="BH210" s="5">
        <f t="shared" si="327"/>
        <v>5.7738341463710509E-6</v>
      </c>
      <c r="BI210" s="5">
        <f t="shared" si="328"/>
        <v>1.22107354061114E-6</v>
      </c>
      <c r="BJ210" s="8">
        <f t="shared" si="329"/>
        <v>0.3833000067323945</v>
      </c>
      <c r="BK210" s="8">
        <f t="shared" si="330"/>
        <v>0.31057324561821109</v>
      </c>
      <c r="BL210" s="8">
        <f t="shared" si="331"/>
        <v>0.28861263917547908</v>
      </c>
      <c r="BM210" s="8">
        <f t="shared" si="332"/>
        <v>0.31458828864751215</v>
      </c>
      <c r="BN210" s="8">
        <f t="shared" si="333"/>
        <v>0.68524783087108254</v>
      </c>
    </row>
    <row r="211" spans="1:66" x14ac:dyDescent="0.25">
      <c r="A211" t="s">
        <v>80</v>
      </c>
      <c r="B211" t="s">
        <v>82</v>
      </c>
      <c r="C211" t="s">
        <v>88</v>
      </c>
      <c r="D211" s="15">
        <v>44216</v>
      </c>
      <c r="E211">
        <f>VLOOKUP(A211,home!$A$2:$E$405,3,FALSE)</f>
        <v>1.1857142857142899</v>
      </c>
      <c r="F211">
        <f>VLOOKUP(B211,home!$B$2:$E$405,3,FALSE)</f>
        <v>0.56000000000000005</v>
      </c>
      <c r="G211">
        <f>VLOOKUP(C211,away!$B$2:$E$405,4,FALSE)</f>
        <v>1.41</v>
      </c>
      <c r="H211">
        <f>VLOOKUP(A211,away!$A$2:$E$405,3,FALSE)</f>
        <v>1.02142857142857</v>
      </c>
      <c r="I211">
        <f>VLOOKUP(C211,away!$B$2:$E$405,3,FALSE)</f>
        <v>1.41</v>
      </c>
      <c r="J211">
        <f>VLOOKUP(B211,home!$B$2:$E$405,4,FALSE)</f>
        <v>1.71</v>
      </c>
      <c r="K211" s="3">
        <f t="shared" si="334"/>
        <v>0.9362400000000034</v>
      </c>
      <c r="L211" s="3">
        <f t="shared" si="335"/>
        <v>2.4627664285714248</v>
      </c>
      <c r="M211" s="5">
        <f t="shared" si="280"/>
        <v>3.3406445166075792E-2</v>
      </c>
      <c r="N211" s="5">
        <f t="shared" si="281"/>
        <v>3.1276450222286908E-2</v>
      </c>
      <c r="O211" s="5">
        <f t="shared" si="282"/>
        <v>8.2272271652923612E-2</v>
      </c>
      <c r="P211" s="5">
        <f t="shared" si="283"/>
        <v>7.7026591612333467E-2</v>
      </c>
      <c r="Q211" s="5">
        <f t="shared" si="284"/>
        <v>1.4641131878057E-2</v>
      </c>
      <c r="R211" s="5">
        <f t="shared" si="285"/>
        <v>0.10130869431456438</v>
      </c>
      <c r="S211" s="5">
        <f t="shared" si="286"/>
        <v>4.4400831829887841E-2</v>
      </c>
      <c r="T211" s="5">
        <f t="shared" si="287"/>
        <v>3.6057688065565675E-2</v>
      </c>
      <c r="U211" s="5">
        <f t="shared" si="288"/>
        <v>9.484925196506809E-2</v>
      </c>
      <c r="V211" s="5">
        <f t="shared" si="289"/>
        <v>1.1375199285335381E-2</v>
      </c>
      <c r="W211" s="5">
        <f t="shared" si="290"/>
        <v>4.5692044365040459E-3</v>
      </c>
      <c r="X211" s="5">
        <f t="shared" si="291"/>
        <v>1.1252883291501778E-2</v>
      </c>
      <c r="Y211" s="5">
        <f t="shared" si="292"/>
        <v>1.3856611597471449E-2</v>
      </c>
      <c r="Z211" s="5">
        <f t="shared" si="293"/>
        <v>8.3166550426771318E-2</v>
      </c>
      <c r="AA211" s="5">
        <f t="shared" si="294"/>
        <v>7.7863851171560652E-2</v>
      </c>
      <c r="AB211" s="5">
        <f t="shared" si="295"/>
        <v>3.6449626010431106E-2</v>
      </c>
      <c r="AC211" s="5">
        <f t="shared" si="296"/>
        <v>1.6392660636004477E-3</v>
      </c>
      <c r="AD211" s="5">
        <f t="shared" si="297"/>
        <v>1.0694679904081409E-3</v>
      </c>
      <c r="AE211" s="5">
        <f t="shared" si="298"/>
        <v>2.633849863208916E-3</v>
      </c>
      <c r="AF211" s="5">
        <f t="shared" si="299"/>
        <v>3.2432785105041789E-3</v>
      </c>
      <c r="AG211" s="5">
        <f t="shared" si="300"/>
        <v>2.6624791447256092E-3</v>
      </c>
      <c r="AH211" s="5">
        <f t="shared" si="301"/>
        <v>5.1204947092786231E-2</v>
      </c>
      <c r="AI211" s="5">
        <f t="shared" si="302"/>
        <v>4.7940119666150346E-2</v>
      </c>
      <c r="AJ211" s="5">
        <f t="shared" si="303"/>
        <v>2.2441728818118383E-2</v>
      </c>
      <c r="AK211" s="5">
        <f t="shared" si="304"/>
        <v>7.0036147295584111E-3</v>
      </c>
      <c r="AL211" s="5">
        <f t="shared" si="305"/>
        <v>1.5118888226171783E-4</v>
      </c>
      <c r="AM211" s="5">
        <f t="shared" si="306"/>
        <v>2.0025574226794428E-4</v>
      </c>
      <c r="AN211" s="5">
        <f t="shared" si="307"/>
        <v>4.9318311918614491E-4</v>
      </c>
      <c r="AO211" s="5">
        <f t="shared" si="308"/>
        <v>6.0729741453488864E-4</v>
      </c>
      <c r="AP211" s="5">
        <f t="shared" si="309"/>
        <v>4.9854389489158266E-4</v>
      </c>
      <c r="AQ211" s="5">
        <f t="shared" si="310"/>
        <v>3.0694929187705773E-4</v>
      </c>
      <c r="AR211" s="5">
        <f t="shared" si="311"/>
        <v>2.5221164935377974E-2</v>
      </c>
      <c r="AS211" s="5">
        <f t="shared" si="312"/>
        <v>2.3613063459098357E-2</v>
      </c>
      <c r="AT211" s="5">
        <f t="shared" si="313"/>
        <v>1.1053747266473164E-2</v>
      </c>
      <c r="AU211" s="5">
        <f t="shared" si="314"/>
        <v>3.4496534469209577E-3</v>
      </c>
      <c r="AV211" s="5">
        <f t="shared" si="315"/>
        <v>8.0742588578632229E-4</v>
      </c>
      <c r="AW211" s="5">
        <f t="shared" si="316"/>
        <v>9.6833977798163932E-6</v>
      </c>
      <c r="AX211" s="5">
        <f t="shared" si="317"/>
        <v>3.1247906023490127E-5</v>
      </c>
      <c r="AY211" s="5">
        <f t="shared" si="318"/>
        <v>7.6956293917806299E-5</v>
      </c>
      <c r="AZ211" s="5">
        <f t="shared" si="319"/>
        <v>9.4762688564024346E-5</v>
      </c>
      <c r="BA211" s="5">
        <f t="shared" si="320"/>
        <v>7.7792789358882813E-5</v>
      </c>
      <c r="BB211" s="5">
        <f t="shared" si="321"/>
        <v>4.7896367504496253E-5</v>
      </c>
      <c r="BC211" s="5">
        <f t="shared" si="322"/>
        <v>2.3591513188118528E-5</v>
      </c>
      <c r="BD211" s="5">
        <f t="shared" si="323"/>
        <v>1.0352306382051949E-2</v>
      </c>
      <c r="BE211" s="5">
        <f t="shared" si="324"/>
        <v>9.6922433271323504E-3</v>
      </c>
      <c r="BF211" s="5">
        <f t="shared" si="325"/>
        <v>4.5371329462972126E-3</v>
      </c>
      <c r="BG211" s="5">
        <f t="shared" si="326"/>
        <v>1.4159484498804393E-3</v>
      </c>
      <c r="BH211" s="5">
        <f t="shared" si="327"/>
        <v>3.3141689417901681E-4</v>
      </c>
      <c r="BI211" s="5">
        <f t="shared" si="328"/>
        <v>6.2057150601232771E-5</v>
      </c>
      <c r="BJ211" s="8">
        <f t="shared" si="329"/>
        <v>0.12372152202154811</v>
      </c>
      <c r="BK211" s="8">
        <f t="shared" si="330"/>
        <v>0.16807647913341245</v>
      </c>
      <c r="BL211" s="8">
        <f t="shared" si="331"/>
        <v>0.61187026556496016</v>
      </c>
      <c r="BM211" s="8">
        <f t="shared" si="332"/>
        <v>0.64683595940431282</v>
      </c>
      <c r="BN211" s="8">
        <f t="shared" si="333"/>
        <v>0.33993158484624114</v>
      </c>
    </row>
    <row r="212" spans="1:66" x14ac:dyDescent="0.25">
      <c r="A212" t="s">
        <v>21</v>
      </c>
      <c r="B212" t="s">
        <v>150</v>
      </c>
      <c r="C212" t="s">
        <v>267</v>
      </c>
      <c r="D212" s="15">
        <v>44216</v>
      </c>
      <c r="E212">
        <f>VLOOKUP(A212,home!$A$2:$E$405,3,FALSE)</f>
        <v>1.41116751269036</v>
      </c>
      <c r="F212">
        <f>VLOOKUP(B212,home!$B$2:$E$405,3,FALSE)</f>
        <v>1.18</v>
      </c>
      <c r="G212">
        <f>VLOOKUP(C212,away!$B$2:$E$405,4,FALSE)</f>
        <v>1.06</v>
      </c>
      <c r="H212">
        <f>VLOOKUP(A212,away!$A$2:$E$405,3,FALSE)</f>
        <v>1.3401015228426401</v>
      </c>
      <c r="I212">
        <f>VLOOKUP(C212,away!$B$2:$E$405,3,FALSE)</f>
        <v>0.99</v>
      </c>
      <c r="J212">
        <f>VLOOKUP(B212,home!$B$2:$E$405,4,FALSE)</f>
        <v>0.91</v>
      </c>
      <c r="K212" s="3">
        <f t="shared" si="334"/>
        <v>1.7650883248731024</v>
      </c>
      <c r="L212" s="3">
        <f t="shared" si="335"/>
        <v>1.2072974619289343</v>
      </c>
      <c r="M212" s="5">
        <f t="shared" si="280"/>
        <v>5.1181057463856386E-2</v>
      </c>
      <c r="N212" s="5">
        <f t="shared" si="281"/>
        <v>9.0339086984112263E-2</v>
      </c>
      <c r="O212" s="5">
        <f t="shared" si="282"/>
        <v>6.1790760774952748E-2</v>
      </c>
      <c r="P212" s="5">
        <f t="shared" si="283"/>
        <v>0.10906615042889596</v>
      </c>
      <c r="Q212" s="5">
        <f t="shared" si="284"/>
        <v>7.9728233857676134E-2</v>
      </c>
      <c r="R212" s="5">
        <f t="shared" si="285"/>
        <v>3.7299914327129216E-2</v>
      </c>
      <c r="S212" s="5">
        <f t="shared" si="286"/>
        <v>5.8104627760861595E-2</v>
      </c>
      <c r="T212" s="5">
        <f t="shared" si="287"/>
        <v>9.6255694380448911E-2</v>
      </c>
      <c r="U212" s="5">
        <f t="shared" si="288"/>
        <v>6.5837643297582737E-2</v>
      </c>
      <c r="V212" s="5">
        <f t="shared" si="289"/>
        <v>1.3757798481632139E-2</v>
      </c>
      <c r="W212" s="5">
        <f t="shared" si="290"/>
        <v>4.6909124914978839E-2</v>
      </c>
      <c r="X212" s="5">
        <f t="shared" si="291"/>
        <v>5.6633267451161283E-2</v>
      </c>
      <c r="Y212" s="5">
        <f t="shared" si="292"/>
        <v>3.4186600027264785E-2</v>
      </c>
      <c r="Z212" s="5">
        <f t="shared" si="293"/>
        <v>1.5010697299103268E-2</v>
      </c>
      <c r="AA212" s="5">
        <f t="shared" si="294"/>
        <v>2.6495206550851389E-2</v>
      </c>
      <c r="AB212" s="5">
        <f t="shared" si="295"/>
        <v>2.3383189874004572E-2</v>
      </c>
      <c r="AC212" s="5">
        <f t="shared" si="296"/>
        <v>1.832355310150361E-3</v>
      </c>
      <c r="AD212" s="5">
        <f t="shared" si="297"/>
        <v>2.0699687179360785E-2</v>
      </c>
      <c r="AE212" s="5">
        <f t="shared" si="298"/>
        <v>2.4990679794365173E-2</v>
      </c>
      <c r="AF212" s="5">
        <f t="shared" si="299"/>
        <v>1.5085592143807893E-2</v>
      </c>
      <c r="AG212" s="5">
        <f t="shared" si="300"/>
        <v>6.0709323689714474E-3</v>
      </c>
      <c r="AH212" s="5">
        <f t="shared" si="301"/>
        <v>4.5305941877477225E-3</v>
      </c>
      <c r="AI212" s="5">
        <f t="shared" si="302"/>
        <v>7.996898905531442E-3</v>
      </c>
      <c r="AJ212" s="5">
        <f t="shared" si="303"/>
        <v>7.0576164466720215E-3</v>
      </c>
      <c r="AK212" s="5">
        <f t="shared" si="304"/>
        <v>4.1524387971510583E-3</v>
      </c>
      <c r="AL212" s="5">
        <f t="shared" si="305"/>
        <v>1.5618898850394111E-4</v>
      </c>
      <c r="AM212" s="5">
        <f t="shared" si="306"/>
        <v>7.3073552337630313E-3</v>
      </c>
      <c r="AN212" s="5">
        <f t="shared" si="307"/>
        <v>8.8221514271352216E-3</v>
      </c>
      <c r="AO212" s="5">
        <f t="shared" si="308"/>
        <v>5.3254805133665416E-3</v>
      </c>
      <c r="AP212" s="5">
        <f t="shared" si="309"/>
        <v>2.1431463691131414E-3</v>
      </c>
      <c r="AQ212" s="5">
        <f t="shared" si="310"/>
        <v>6.4685379299312697E-4</v>
      </c>
      <c r="AR212" s="5">
        <f t="shared" si="311"/>
        <v>1.0939549727795603E-3</v>
      </c>
      <c r="AS212" s="5">
        <f t="shared" si="312"/>
        <v>1.9309271503900743E-3</v>
      </c>
      <c r="AT212" s="5">
        <f t="shared" si="313"/>
        <v>1.7041284846670052E-3</v>
      </c>
      <c r="AU212" s="5">
        <f t="shared" si="314"/>
        <v>1.0026457641231408E-3</v>
      </c>
      <c r="AV212" s="5">
        <f t="shared" si="315"/>
        <v>4.4243958305930671E-4</v>
      </c>
      <c r="AW212" s="5">
        <f t="shared" si="316"/>
        <v>9.2454625031372717E-6</v>
      </c>
      <c r="AX212" s="5">
        <f t="shared" si="317"/>
        <v>2.1496879014692482E-3</v>
      </c>
      <c r="AY212" s="5">
        <f t="shared" si="318"/>
        <v>2.5953127473831604E-3</v>
      </c>
      <c r="AZ212" s="5">
        <f t="shared" si="319"/>
        <v>1.56665724641375E-3</v>
      </c>
      <c r="BA212" s="5">
        <f t="shared" si="320"/>
        <v>6.3047377243596458E-4</v>
      </c>
      <c r="BB212" s="5">
        <f t="shared" si="321"/>
        <v>1.9029234631867521E-4</v>
      </c>
      <c r="BC212" s="5">
        <f t="shared" si="322"/>
        <v>4.5947893347007615E-5</v>
      </c>
      <c r="BD212" s="5">
        <f t="shared" si="323"/>
        <v>2.2012151035021642E-4</v>
      </c>
      <c r="BE212" s="5">
        <f t="shared" si="324"/>
        <v>3.8853390797260079E-4</v>
      </c>
      <c r="BF212" s="5">
        <f t="shared" si="325"/>
        <v>3.4289833238987914E-4</v>
      </c>
      <c r="BG212" s="5">
        <f t="shared" si="326"/>
        <v>2.0174861437327734E-4</v>
      </c>
      <c r="BH212" s="5">
        <f t="shared" si="327"/>
        <v>8.9026030947399426E-5</v>
      </c>
      <c r="BI212" s="5">
        <f t="shared" si="328"/>
        <v>3.1427761567009246E-5</v>
      </c>
      <c r="BJ212" s="8">
        <f t="shared" si="329"/>
        <v>0.5023222583458864</v>
      </c>
      <c r="BK212" s="8">
        <f t="shared" si="330"/>
        <v>0.23669349118128355</v>
      </c>
      <c r="BL212" s="8">
        <f t="shared" si="331"/>
        <v>0.24599211527424236</v>
      </c>
      <c r="BM212" s="8">
        <f t="shared" si="332"/>
        <v>0.56802729097901306</v>
      </c>
      <c r="BN212" s="8">
        <f t="shared" si="333"/>
        <v>0.42940520383662267</v>
      </c>
    </row>
    <row r="213" spans="1:66" x14ac:dyDescent="0.25">
      <c r="A213" t="s">
        <v>24</v>
      </c>
      <c r="B213" t="s">
        <v>185</v>
      </c>
      <c r="C213" t="s">
        <v>292</v>
      </c>
      <c r="D213" s="15">
        <v>44216</v>
      </c>
      <c r="E213">
        <f>VLOOKUP(A213,home!$A$2:$E$405,3,FALSE)</f>
        <v>1.62011173184358</v>
      </c>
      <c r="F213">
        <f>VLOOKUP(B213,home!$B$2:$E$405,3,FALSE)</f>
        <v>0.46</v>
      </c>
      <c r="G213">
        <f>VLOOKUP(C213,away!$B$2:$E$405,4,FALSE)</f>
        <v>0.93</v>
      </c>
      <c r="H213">
        <f>VLOOKUP(A213,away!$A$2:$E$405,3,FALSE)</f>
        <v>1.4748603351955301</v>
      </c>
      <c r="I213">
        <f>VLOOKUP(C213,away!$B$2:$E$405,3,FALSE)</f>
        <v>1.39</v>
      </c>
      <c r="J213">
        <f>VLOOKUP(B213,home!$B$2:$E$405,4,FALSE)</f>
        <v>0.93</v>
      </c>
      <c r="K213" s="3">
        <f t="shared" si="334"/>
        <v>0.69308379888268357</v>
      </c>
      <c r="L213" s="3">
        <f t="shared" si="335"/>
        <v>1.9065519553072616</v>
      </c>
      <c r="M213" s="5">
        <f t="shared" si="280"/>
        <v>7.4300636981718376E-2</v>
      </c>
      <c r="N213" s="5">
        <f t="shared" si="281"/>
        <v>5.1496567738692579E-2</v>
      </c>
      <c r="O213" s="5">
        <f t="shared" si="282"/>
        <v>0.14165802471807021</v>
      </c>
      <c r="P213" s="5">
        <f t="shared" si="283"/>
        <v>9.8180881913817186E-2</v>
      </c>
      <c r="Q213" s="5">
        <f t="shared" si="284"/>
        <v>1.7845718398876248E-2</v>
      </c>
      <c r="R213" s="5">
        <f t="shared" si="285"/>
        <v>0.13503919200560061</v>
      </c>
      <c r="S213" s="5">
        <f t="shared" si="286"/>
        <v>3.2434061015340639E-2</v>
      </c>
      <c r="T213" s="5">
        <f t="shared" si="287"/>
        <v>3.4023789307240287E-2</v>
      </c>
      <c r="U213" s="5">
        <f t="shared" si="288"/>
        <v>9.3593476193289782E-2</v>
      </c>
      <c r="V213" s="5">
        <f t="shared" si="289"/>
        <v>4.7620418940183097E-3</v>
      </c>
      <c r="W213" s="5">
        <f t="shared" si="290"/>
        <v>4.1228594338945839E-3</v>
      </c>
      <c r="X213" s="5">
        <f t="shared" si="291"/>
        <v>7.8604457151487082E-3</v>
      </c>
      <c r="Y213" s="5">
        <f t="shared" si="292"/>
        <v>7.4931740739016799E-3</v>
      </c>
      <c r="Z213" s="5">
        <f t="shared" si="293"/>
        <v>8.5819745187130203E-2</v>
      </c>
      <c r="AA213" s="5">
        <f t="shared" si="294"/>
        <v>5.9480275013440102E-2</v>
      </c>
      <c r="AB213" s="5">
        <f t="shared" si="295"/>
        <v>2.0612407482450912E-2</v>
      </c>
      <c r="AC213" s="5">
        <f t="shared" si="296"/>
        <v>3.9328521586253374E-4</v>
      </c>
      <c r="AD213" s="5">
        <f t="shared" si="297"/>
        <v>7.1437176967574208E-4</v>
      </c>
      <c r="AE213" s="5">
        <f t="shared" si="298"/>
        <v>1.3619868942915949E-3</v>
      </c>
      <c r="AF213" s="5">
        <f t="shared" si="299"/>
        <v>1.2983493882072527E-3</v>
      </c>
      <c r="AG213" s="5">
        <f t="shared" si="300"/>
        <v>8.2512352158617495E-4</v>
      </c>
      <c r="AH213" s="5">
        <f t="shared" si="301"/>
        <v>4.09049507476235E-2</v>
      </c>
      <c r="AI213" s="5">
        <f t="shared" si="302"/>
        <v>2.8350558657271964E-2</v>
      </c>
      <c r="AJ213" s="5">
        <f t="shared" si="303"/>
        <v>9.8246564473142006E-3</v>
      </c>
      <c r="AK213" s="5">
        <f t="shared" si="304"/>
        <v>2.2697700710739253E-3</v>
      </c>
      <c r="AL213" s="5">
        <f t="shared" si="305"/>
        <v>2.0787487647811291E-5</v>
      </c>
      <c r="AM213" s="5">
        <f t="shared" si="306"/>
        <v>9.9023899988281779E-5</v>
      </c>
      <c r="AN213" s="5">
        <f t="shared" si="307"/>
        <v>1.8879421014480935E-4</v>
      </c>
      <c r="AO213" s="5">
        <f t="shared" si="308"/>
        <v>1.7997298525113817E-4</v>
      </c>
      <c r="AP213" s="5">
        <f t="shared" si="309"/>
        <v>1.1437594897768084E-4</v>
      </c>
      <c r="AQ213" s="5">
        <f t="shared" si="310"/>
        <v>5.4515922290880233E-5</v>
      </c>
      <c r="AR213" s="5">
        <f t="shared" si="311"/>
        <v>1.5597482765925765E-2</v>
      </c>
      <c r="AS213" s="5">
        <f t="shared" si="312"/>
        <v>1.0810362608415017E-2</v>
      </c>
      <c r="AT213" s="5">
        <f t="shared" si="313"/>
        <v>3.7462435919697972E-3</v>
      </c>
      <c r="AU213" s="5">
        <f t="shared" si="314"/>
        <v>8.6548691342077906E-4</v>
      </c>
      <c r="AV213" s="5">
        <f t="shared" si="315"/>
        <v>1.4996373945923045E-4</v>
      </c>
      <c r="AW213" s="5">
        <f t="shared" si="316"/>
        <v>7.6301643975021259E-7</v>
      </c>
      <c r="AX213" s="5">
        <f t="shared" si="317"/>
        <v>1.1438643464009539E-5</v>
      </c>
      <c r="AY213" s="5">
        <f t="shared" si="318"/>
        <v>2.1808368062370016E-5</v>
      </c>
      <c r="AZ213" s="5">
        <f t="shared" si="319"/>
        <v>2.0789393385685999E-5</v>
      </c>
      <c r="BA213" s="5">
        <f t="shared" si="320"/>
        <v>1.3212019536377166E-5</v>
      </c>
      <c r="BB213" s="5">
        <f t="shared" si="321"/>
        <v>6.297350420159405E-6</v>
      </c>
      <c r="BC213" s="5">
        <f t="shared" si="322"/>
        <v>2.4012451513619842E-6</v>
      </c>
      <c r="BD213" s="5">
        <f t="shared" si="323"/>
        <v>4.9562352108745182E-3</v>
      </c>
      <c r="BE213" s="5">
        <f t="shared" si="324"/>
        <v>3.4350863281090291E-3</v>
      </c>
      <c r="BF213" s="5">
        <f t="shared" si="325"/>
        <v>1.1904013408878871E-3</v>
      </c>
      <c r="BG213" s="5">
        <f t="shared" si="326"/>
        <v>2.7501596117920571E-4</v>
      </c>
      <c r="BH213" s="5">
        <f t="shared" si="327"/>
        <v>4.7652276781864135E-5</v>
      </c>
      <c r="BI213" s="5">
        <f t="shared" si="328"/>
        <v>6.6054042034766996E-6</v>
      </c>
      <c r="BJ213" s="8">
        <f t="shared" si="329"/>
        <v>0.12775501622818758</v>
      </c>
      <c r="BK213" s="8">
        <f t="shared" si="330"/>
        <v>0.21011350287646721</v>
      </c>
      <c r="BL213" s="8">
        <f t="shared" si="331"/>
        <v>0.57281384747736186</v>
      </c>
      <c r="BM213" s="8">
        <f t="shared" si="332"/>
        <v>0.47796004466074909</v>
      </c>
      <c r="BN213" s="8">
        <f t="shared" si="333"/>
        <v>0.51852102175677528</v>
      </c>
    </row>
    <row r="214" spans="1:66" x14ac:dyDescent="0.25">
      <c r="A214" t="s">
        <v>213</v>
      </c>
      <c r="B214" t="s">
        <v>215</v>
      </c>
      <c r="C214" t="s">
        <v>214</v>
      </c>
      <c r="D214" s="15">
        <v>44216</v>
      </c>
      <c r="E214">
        <f>VLOOKUP(A214,home!$A$2:$E$405,3,FALSE)</f>
        <v>1.2554744525547401</v>
      </c>
      <c r="F214">
        <f>VLOOKUP(B214,home!$B$2:$E$405,3,FALSE)</f>
        <v>0.88</v>
      </c>
      <c r="G214">
        <f>VLOOKUP(C214,away!$B$2:$E$405,4,FALSE)</f>
        <v>0.72</v>
      </c>
      <c r="H214">
        <f>VLOOKUP(A214,away!$A$2:$E$405,3,FALSE)</f>
        <v>1.18978102189781</v>
      </c>
      <c r="I214">
        <f>VLOOKUP(C214,away!$B$2:$E$405,3,FALSE)</f>
        <v>1.83</v>
      </c>
      <c r="J214">
        <f>VLOOKUP(B214,home!$B$2:$E$405,4,FALSE)</f>
        <v>1.0900000000000001</v>
      </c>
      <c r="K214" s="3">
        <f t="shared" si="334"/>
        <v>0.79546861313868322</v>
      </c>
      <c r="L214" s="3">
        <f t="shared" si="335"/>
        <v>2.3732562043795622</v>
      </c>
      <c r="M214" s="5">
        <f t="shared" si="280"/>
        <v>4.2057194321006346E-2</v>
      </c>
      <c r="N214" s="5">
        <f t="shared" si="281"/>
        <v>3.3455178039035027E-2</v>
      </c>
      <c r="O214" s="5">
        <f t="shared" si="282"/>
        <v>9.9812497361125199E-2</v>
      </c>
      <c r="P214" s="5">
        <f t="shared" si="283"/>
        <v>7.9397708849762744E-2</v>
      </c>
      <c r="Q214" s="5">
        <f t="shared" si="284"/>
        <v>1.3306272038509457E-2</v>
      </c>
      <c r="R214" s="5">
        <f t="shared" si="285"/>
        <v>0.11844031431845457</v>
      </c>
      <c r="S214" s="5">
        <f t="shared" si="286"/>
        <v>3.7472757469719217E-2</v>
      </c>
      <c r="T214" s="5">
        <f t="shared" si="287"/>
        <v>3.1579192672554851E-2</v>
      </c>
      <c r="U214" s="5">
        <f t="shared" si="288"/>
        <v>9.4215552570610789E-2</v>
      </c>
      <c r="V214" s="5">
        <f t="shared" si="289"/>
        <v>7.8603306637612322E-3</v>
      </c>
      <c r="W214" s="5">
        <f t="shared" si="290"/>
        <v>3.528240588173053E-3</v>
      </c>
      <c r="X214" s="5">
        <f t="shared" si="291"/>
        <v>8.3734188664254944E-3</v>
      </c>
      <c r="Y214" s="5">
        <f t="shared" si="292"/>
        <v>9.9361341383065963E-3</v>
      </c>
      <c r="Z214" s="5">
        <f t="shared" si="293"/>
        <v>9.3696403601645925E-2</v>
      </c>
      <c r="AA214" s="5">
        <f t="shared" si="294"/>
        <v>7.4532548229083603E-2</v>
      </c>
      <c r="AB214" s="5">
        <f t="shared" si="295"/>
        <v>2.9644151386740567E-2</v>
      </c>
      <c r="AC214" s="5">
        <f t="shared" si="296"/>
        <v>9.2744573131281829E-4</v>
      </c>
      <c r="AD214" s="5">
        <f t="shared" si="297"/>
        <v>7.0165116187340755E-4</v>
      </c>
      <c r="AE214" s="5">
        <f t="shared" si="298"/>
        <v>1.665197973226193E-3</v>
      </c>
      <c r="AF214" s="5">
        <f t="shared" si="299"/>
        <v>1.9759707107396681E-3</v>
      </c>
      <c r="AG214" s="5">
        <f t="shared" si="300"/>
        <v>1.5631615829784032E-3</v>
      </c>
      <c r="AH214" s="5">
        <f t="shared" si="301"/>
        <v>5.5591392793914438E-2</v>
      </c>
      <c r="AI214" s="5">
        <f t="shared" si="302"/>
        <v>4.4221208128222909E-2</v>
      </c>
      <c r="AJ214" s="5">
        <f t="shared" si="303"/>
        <v>1.7588291550537264E-2</v>
      </c>
      <c r="AK214" s="5">
        <f t="shared" si="304"/>
        <v>4.6636446290615674E-3</v>
      </c>
      <c r="AL214" s="5">
        <f t="shared" si="305"/>
        <v>7.0035167430986572E-5</v>
      </c>
      <c r="AM214" s="5">
        <f t="shared" si="306"/>
        <v>1.1162829532851709E-4</v>
      </c>
      <c r="AN214" s="5">
        <f t="shared" si="307"/>
        <v>2.6492254447271725E-4</v>
      </c>
      <c r="AO214" s="5">
        <f t="shared" si="308"/>
        <v>3.1436453617494849E-4</v>
      </c>
      <c r="AP214" s="5">
        <f t="shared" si="309"/>
        <v>2.4868919530469989E-4</v>
      </c>
      <c r="AQ214" s="5">
        <f t="shared" si="310"/>
        <v>1.4755079392975994E-4</v>
      </c>
      <c r="AR214" s="5">
        <f t="shared" si="311"/>
        <v>2.6386523571651731E-2</v>
      </c>
      <c r="AS214" s="5">
        <f t="shared" si="312"/>
        <v>2.0989651311092979E-2</v>
      </c>
      <c r="AT214" s="5">
        <f t="shared" si="313"/>
        <v>8.3483044093498344E-3</v>
      </c>
      <c r="AU214" s="5">
        <f t="shared" si="314"/>
        <v>2.2136047101883561E-3</v>
      </c>
      <c r="AV214" s="5">
        <f t="shared" si="315"/>
        <v>4.4021326721269707E-4</v>
      </c>
      <c r="AW214" s="5">
        <f t="shared" si="316"/>
        <v>3.6726652324977671E-6</v>
      </c>
      <c r="AX214" s="5">
        <f t="shared" si="317"/>
        <v>1.4799467545335132E-5</v>
      </c>
      <c r="AY214" s="5">
        <f t="shared" si="318"/>
        <v>3.5122928173480573E-5</v>
      </c>
      <c r="AZ214" s="5">
        <f t="shared" si="319"/>
        <v>4.1677853601845255E-5</v>
      </c>
      <c r="BA214" s="5">
        <f t="shared" si="320"/>
        <v>3.2970741548600775E-5</v>
      </c>
      <c r="BB214" s="5">
        <f t="shared" si="321"/>
        <v>1.9562004235802952E-5</v>
      </c>
      <c r="BC214" s="5">
        <f t="shared" si="322"/>
        <v>9.2851295845437215E-6</v>
      </c>
      <c r="BD214" s="5">
        <f t="shared" si="323"/>
        <v>1.0436996796405E-2</v>
      </c>
      <c r="BE214" s="5">
        <f t="shared" si="324"/>
        <v>8.3023033669691656E-3</v>
      </c>
      <c r="BF214" s="5">
        <f t="shared" si="325"/>
        <v>3.3021108725897899E-3</v>
      </c>
      <c r="BG214" s="5">
        <f t="shared" si="326"/>
        <v>8.7557518541638935E-4</v>
      </c>
      <c r="BH214" s="5">
        <f t="shared" si="327"/>
        <v>1.7412314461045513E-4</v>
      </c>
      <c r="BI214" s="5">
        <f t="shared" si="328"/>
        <v>2.7701899271725036E-5</v>
      </c>
      <c r="BJ214" s="8">
        <f t="shared" si="329"/>
        <v>0.10732499126172242</v>
      </c>
      <c r="BK214" s="8">
        <f t="shared" si="330"/>
        <v>0.16782059513116682</v>
      </c>
      <c r="BL214" s="8">
        <f t="shared" si="331"/>
        <v>0.620206709502509</v>
      </c>
      <c r="BM214" s="8">
        <f t="shared" si="332"/>
        <v>0.60254808430620987</v>
      </c>
      <c r="BN214" s="8">
        <f t="shared" si="333"/>
        <v>0.38646916492789335</v>
      </c>
    </row>
    <row r="215" spans="1:66" x14ac:dyDescent="0.25">
      <c r="A215" t="s">
        <v>340</v>
      </c>
      <c r="B215" t="s">
        <v>385</v>
      </c>
      <c r="C215" t="s">
        <v>390</v>
      </c>
      <c r="D215" s="15">
        <v>44216</v>
      </c>
      <c r="E215">
        <f>VLOOKUP(A215,home!$A$2:$E$405,3,FALSE)</f>
        <v>1.3107344632768401</v>
      </c>
      <c r="F215">
        <f>VLOOKUP(B215,home!$B$2:$E$405,3,FALSE)</f>
        <v>0.68</v>
      </c>
      <c r="G215">
        <f>VLOOKUP(C215,away!$B$2:$E$405,4,FALSE)</f>
        <v>1.53</v>
      </c>
      <c r="H215">
        <f>VLOOKUP(A215,away!$A$2:$E$405,3,FALSE)</f>
        <v>1.1016949152542399</v>
      </c>
      <c r="I215">
        <f>VLOOKUP(C215,away!$B$2:$E$405,3,FALSE)</f>
        <v>0.76</v>
      </c>
      <c r="J215">
        <f>VLOOKUP(B215,home!$B$2:$E$405,4,FALSE)</f>
        <v>0.81</v>
      </c>
      <c r="K215" s="3">
        <f t="shared" si="334"/>
        <v>1.3636881355932244</v>
      </c>
      <c r="L215" s="3">
        <f t="shared" si="335"/>
        <v>0.67820338983051009</v>
      </c>
      <c r="M215" s="5">
        <f t="shared" si="280"/>
        <v>0.12978299073219868</v>
      </c>
      <c r="N215" s="5">
        <f t="shared" si="281"/>
        <v>0.17698352466330475</v>
      </c>
      <c r="O215" s="5">
        <f t="shared" si="282"/>
        <v>8.8019264256918806E-2</v>
      </c>
      <c r="P215" s="5">
        <f t="shared" si="283"/>
        <v>0.12003082637080496</v>
      </c>
      <c r="Q215" s="5">
        <f t="shared" si="284"/>
        <v>0.12067516638940977</v>
      </c>
      <c r="R215" s="5">
        <f t="shared" si="285"/>
        <v>2.9847481694714895E-2</v>
      </c>
      <c r="S215" s="5">
        <f t="shared" si="286"/>
        <v>2.7752864990196104E-2</v>
      </c>
      <c r="T215" s="5">
        <f t="shared" si="287"/>
        <v>8.1842306913658541E-2</v>
      </c>
      <c r="U215" s="5">
        <f t="shared" si="288"/>
        <v>4.0702656664418649E-2</v>
      </c>
      <c r="V215" s="5">
        <f t="shared" si="289"/>
        <v>2.8519396538080324E-3</v>
      </c>
      <c r="W215" s="5">
        <f t="shared" si="290"/>
        <v>5.4854430888658781E-2</v>
      </c>
      <c r="X215" s="5">
        <f t="shared" si="291"/>
        <v>3.7202460975911823E-2</v>
      </c>
      <c r="Y215" s="5">
        <f t="shared" si="292"/>
        <v>1.2615417571950331E-2</v>
      </c>
      <c r="Z215" s="5">
        <f t="shared" si="293"/>
        <v>6.7475544210865799E-3</v>
      </c>
      <c r="AA215" s="5">
        <f t="shared" si="294"/>
        <v>9.2015599083053769E-3</v>
      </c>
      <c r="AB215" s="5">
        <f t="shared" si="295"/>
        <v>6.274029037953161E-3</v>
      </c>
      <c r="AC215" s="5">
        <f t="shared" si="296"/>
        <v>1.6485243533983628E-4</v>
      </c>
      <c r="AD215" s="5">
        <f t="shared" si="297"/>
        <v>1.8701084146895627E-2</v>
      </c>
      <c r="AE215" s="5">
        <f t="shared" si="298"/>
        <v>1.2683138661930226E-2</v>
      </c>
      <c r="AF215" s="5">
        <f t="shared" si="299"/>
        <v>4.3008738171057392E-3</v>
      </c>
      <c r="AG215" s="5">
        <f t="shared" si="300"/>
        <v>9.7228906733146591E-4</v>
      </c>
      <c r="AH215" s="5">
        <f t="shared" si="301"/>
        <v>1.1440535703616907E-3</v>
      </c>
      <c r="AI215" s="5">
        <f t="shared" si="302"/>
        <v>1.5601322803853058E-3</v>
      </c>
      <c r="AJ215" s="5">
        <f t="shared" si="303"/>
        <v>1.0637669403587219E-3</v>
      </c>
      <c r="AK215" s="5">
        <f t="shared" si="304"/>
        <v>4.8354878520116471E-4</v>
      </c>
      <c r="AL215" s="5">
        <f t="shared" si="305"/>
        <v>6.0986031933600826E-6</v>
      </c>
      <c r="AM215" s="5">
        <f t="shared" si="306"/>
        <v>5.1004893147704143E-3</v>
      </c>
      <c r="AN215" s="5">
        <f t="shared" si="307"/>
        <v>3.4591691430715904E-3</v>
      </c>
      <c r="AO215" s="5">
        <f t="shared" si="308"/>
        <v>1.1730101194141265E-3</v>
      </c>
      <c r="AP215" s="5">
        <f t="shared" si="309"/>
        <v>2.6517981309738401E-4</v>
      </c>
      <c r="AQ215" s="5">
        <f t="shared" si="310"/>
        <v>4.4961462039316731E-5</v>
      </c>
      <c r="AR215" s="5">
        <f t="shared" si="311"/>
        <v>1.5518020191339937E-4</v>
      </c>
      <c r="AS215" s="5">
        <f t="shared" si="312"/>
        <v>2.1161740022826371E-4</v>
      </c>
      <c r="AT215" s="5">
        <f t="shared" si="313"/>
        <v>1.442900689881831E-4</v>
      </c>
      <c r="AU215" s="5">
        <f t="shared" si="314"/>
        <v>6.5588885054371042E-5</v>
      </c>
      <c r="AV215" s="5">
        <f t="shared" si="315"/>
        <v>2.2360696093858396E-5</v>
      </c>
      <c r="AW215" s="5">
        <f t="shared" si="316"/>
        <v>1.5667615114807111E-7</v>
      </c>
      <c r="AX215" s="5">
        <f t="shared" si="317"/>
        <v>1.1592461273787378E-3</v>
      </c>
      <c r="AY215" s="5">
        <f t="shared" si="318"/>
        <v>7.8620465323615124E-4</v>
      </c>
      <c r="AZ215" s="5">
        <f t="shared" si="319"/>
        <v>2.6660333046263926E-4</v>
      </c>
      <c r="BA215" s="5">
        <f t="shared" si="320"/>
        <v>6.0270427486621877E-5</v>
      </c>
      <c r="BB215" s="5">
        <f t="shared" si="321"/>
        <v>1.0218902056990225E-5</v>
      </c>
      <c r="BC215" s="5">
        <f t="shared" si="322"/>
        <v>1.3860988030793489E-6</v>
      </c>
      <c r="BD215" s="5">
        <f t="shared" si="323"/>
        <v>1.7540623162041735E-5</v>
      </c>
      <c r="BE215" s="5">
        <f t="shared" si="324"/>
        <v>2.3919939696988021E-5</v>
      </c>
      <c r="BF215" s="5">
        <f t="shared" si="325"/>
        <v>1.6309668984443982E-5</v>
      </c>
      <c r="BG215" s="5">
        <f t="shared" si="326"/>
        <v>7.4137673631796823E-6</v>
      </c>
      <c r="BH215" s="5">
        <f t="shared" si="327"/>
        <v>2.5275166483041007E-6</v>
      </c>
      <c r="BI215" s="5">
        <f t="shared" si="328"/>
        <v>6.8934889316132994E-7</v>
      </c>
      <c r="BJ215" s="8">
        <f t="shared" si="329"/>
        <v>0.5331574324879742</v>
      </c>
      <c r="BK215" s="8">
        <f t="shared" si="330"/>
        <v>0.28137577743877706</v>
      </c>
      <c r="BL215" s="8">
        <f t="shared" si="331"/>
        <v>0.17896393125564397</v>
      </c>
      <c r="BM215" s="8">
        <f t="shared" si="332"/>
        <v>0.33411939351904485</v>
      </c>
      <c r="BN215" s="8">
        <f t="shared" si="333"/>
        <v>0.66533925410735184</v>
      </c>
    </row>
    <row r="216" spans="1:66" x14ac:dyDescent="0.25">
      <c r="A216" t="s">
        <v>340</v>
      </c>
      <c r="B216" t="s">
        <v>356</v>
      </c>
      <c r="C216" t="s">
        <v>365</v>
      </c>
      <c r="D216" s="15">
        <v>44216</v>
      </c>
      <c r="E216">
        <f>VLOOKUP(A216,home!$A$2:$E$405,3,FALSE)</f>
        <v>1.3107344632768401</v>
      </c>
      <c r="F216">
        <f>VLOOKUP(B216,home!$B$2:$E$405,3,FALSE)</f>
        <v>0.95</v>
      </c>
      <c r="G216">
        <f>VLOOKUP(C216,away!$B$2:$E$405,4,FALSE)</f>
        <v>1.02</v>
      </c>
      <c r="H216">
        <f>VLOOKUP(A216,away!$A$2:$E$405,3,FALSE)</f>
        <v>1.1016949152542399</v>
      </c>
      <c r="I216">
        <f>VLOOKUP(C216,away!$B$2:$E$405,3,FALSE)</f>
        <v>0.68</v>
      </c>
      <c r="J216">
        <f>VLOOKUP(B216,home!$B$2:$E$405,4,FALSE)</f>
        <v>1.25</v>
      </c>
      <c r="K216" s="3">
        <f t="shared" si="334"/>
        <v>1.2701016949152582</v>
      </c>
      <c r="L216" s="3">
        <f t="shared" si="335"/>
        <v>0.93644067796610397</v>
      </c>
      <c r="M216" s="5">
        <f t="shared" si="280"/>
        <v>0.11008060895496916</v>
      </c>
      <c r="N216" s="5">
        <f t="shared" si="281"/>
        <v>0.13981356801101008</v>
      </c>
      <c r="O216" s="5">
        <f t="shared" si="282"/>
        <v>0.10308396008071288</v>
      </c>
      <c r="P216" s="5">
        <f t="shared" si="283"/>
        <v>0.13092711241709026</v>
      </c>
      <c r="Q216" s="5">
        <f t="shared" si="284"/>
        <v>8.8788724851466827E-2</v>
      </c>
      <c r="R216" s="5">
        <f t="shared" si="285"/>
        <v>4.8266006732706777E-2</v>
      </c>
      <c r="S216" s="5">
        <f t="shared" si="286"/>
        <v>3.8930355056651392E-2</v>
      </c>
      <c r="T216" s="5">
        <f t="shared" si="287"/>
        <v>8.314537369565346E-2</v>
      </c>
      <c r="U216" s="5">
        <f t="shared" si="288"/>
        <v>6.1302736958002146E-2</v>
      </c>
      <c r="V216" s="5">
        <f t="shared" si="289"/>
        <v>5.1447540946254191E-3</v>
      </c>
      <c r="W216" s="5">
        <f t="shared" si="290"/>
        <v>3.7590236641070827E-2</v>
      </c>
      <c r="X216" s="5">
        <f t="shared" si="291"/>
        <v>3.5201026685070649E-2</v>
      </c>
      <c r="Y216" s="5">
        <f t="shared" si="292"/>
        <v>1.6481836647035234E-2</v>
      </c>
      <c r="Z216" s="5">
        <f t="shared" si="293"/>
        <v>1.5066084022497496E-2</v>
      </c>
      <c r="AA216" s="5">
        <f t="shared" si="294"/>
        <v>1.9135458852709761E-2</v>
      </c>
      <c r="AB216" s="5">
        <f t="shared" si="295"/>
        <v>1.2151989360903927E-2</v>
      </c>
      <c r="AC216" s="5">
        <f t="shared" si="296"/>
        <v>3.824400841914251E-4</v>
      </c>
      <c r="AD216" s="5">
        <f t="shared" si="297"/>
        <v>1.1935855817522432E-2</v>
      </c>
      <c r="AE216" s="5">
        <f t="shared" si="298"/>
        <v>1.1177220913866373E-2</v>
      </c>
      <c r="AF216" s="5">
        <f t="shared" si="299"/>
        <v>5.2334021651789702E-3</v>
      </c>
      <c r="AG216" s="5">
        <f t="shared" si="300"/>
        <v>1.6335902238764908E-3</v>
      </c>
      <c r="AH216" s="5">
        <f t="shared" si="301"/>
        <v>3.5271234840804598E-3</v>
      </c>
      <c r="AI216" s="5">
        <f t="shared" si="302"/>
        <v>4.4798055153060026E-3</v>
      </c>
      <c r="AJ216" s="5">
        <f t="shared" si="303"/>
        <v>2.8449042889404385E-3</v>
      </c>
      <c r="AK216" s="5">
        <f t="shared" si="304"/>
        <v>1.204439253084979E-3</v>
      </c>
      <c r="AL216" s="5">
        <f t="shared" si="305"/>
        <v>1.8194585357432057E-5</v>
      </c>
      <c r="AM216" s="5">
        <f t="shared" si="306"/>
        <v>3.0319501408198747E-3</v>
      </c>
      <c r="AN216" s="5">
        <f t="shared" si="307"/>
        <v>2.8392414454287878E-3</v>
      </c>
      <c r="AO216" s="5">
        <f t="shared" si="308"/>
        <v>1.3293905920333973E-3</v>
      </c>
      <c r="AP216" s="5">
        <f t="shared" si="309"/>
        <v>4.1496514242850507E-4</v>
      </c>
      <c r="AQ216" s="5">
        <f t="shared" si="310"/>
        <v>9.714755982701253E-5</v>
      </c>
      <c r="AR216" s="5">
        <f t="shared" si="311"/>
        <v>6.605883813404947E-4</v>
      </c>
      <c r="AS216" s="5">
        <f t="shared" si="312"/>
        <v>8.3901442278188937E-4</v>
      </c>
      <c r="AT216" s="5">
        <f t="shared" si="313"/>
        <v>5.3281682021681241E-4</v>
      </c>
      <c r="AU216" s="5">
        <f t="shared" si="314"/>
        <v>2.2557718214557721E-4</v>
      </c>
      <c r="AV216" s="5">
        <f t="shared" si="315"/>
        <v>7.162649034432643E-5</v>
      </c>
      <c r="AW216" s="5">
        <f t="shared" si="316"/>
        <v>6.0111619442876822E-7</v>
      </c>
      <c r="AX216" s="5">
        <f t="shared" si="317"/>
        <v>6.4181416879231248E-4</v>
      </c>
      <c r="AY216" s="5">
        <f t="shared" si="318"/>
        <v>6.0102089535212454E-4</v>
      </c>
      <c r="AZ216" s="5">
        <f t="shared" si="319"/>
        <v>2.8141020735766913E-4</v>
      </c>
      <c r="BA216" s="5">
        <f t="shared" si="320"/>
        <v>8.7841321788199224E-5</v>
      </c>
      <c r="BB216" s="5">
        <f t="shared" si="321"/>
        <v>2.056454673219499E-5</v>
      </c>
      <c r="BC216" s="5">
        <f t="shared" si="322"/>
        <v>3.8514956167924625E-6</v>
      </c>
      <c r="BD216" s="5">
        <f t="shared" si="323"/>
        <v>1.031003052798373E-4</v>
      </c>
      <c r="BE216" s="5">
        <f t="shared" si="324"/>
        <v>1.309478724822019E-4</v>
      </c>
      <c r="BF216" s="5">
        <f t="shared" si="325"/>
        <v>8.3158557392595884E-5</v>
      </c>
      <c r="BG216" s="5">
        <f t="shared" si="326"/>
        <v>3.5206608230347924E-5</v>
      </c>
      <c r="BH216" s="5">
        <f t="shared" si="327"/>
        <v>1.11789931963956E-5</v>
      </c>
      <c r="BI216" s="5">
        <f t="shared" si="328"/>
        <v>2.8396916412376357E-6</v>
      </c>
      <c r="BJ216" s="8">
        <f t="shared" si="329"/>
        <v>0.4403500331679282</v>
      </c>
      <c r="BK216" s="8">
        <f t="shared" si="330"/>
        <v>0.28608448608823722</v>
      </c>
      <c r="BL216" s="8">
        <f t="shared" si="331"/>
        <v>0.25869247985149912</v>
      </c>
      <c r="BM216" s="8">
        <f t="shared" si="332"/>
        <v>0.37863268230304847</v>
      </c>
      <c r="BN216" s="8">
        <f t="shared" si="333"/>
        <v>0.62095998104795602</v>
      </c>
    </row>
    <row r="217" spans="1:66" x14ac:dyDescent="0.25">
      <c r="A217" t="s">
        <v>340</v>
      </c>
      <c r="B217" t="s">
        <v>431</v>
      </c>
      <c r="C217" t="s">
        <v>387</v>
      </c>
      <c r="D217" s="15">
        <v>44216</v>
      </c>
      <c r="E217">
        <f>VLOOKUP(A217,home!$A$2:$E$405,3,FALSE)</f>
        <v>1.3107344632768401</v>
      </c>
      <c r="F217">
        <f>VLOOKUP(B217,home!$B$2:$E$405,3,FALSE)</f>
        <v>1.19</v>
      </c>
      <c r="G217">
        <f>VLOOKUP(C217,away!$B$2:$E$405,4,FALSE)</f>
        <v>1.53</v>
      </c>
      <c r="H217">
        <f>VLOOKUP(A217,away!$A$2:$E$405,3,FALSE)</f>
        <v>1.1016949152542399</v>
      </c>
      <c r="I217">
        <f>VLOOKUP(C217,away!$B$2:$E$405,3,FALSE)</f>
        <v>0.48</v>
      </c>
      <c r="J217">
        <f>VLOOKUP(B217,home!$B$2:$E$405,4,FALSE)</f>
        <v>0.71</v>
      </c>
      <c r="K217" s="3">
        <f t="shared" si="334"/>
        <v>2.3864542372881425</v>
      </c>
      <c r="L217" s="3">
        <f t="shared" si="335"/>
        <v>0.37545762711864489</v>
      </c>
      <c r="M217" s="5">
        <f t="shared" si="280"/>
        <v>6.3170878679632711E-2</v>
      </c>
      <c r="N217" s="5">
        <f t="shared" si="281"/>
        <v>0.15075441109822468</v>
      </c>
      <c r="O217" s="5">
        <f t="shared" si="282"/>
        <v>2.3717988212054692E-2</v>
      </c>
      <c r="P217" s="5">
        <f t="shared" si="283"/>
        <v>5.6601893468608139E-2</v>
      </c>
      <c r="Q217" s="5">
        <f t="shared" si="284"/>
        <v>0.17988425157761848</v>
      </c>
      <c r="R217" s="5">
        <f t="shared" si="285"/>
        <v>4.4525497870630225E-3</v>
      </c>
      <c r="S217" s="5">
        <f t="shared" si="286"/>
        <v>1.2679000241865451E-2</v>
      </c>
      <c r="T217" s="5">
        <f t="shared" si="287"/>
        <v>6.7538914253345975E-2</v>
      </c>
      <c r="U217" s="5">
        <f t="shared" si="288"/>
        <v>1.0625806306072967E-2</v>
      </c>
      <c r="V217" s="5">
        <f t="shared" si="289"/>
        <v>1.2622824454323351E-3</v>
      </c>
      <c r="W217" s="5">
        <f t="shared" si="290"/>
        <v>0.14309517813293796</v>
      </c>
      <c r="X217" s="5">
        <f t="shared" si="291"/>
        <v>5.3726176033912679E-2</v>
      </c>
      <c r="Y217" s="5">
        <f t="shared" si="292"/>
        <v>1.0085951283925729E-2</v>
      </c>
      <c r="Z217" s="5">
        <f t="shared" si="293"/>
        <v>5.5724792589277009E-4</v>
      </c>
      <c r="AA217" s="5">
        <f t="shared" si="294"/>
        <v>1.3298466739668302E-3</v>
      </c>
      <c r="AB217" s="5">
        <f t="shared" si="295"/>
        <v>1.5868091150158428E-3</v>
      </c>
      <c r="AC217" s="5">
        <f t="shared" si="296"/>
        <v>7.0688798775854093E-5</v>
      </c>
      <c r="AD217" s="5">
        <f t="shared" si="297"/>
        <v>8.5372523547712825E-2</v>
      </c>
      <c r="AE217" s="5">
        <f t="shared" si="298"/>
        <v>3.2053765112354887E-2</v>
      </c>
      <c r="AF217" s="5">
        <f t="shared" si="299"/>
        <v>6.0174152946515843E-3</v>
      </c>
      <c r="AG217" s="5">
        <f t="shared" si="300"/>
        <v>7.5309482263910868E-4</v>
      </c>
      <c r="AH217" s="5">
        <f t="shared" si="301"/>
        <v>5.2305745993121471E-5</v>
      </c>
      <c r="AI217" s="5">
        <f t="shared" si="302"/>
        <v>1.2482526915980202E-4</v>
      </c>
      <c r="AJ217" s="5">
        <f t="shared" si="303"/>
        <v>1.4894489625352127E-4</v>
      </c>
      <c r="AK217" s="5">
        <f t="shared" si="304"/>
        <v>1.184833929288862E-4</v>
      </c>
      <c r="AL217" s="5">
        <f t="shared" si="305"/>
        <v>2.5335217374614698E-6</v>
      </c>
      <c r="AM217" s="5">
        <f t="shared" si="306"/>
        <v>4.0747524113684187E-2</v>
      </c>
      <c r="AN217" s="5">
        <f t="shared" si="307"/>
        <v>1.5298968714683626E-2</v>
      </c>
      <c r="AO217" s="5">
        <f t="shared" si="308"/>
        <v>2.872057245488749E-3</v>
      </c>
      <c r="AP217" s="5">
        <f t="shared" si="309"/>
        <v>3.5944526611337251E-4</v>
      </c>
      <c r="AQ217" s="5">
        <f t="shared" si="310"/>
        <v>3.3739116673489165E-5</v>
      </c>
      <c r="AR217" s="5">
        <f t="shared" si="311"/>
        <v>3.9277182550495908E-6</v>
      </c>
      <c r="AS217" s="5">
        <f t="shared" si="312"/>
        <v>9.3733198726370871E-6</v>
      </c>
      <c r="AT217" s="5">
        <f t="shared" si="313"/>
        <v>1.1184499463755966E-5</v>
      </c>
      <c r="AU217" s="5">
        <f t="shared" si="314"/>
        <v>8.8970987124091282E-6</v>
      </c>
      <c r="AV217" s="5">
        <f t="shared" si="315"/>
        <v>5.3081297304499093E-6</v>
      </c>
      <c r="AW217" s="5">
        <f t="shared" si="316"/>
        <v>6.3057416856873637E-8</v>
      </c>
      <c r="AX217" s="5">
        <f t="shared" si="317"/>
        <v>1.6207016930017082E-2</v>
      </c>
      <c r="AY217" s="5">
        <f t="shared" si="318"/>
        <v>6.0850481192159184E-3</v>
      </c>
      <c r="AZ217" s="5">
        <f t="shared" si="319"/>
        <v>1.1423388638717906E-3</v>
      </c>
      <c r="BA217" s="5">
        <f t="shared" si="320"/>
        <v>1.4296661306490379E-4</v>
      </c>
      <c r="BB217" s="5">
        <f t="shared" si="321"/>
        <v>1.3419476324634554E-5</v>
      </c>
      <c r="BC217" s="5">
        <f t="shared" si="322"/>
        <v>1.0076889476044246E-6</v>
      </c>
      <c r="BD217" s="5">
        <f t="shared" si="323"/>
        <v>2.4578196267191735E-7</v>
      </c>
      <c r="BE217" s="5">
        <f t="shared" si="324"/>
        <v>5.865474062673933E-7</v>
      </c>
      <c r="BF217" s="5">
        <f t="shared" si="325"/>
        <v>6.9988427152859533E-7</v>
      </c>
      <c r="BG217" s="5">
        <f t="shared" si="326"/>
        <v>5.5674726180024711E-7</v>
      </c>
      <c r="BH217" s="5">
        <f t="shared" si="327"/>
        <v>3.3216296550544255E-7</v>
      </c>
      <c r="BI217" s="5">
        <f t="shared" si="328"/>
        <v>1.5853834330013166E-7</v>
      </c>
      <c r="BJ217" s="8">
        <f t="shared" si="329"/>
        <v>0.81218521330540949</v>
      </c>
      <c r="BK217" s="8">
        <f t="shared" si="330"/>
        <v>0.13987232527526788</v>
      </c>
      <c r="BL217" s="8">
        <f t="shared" si="331"/>
        <v>4.2198829826754068E-2</v>
      </c>
      <c r="BM217" s="8">
        <f t="shared" si="332"/>
        <v>0.51014665844832341</v>
      </c>
      <c r="BN217" s="8">
        <f t="shared" si="333"/>
        <v>0.4785819728232017</v>
      </c>
    </row>
    <row r="218" spans="1:66" x14ac:dyDescent="0.25">
      <c r="A218" t="s">
        <v>40</v>
      </c>
      <c r="B218" t="s">
        <v>317</v>
      </c>
      <c r="C218" t="s">
        <v>318</v>
      </c>
      <c r="D218" s="15">
        <v>44216</v>
      </c>
      <c r="E218">
        <f>VLOOKUP(A218,home!$A$2:$E$405,3,FALSE)</f>
        <v>1.5473684210526299</v>
      </c>
      <c r="F218">
        <f>VLOOKUP(B218,home!$B$2:$E$405,3,FALSE)</f>
        <v>1.1499999999999999</v>
      </c>
      <c r="G218">
        <f>VLOOKUP(C218,away!$B$2:$E$405,4,FALSE)</f>
        <v>1.08</v>
      </c>
      <c r="H218">
        <f>VLOOKUP(A218,away!$A$2:$E$405,3,FALSE)</f>
        <v>1.2052631578947399</v>
      </c>
      <c r="I218">
        <f>VLOOKUP(C218,away!$B$2:$E$405,3,FALSE)</f>
        <v>0.65</v>
      </c>
      <c r="J218">
        <f>VLOOKUP(B218,home!$B$2:$E$405,4,FALSE)</f>
        <v>0.74</v>
      </c>
      <c r="K218" s="3">
        <f t="shared" si="334"/>
        <v>1.9218315789473663</v>
      </c>
      <c r="L218" s="3">
        <f t="shared" si="335"/>
        <v>0.57973157894736993</v>
      </c>
      <c r="M218" s="5">
        <f t="shared" si="280"/>
        <v>8.1956787043838894E-2</v>
      </c>
      <c r="N218" s="5">
        <f t="shared" si="281"/>
        <v>0.15750714144991396</v>
      </c>
      <c r="O218" s="5">
        <f t="shared" si="282"/>
        <v>4.7512937558378071E-2</v>
      </c>
      <c r="P218" s="5">
        <f t="shared" si="283"/>
        <v>9.1311863808245353E-2</v>
      </c>
      <c r="Q218" s="5">
        <f t="shared" si="284"/>
        <v>0.15135109917408718</v>
      </c>
      <c r="R218" s="5">
        <f t="shared" si="285"/>
        <v>1.3772375155573157E-2</v>
      </c>
      <c r="S218" s="5">
        <f t="shared" si="286"/>
        <v>2.5433697357107255E-2</v>
      </c>
      <c r="T218" s="5">
        <f t="shared" si="287"/>
        <v>8.7743011699613543E-2</v>
      </c>
      <c r="U218" s="5">
        <f t="shared" si="288"/>
        <v>2.6468185491090642E-2</v>
      </c>
      <c r="V218" s="5">
        <f t="shared" si="289"/>
        <v>3.1485404185149024E-3</v>
      </c>
      <c r="W218" s="5">
        <f t="shared" si="290"/>
        <v>9.695710730038512E-2</v>
      </c>
      <c r="X218" s="5">
        <f t="shared" si="291"/>
        <v>5.6209096905421835E-2</v>
      </c>
      <c r="Y218" s="5">
        <f t="shared" si="292"/>
        <v>1.6293094250092961E-2</v>
      </c>
      <c r="Z218" s="5">
        <f t="shared" si="293"/>
        <v>2.6614269315986521E-3</v>
      </c>
      <c r="AA218" s="5">
        <f t="shared" si="294"/>
        <v>5.1148143222072822E-3</v>
      </c>
      <c r="AB218" s="5">
        <f t="shared" si="295"/>
        <v>4.9149058424351128E-3</v>
      </c>
      <c r="AC218" s="5">
        <f t="shared" si="296"/>
        <v>2.1924594675149097E-4</v>
      </c>
      <c r="AD218" s="5">
        <f t="shared" si="297"/>
        <v>4.6583807653317079E-2</v>
      </c>
      <c r="AE218" s="5">
        <f t="shared" si="298"/>
        <v>2.7006104364238087E-2</v>
      </c>
      <c r="AF218" s="5">
        <f t="shared" si="299"/>
        <v>7.8281457621486011E-3</v>
      </c>
      <c r="AG218" s="5">
        <f t="shared" si="300"/>
        <v>1.512741100973524E-3</v>
      </c>
      <c r="AH218" s="5">
        <f t="shared" si="301"/>
        <v>3.8572830932718518E-4</v>
      </c>
      <c r="AI218" s="5">
        <f t="shared" si="302"/>
        <v>7.4130484575896246E-4</v>
      </c>
      <c r="AJ218" s="5">
        <f t="shared" si="303"/>
        <v>7.1233153110314038E-4</v>
      </c>
      <c r="AK218" s="5">
        <f t="shared" si="304"/>
        <v>4.5632707705131441E-4</v>
      </c>
      <c r="AL218" s="5">
        <f t="shared" si="305"/>
        <v>9.7708837802894091E-6</v>
      </c>
      <c r="AM218" s="5">
        <f t="shared" si="306"/>
        <v>1.790524652315096E-2</v>
      </c>
      <c r="AN218" s="5">
        <f t="shared" si="307"/>
        <v>1.0380236838308212E-2</v>
      </c>
      <c r="AO218" s="5">
        <f t="shared" si="308"/>
        <v>3.0088755460600373E-3</v>
      </c>
      <c r="AP218" s="5">
        <f t="shared" si="309"/>
        <v>5.8144672372450513E-4</v>
      </c>
      <c r="AQ218" s="5">
        <f t="shared" si="310"/>
        <v>8.4270756804645649E-5</v>
      </c>
      <c r="AR218" s="5">
        <f t="shared" si="311"/>
        <v>4.4723776362189717E-5</v>
      </c>
      <c r="AS218" s="5">
        <f t="shared" si="312"/>
        <v>8.595156574263597E-5</v>
      </c>
      <c r="AT218" s="5">
        <f t="shared" si="313"/>
        <v>8.2592216652084237E-5</v>
      </c>
      <c r="AU218" s="5">
        <f t="shared" si="314"/>
        <v>5.2909443379079332E-5</v>
      </c>
      <c r="AV218" s="5">
        <f t="shared" si="315"/>
        <v>2.5420759777610571E-5</v>
      </c>
      <c r="AW218" s="5">
        <f t="shared" si="316"/>
        <v>3.0239432036663847E-7</v>
      </c>
      <c r="AX218" s="5">
        <f t="shared" si="317"/>
        <v>5.7351446995048379E-3</v>
      </c>
      <c r="AY218" s="5">
        <f t="shared" si="318"/>
        <v>3.3248444921355792E-3</v>
      </c>
      <c r="AZ218" s="5">
        <f t="shared" si="319"/>
        <v>9.6375867359011283E-4</v>
      </c>
      <c r="BA218" s="5">
        <f t="shared" si="320"/>
        <v>1.8624044585487302E-4</v>
      </c>
      <c r="BB218" s="5">
        <f t="shared" si="321"/>
        <v>2.6992366934826926E-5</v>
      </c>
      <c r="BC218" s="5">
        <f t="shared" si="322"/>
        <v>3.1296655005307988E-6</v>
      </c>
      <c r="BD218" s="5">
        <f t="shared" si="323"/>
        <v>4.3212975811568841E-6</v>
      </c>
      <c r="BE218" s="5">
        <f t="shared" si="324"/>
        <v>8.3048061534961702E-6</v>
      </c>
      <c r="BF218" s="5">
        <f t="shared" si="325"/>
        <v>7.9802193614126758E-6</v>
      </c>
      <c r="BG218" s="5">
        <f t="shared" si="326"/>
        <v>5.1122125252300206E-6</v>
      </c>
      <c r="BH218" s="5">
        <f t="shared" si="327"/>
        <v>2.4562028673193278E-6</v>
      </c>
      <c r="BI218" s="5">
        <f t="shared" si="328"/>
        <v>9.4408164694307082E-7</v>
      </c>
      <c r="BJ218" s="8">
        <f t="shared" si="329"/>
        <v>0.69119153639176101</v>
      </c>
      <c r="BK218" s="8">
        <f t="shared" si="330"/>
        <v>0.20540474995037378</v>
      </c>
      <c r="BL218" s="8">
        <f t="shared" si="331"/>
        <v>0.10039962671497403</v>
      </c>
      <c r="BM218" s="8">
        <f t="shared" si="332"/>
        <v>0.45292059370085569</v>
      </c>
      <c r="BN218" s="8">
        <f t="shared" si="333"/>
        <v>0.54341220419003666</v>
      </c>
    </row>
    <row r="219" spans="1:66" x14ac:dyDescent="0.25">
      <c r="A219" t="s">
        <v>40</v>
      </c>
      <c r="B219" t="s">
        <v>319</v>
      </c>
      <c r="C219" t="s">
        <v>236</v>
      </c>
      <c r="D219" s="15">
        <v>44216</v>
      </c>
      <c r="E219">
        <f>VLOOKUP(A219,home!$A$2:$E$405,3,FALSE)</f>
        <v>1.5473684210526299</v>
      </c>
      <c r="F219">
        <f>VLOOKUP(B219,home!$B$2:$E$405,3,FALSE)</f>
        <v>1.08</v>
      </c>
      <c r="G219">
        <f>VLOOKUP(C219,away!$B$2:$E$405,4,FALSE)</f>
        <v>0.79</v>
      </c>
      <c r="H219">
        <f>VLOOKUP(A219,away!$A$2:$E$405,3,FALSE)</f>
        <v>1.2052631578947399</v>
      </c>
      <c r="I219">
        <f>VLOOKUP(C219,away!$B$2:$E$405,3,FALSE)</f>
        <v>1.01</v>
      </c>
      <c r="J219">
        <f>VLOOKUP(B219,home!$B$2:$E$405,4,FALSE)</f>
        <v>1.38</v>
      </c>
      <c r="K219" s="3">
        <f t="shared" si="334"/>
        <v>1.320214736842104</v>
      </c>
      <c r="L219" s="3">
        <f t="shared" si="335"/>
        <v>1.6798957894736883</v>
      </c>
      <c r="M219" s="5">
        <f t="shared" si="280"/>
        <v>4.9781565890713003E-2</v>
      </c>
      <c r="N219" s="5">
        <f t="shared" si="281"/>
        <v>6.5722356911995516E-2</v>
      </c>
      <c r="O219" s="5">
        <f t="shared" si="282"/>
        <v>8.3627842933215749E-2</v>
      </c>
      <c r="P219" s="5">
        <f t="shared" si="283"/>
        <v>0.11040671065074822</v>
      </c>
      <c r="Q219" s="5">
        <f t="shared" si="284"/>
        <v>4.3383812067606518E-2</v>
      </c>
      <c r="R219" s="5">
        <f t="shared" si="285"/>
        <v>7.0243030613138052E-2</v>
      </c>
      <c r="S219" s="5">
        <f t="shared" si="286"/>
        <v>6.1215640461563352E-2</v>
      </c>
      <c r="T219" s="5">
        <f t="shared" si="287"/>
        <v>7.2880283223689973E-2</v>
      </c>
      <c r="U219" s="5">
        <f t="shared" si="288"/>
        <v>9.2735884175915897E-2</v>
      </c>
      <c r="V219" s="5">
        <f t="shared" si="289"/>
        <v>1.5085051805404473E-2</v>
      </c>
      <c r="W219" s="5">
        <f t="shared" si="290"/>
        <v>1.9091982677347474E-2</v>
      </c>
      <c r="X219" s="5">
        <f t="shared" si="291"/>
        <v>3.2072541312380617E-2</v>
      </c>
      <c r="Y219" s="5">
        <f t="shared" si="292"/>
        <v>2.6939263554194563E-2</v>
      </c>
      <c r="Z219" s="5">
        <f t="shared" si="293"/>
        <v>3.9333657122293988E-2</v>
      </c>
      <c r="AA219" s="5">
        <f t="shared" si="294"/>
        <v>5.1928873786746904E-2</v>
      </c>
      <c r="AB219" s="5">
        <f t="shared" si="295"/>
        <v>3.4278632220438462E-2</v>
      </c>
      <c r="AC219" s="5">
        <f t="shared" si="296"/>
        <v>2.0909985956035714E-3</v>
      </c>
      <c r="AD219" s="5">
        <f t="shared" si="297"/>
        <v>6.3013792215420765E-3</v>
      </c>
      <c r="AE219" s="5">
        <f t="shared" si="298"/>
        <v>1.0585660422145522E-2</v>
      </c>
      <c r="AF219" s="5">
        <f t="shared" si="299"/>
        <v>8.891403185980265E-3</v>
      </c>
      <c r="AG219" s="5">
        <f t="shared" si="300"/>
        <v>4.9788769248803938E-3</v>
      </c>
      <c r="AH219" s="5">
        <f t="shared" si="301"/>
        <v>1.651911124608587E-2</v>
      </c>
      <c r="AI219" s="5">
        <f t="shared" si="302"/>
        <v>2.1808774106616694E-2</v>
      </c>
      <c r="AJ219" s="5">
        <f t="shared" si="303"/>
        <v>1.4396132484007932E-2</v>
      </c>
      <c r="AK219" s="5">
        <f t="shared" si="304"/>
        <v>6.3353287529728632E-3</v>
      </c>
      <c r="AL219" s="5">
        <f t="shared" si="305"/>
        <v>1.8549860598819959E-4</v>
      </c>
      <c r="AM219" s="5">
        <f t="shared" si="306"/>
        <v>1.6638347421420948E-3</v>
      </c>
      <c r="AN219" s="5">
        <f t="shared" si="307"/>
        <v>2.7950689777045449E-3</v>
      </c>
      <c r="AO219" s="5">
        <f t="shared" si="308"/>
        <v>2.3477123034671963E-3</v>
      </c>
      <c r="AP219" s="5">
        <f t="shared" si="309"/>
        <v>1.3146373378300385E-3</v>
      </c>
      <c r="AQ219" s="5">
        <f t="shared" si="310"/>
        <v>5.5211343212639556E-4</v>
      </c>
      <c r="AR219" s="5">
        <f t="shared" si="311"/>
        <v>5.5500770856294155E-3</v>
      </c>
      <c r="AS219" s="5">
        <f t="shared" si="312"/>
        <v>7.3272935590576295E-3</v>
      </c>
      <c r="AT219" s="5">
        <f t="shared" si="313"/>
        <v>4.8368004689180576E-3</v>
      </c>
      <c r="AU219" s="5">
        <f t="shared" si="314"/>
        <v>2.1285384194101391E-3</v>
      </c>
      <c r="AV219" s="5">
        <f t="shared" si="315"/>
        <v>7.0253194730996631E-4</v>
      </c>
      <c r="AW219" s="5">
        <f t="shared" si="316"/>
        <v>1.1427864104923065E-5</v>
      </c>
      <c r="AX219" s="5">
        <f t="shared" si="317"/>
        <v>3.6610319104097926E-4</v>
      </c>
      <c r="AY219" s="5">
        <f t="shared" si="318"/>
        <v>6.1501520914262239E-4</v>
      </c>
      <c r="AZ219" s="5">
        <f t="shared" si="319"/>
        <v>5.1658073015048564E-4</v>
      </c>
      <c r="BA219" s="5">
        <f t="shared" si="320"/>
        <v>2.8926726450101474E-4</v>
      </c>
      <c r="BB219" s="5">
        <f t="shared" si="321"/>
        <v>1.2148471491695668E-4</v>
      </c>
      <c r="BC219" s="5">
        <f t="shared" si="322"/>
        <v>4.0816332214881341E-5</v>
      </c>
      <c r="BD219" s="5">
        <f t="shared" si="323"/>
        <v>1.5539251879005415E-3</v>
      </c>
      <c r="BE219" s="5">
        <f t="shared" si="324"/>
        <v>2.0515149330164301E-3</v>
      </c>
      <c r="BF219" s="5">
        <f t="shared" si="325"/>
        <v>1.3542201237099671E-3</v>
      </c>
      <c r="BG219" s="5">
        <f t="shared" si="326"/>
        <v>5.9595378808334509E-4</v>
      </c>
      <c r="BH219" s="5">
        <f t="shared" si="327"/>
        <v>1.9669674337612715E-4</v>
      </c>
      <c r="BI219" s="5">
        <f t="shared" si="328"/>
        <v>5.1936387858802508E-5</v>
      </c>
      <c r="BJ219" s="8">
        <f t="shared" si="329"/>
        <v>0.30147019373700018</v>
      </c>
      <c r="BK219" s="8">
        <f t="shared" si="330"/>
        <v>0.23938048121916347</v>
      </c>
      <c r="BL219" s="8">
        <f t="shared" si="331"/>
        <v>0.41822309896340887</v>
      </c>
      <c r="BM219" s="8">
        <f t="shared" si="332"/>
        <v>0.57463852462941156</v>
      </c>
      <c r="BN219" s="8">
        <f t="shared" si="333"/>
        <v>0.42316531906741706</v>
      </c>
    </row>
    <row r="220" spans="1:66" x14ac:dyDescent="0.25">
      <c r="A220" t="s">
        <v>40</v>
      </c>
      <c r="B220" t="s">
        <v>321</v>
      </c>
      <c r="C220" t="s">
        <v>316</v>
      </c>
      <c r="D220" s="15">
        <v>44216</v>
      </c>
      <c r="E220">
        <f>VLOOKUP(A220,home!$A$2:$E$405,3,FALSE)</f>
        <v>1.5473684210526299</v>
      </c>
      <c r="F220">
        <f>VLOOKUP(B220,home!$B$2:$E$405,3,FALSE)</f>
        <v>1.29</v>
      </c>
      <c r="G220">
        <f>VLOOKUP(C220,away!$B$2:$E$405,4,FALSE)</f>
        <v>1.36</v>
      </c>
      <c r="H220">
        <f>VLOOKUP(A220,away!$A$2:$E$405,3,FALSE)</f>
        <v>1.2052631578947399</v>
      </c>
      <c r="I220">
        <f>VLOOKUP(C220,away!$B$2:$E$405,3,FALSE)</f>
        <v>0.93</v>
      </c>
      <c r="J220">
        <f>VLOOKUP(B220,home!$B$2:$E$405,4,FALSE)</f>
        <v>0.46</v>
      </c>
      <c r="K220" s="3">
        <f t="shared" si="334"/>
        <v>2.7147031578947343</v>
      </c>
      <c r="L220" s="3">
        <f t="shared" si="335"/>
        <v>0.51561157894736986</v>
      </c>
      <c r="M220" s="5">
        <f t="shared" si="280"/>
        <v>3.9545050545211659E-2</v>
      </c>
      <c r="N220" s="5">
        <f t="shared" si="281"/>
        <v>0.10735307359419298</v>
      </c>
      <c r="O220" s="5">
        <f t="shared" si="282"/>
        <v>2.0389885951170136E-2</v>
      </c>
      <c r="P220" s="5">
        <f t="shared" si="283"/>
        <v>5.5352487780755043E-2</v>
      </c>
      <c r="Q220" s="5">
        <f t="shared" si="284"/>
        <v>0.14571586394793073</v>
      </c>
      <c r="R220" s="5">
        <f t="shared" si="285"/>
        <v>5.2566306449198146E-3</v>
      </c>
      <c r="S220" s="5">
        <f t="shared" si="286"/>
        <v>1.9369667387424992E-2</v>
      </c>
      <c r="T220" s="5">
        <f t="shared" si="287"/>
        <v>7.513278668787271E-2</v>
      </c>
      <c r="U220" s="5">
        <f t="shared" si="288"/>
        <v>1.4270191811650053E-2</v>
      </c>
      <c r="V220" s="5">
        <f t="shared" si="289"/>
        <v>3.0124834070334172E-3</v>
      </c>
      <c r="W220" s="5">
        <f t="shared" si="290"/>
        <v>0.13185843867160235</v>
      </c>
      <c r="X220" s="5">
        <f t="shared" si="291"/>
        <v>6.7987737760999825E-2</v>
      </c>
      <c r="Y220" s="5">
        <f t="shared" si="292"/>
        <v>1.7527632408004423E-2</v>
      </c>
      <c r="Z220" s="5">
        <f t="shared" si="293"/>
        <v>9.0345987559007886E-4</v>
      </c>
      <c r="AA220" s="5">
        <f t="shared" si="294"/>
        <v>2.452625377295571E-3</v>
      </c>
      <c r="AB220" s="5">
        <f t="shared" si="295"/>
        <v>3.3290749284385253E-3</v>
      </c>
      <c r="AC220" s="5">
        <f t="shared" si="296"/>
        <v>2.6354191086900663E-4</v>
      </c>
      <c r="AD220" s="5">
        <f t="shared" si="297"/>
        <v>8.9489129964217026E-2</v>
      </c>
      <c r="AE220" s="5">
        <f t="shared" si="298"/>
        <v>4.6141631599476332E-2</v>
      </c>
      <c r="AF220" s="5">
        <f t="shared" si="299"/>
        <v>1.1895579762106924E-2</v>
      </c>
      <c r="AG220" s="5">
        <f t="shared" si="300"/>
        <v>2.0444995545447764E-3</v>
      </c>
      <c r="AH220" s="5">
        <f t="shared" si="301"/>
        <v>1.1645859324214871E-4</v>
      </c>
      <c r="AI220" s="5">
        <f t="shared" si="302"/>
        <v>3.1615051083843943E-4</v>
      </c>
      <c r="AJ220" s="5">
        <f t="shared" si="303"/>
        <v>4.2912739507157253E-4</v>
      </c>
      <c r="AK220" s="5">
        <f t="shared" si="304"/>
        <v>3.8831783151331307E-4</v>
      </c>
      <c r="AL220" s="5">
        <f t="shared" si="305"/>
        <v>1.4755525862247134E-5</v>
      </c>
      <c r="AM220" s="5">
        <f t="shared" si="306"/>
        <v>4.8587284742222424E-2</v>
      </c>
      <c r="AN220" s="5">
        <f t="shared" si="307"/>
        <v>2.5052166602702756E-2</v>
      </c>
      <c r="AO220" s="5">
        <f t="shared" si="308"/>
        <v>6.4585935890360676E-3</v>
      </c>
      <c r="AP220" s="5">
        <f t="shared" si="309"/>
        <v>1.1100418794074158E-3</v>
      </c>
      <c r="AQ220" s="5">
        <f t="shared" si="310"/>
        <v>1.4308761153474089E-4</v>
      </c>
      <c r="AR220" s="5">
        <f t="shared" si="311"/>
        <v>1.2009479828714764E-5</v>
      </c>
      <c r="AS220" s="5">
        <f t="shared" si="312"/>
        <v>3.2602172815685079E-5</v>
      </c>
      <c r="AT220" s="5">
        <f t="shared" si="313"/>
        <v>4.425261074848508E-5</v>
      </c>
      <c r="AU220" s="5">
        <f t="shared" si="314"/>
        <v>4.0044234047999634E-5</v>
      </c>
      <c r="AV220" s="5">
        <f t="shared" si="315"/>
        <v>2.7177052156395113E-5</v>
      </c>
      <c r="AW220" s="5">
        <f t="shared" si="316"/>
        <v>5.7371631547645826E-7</v>
      </c>
      <c r="AX220" s="5">
        <f t="shared" si="317"/>
        <v>2.1983342553873644E-2</v>
      </c>
      <c r="AY220" s="5">
        <f t="shared" si="318"/>
        <v>1.1334865964743696E-2</v>
      </c>
      <c r="AZ220" s="5">
        <f t="shared" si="319"/>
        <v>2.9221940686191502E-3</v>
      </c>
      <c r="BA220" s="5">
        <f t="shared" si="320"/>
        <v>5.0223903257045298E-4</v>
      </c>
      <c r="BB220" s="5">
        <f t="shared" si="321"/>
        <v>6.4740065148162683E-5</v>
      </c>
      <c r="BC220" s="5">
        <f t="shared" si="322"/>
        <v>6.6761454424399538E-6</v>
      </c>
      <c r="BD220" s="5">
        <f t="shared" si="323"/>
        <v>1.0320378094700341E-6</v>
      </c>
      <c r="BE220" s="5">
        <f t="shared" si="324"/>
        <v>2.8016763004350656E-6</v>
      </c>
      <c r="BF220" s="5">
        <f t="shared" si="325"/>
        <v>3.8028597500949545E-6</v>
      </c>
      <c r="BG220" s="5">
        <f t="shared" si="326"/>
        <v>3.4412117908711844E-6</v>
      </c>
      <c r="BH220" s="5">
        <f t="shared" si="327"/>
        <v>2.3354671289156495E-6</v>
      </c>
      <c r="BI220" s="5">
        <f t="shared" si="328"/>
        <v>1.2680199980053317E-6</v>
      </c>
      <c r="BJ220" s="8">
        <f t="shared" si="329"/>
        <v>0.81331160620624909</v>
      </c>
      <c r="BK220" s="8">
        <f t="shared" si="330"/>
        <v>0.12889285252190005</v>
      </c>
      <c r="BL220" s="8">
        <f t="shared" si="331"/>
        <v>4.7119229866514643E-2</v>
      </c>
      <c r="BM220" s="8">
        <f t="shared" si="332"/>
        <v>0.60527986375764498</v>
      </c>
      <c r="BN220" s="8">
        <f t="shared" si="333"/>
        <v>0.37361299246418039</v>
      </c>
    </row>
    <row r="221" spans="1:66" x14ac:dyDescent="0.25">
      <c r="A221" t="s">
        <v>10</v>
      </c>
      <c r="B221" t="s">
        <v>48</v>
      </c>
      <c r="C221" t="s">
        <v>247</v>
      </c>
      <c r="D221" s="15">
        <v>44217</v>
      </c>
      <c r="E221">
        <f>VLOOKUP(A221,home!$A$2:$E$405,3,FALSE)</f>
        <v>1.55555555555556</v>
      </c>
      <c r="F221">
        <f>VLOOKUP(B221,home!$B$2:$E$405,3,FALSE)</f>
        <v>0.7</v>
      </c>
      <c r="G221">
        <f>VLOOKUP(C221,away!$B$2:$E$405,4,FALSE)</f>
        <v>1.35</v>
      </c>
      <c r="H221">
        <f>VLOOKUP(A221,away!$A$2:$E$405,3,FALSE)</f>
        <v>1.4074074074074101</v>
      </c>
      <c r="I221">
        <f>VLOOKUP(C221,away!$B$2:$E$405,3,FALSE)</f>
        <v>1.29</v>
      </c>
      <c r="J221">
        <f>VLOOKUP(B221,home!$B$2:$E$405,4,FALSE)</f>
        <v>1.36</v>
      </c>
      <c r="K221" s="3">
        <f t="shared" si="334"/>
        <v>1.4700000000000042</v>
      </c>
      <c r="L221" s="3">
        <f t="shared" si="335"/>
        <v>2.4691555555555604</v>
      </c>
      <c r="M221" s="5">
        <f t="shared" si="280"/>
        <v>1.9464644618362469E-2</v>
      </c>
      <c r="N221" s="5">
        <f t="shared" si="281"/>
        <v>2.8613027588992909E-2</v>
      </c>
      <c r="O221" s="5">
        <f t="shared" si="282"/>
        <v>4.8061235396344326E-2</v>
      </c>
      <c r="P221" s="5">
        <f t="shared" si="283"/>
        <v>7.0650016032626356E-2</v>
      </c>
      <c r="Q221" s="5">
        <f t="shared" si="284"/>
        <v>2.1030575277909854E-2</v>
      </c>
      <c r="R221" s="5">
        <f t="shared" si="285"/>
        <v>5.9335333192873589E-2</v>
      </c>
      <c r="S221" s="5">
        <f t="shared" si="286"/>
        <v>6.4108860748240654E-2</v>
      </c>
      <c r="T221" s="5">
        <f t="shared" si="287"/>
        <v>5.1927761783980529E-2</v>
      </c>
      <c r="U221" s="5">
        <f t="shared" si="288"/>
        <v>8.7222939793524412E-2</v>
      </c>
      <c r="V221" s="5">
        <f t="shared" si="289"/>
        <v>2.5854809113886587E-2</v>
      </c>
      <c r="W221" s="5">
        <f t="shared" si="290"/>
        <v>1.0304981886175858E-2</v>
      </c>
      <c r="X221" s="5">
        <f t="shared" si="291"/>
        <v>2.5444603274150535E-2</v>
      </c>
      <c r="Y221" s="5">
        <f t="shared" si="292"/>
        <v>3.1413341766638007E-2</v>
      </c>
      <c r="Z221" s="5">
        <f t="shared" si="293"/>
        <v>4.8836055864641355E-2</v>
      </c>
      <c r="AA221" s="5">
        <f t="shared" si="294"/>
        <v>7.1789002121022988E-2</v>
      </c>
      <c r="AB221" s="5">
        <f t="shared" si="295"/>
        <v>5.2764916558952067E-2</v>
      </c>
      <c r="AC221" s="5">
        <f t="shared" si="296"/>
        <v>5.8652582484519517E-3</v>
      </c>
      <c r="AD221" s="5">
        <f t="shared" si="297"/>
        <v>3.7870808431696387E-3</v>
      </c>
      <c r="AE221" s="5">
        <f t="shared" si="298"/>
        <v>9.3508917032503486E-3</v>
      </c>
      <c r="AF221" s="5">
        <f t="shared" si="299"/>
        <v>1.1544403099239502E-2</v>
      </c>
      <c r="AG221" s="5">
        <f t="shared" si="300"/>
        <v>9.5016423493533477E-3</v>
      </c>
      <c r="AH221" s="5">
        <f t="shared" si="301"/>
        <v>3.0145954662400228E-2</v>
      </c>
      <c r="AI221" s="5">
        <f t="shared" si="302"/>
        <v>4.4314553353728456E-2</v>
      </c>
      <c r="AJ221" s="5">
        <f t="shared" si="303"/>
        <v>3.2571196714990515E-2</v>
      </c>
      <c r="AK221" s="5">
        <f t="shared" si="304"/>
        <v>1.5959886390345401E-2</v>
      </c>
      <c r="AL221" s="5">
        <f t="shared" si="305"/>
        <v>8.5155541734927476E-4</v>
      </c>
      <c r="AM221" s="5">
        <f t="shared" si="306"/>
        <v>1.1134017678918757E-3</v>
      </c>
      <c r="AN221" s="5">
        <f t="shared" si="307"/>
        <v>2.7491621607556075E-3</v>
      </c>
      <c r="AO221" s="5">
        <f t="shared" si="308"/>
        <v>3.3940545111764194E-3</v>
      </c>
      <c r="AP221" s="5">
        <f t="shared" si="309"/>
        <v>2.7934828507098896E-3</v>
      </c>
      <c r="AQ221" s="5">
        <f t="shared" si="310"/>
        <v>1.7243859250448768E-3</v>
      </c>
      <c r="AR221" s="5">
        <f t="shared" si="311"/>
        <v>1.488701028643832E-2</v>
      </c>
      <c r="AS221" s="5">
        <f t="shared" si="312"/>
        <v>2.188390512106439E-2</v>
      </c>
      <c r="AT221" s="5">
        <f t="shared" si="313"/>
        <v>1.6084670263982376E-2</v>
      </c>
      <c r="AU221" s="5">
        <f t="shared" si="314"/>
        <v>7.8814884293513885E-3</v>
      </c>
      <c r="AV221" s="5">
        <f t="shared" si="315"/>
        <v>2.8964469977866437E-3</v>
      </c>
      <c r="AW221" s="5">
        <f t="shared" si="316"/>
        <v>8.585709724246556E-5</v>
      </c>
      <c r="AX221" s="5">
        <f t="shared" si="317"/>
        <v>2.7278343313351042E-4</v>
      </c>
      <c r="AY221" s="5">
        <f t="shared" si="318"/>
        <v>6.7354472938512596E-4</v>
      </c>
      <c r="AZ221" s="5">
        <f t="shared" si="319"/>
        <v>8.3154335523822535E-4</v>
      </c>
      <c r="BA221" s="5">
        <f t="shared" si="320"/>
        <v>6.844032984239251E-4</v>
      </c>
      <c r="BB221" s="5">
        <f t="shared" si="321"/>
        <v>4.2247455163599615E-4</v>
      </c>
      <c r="BC221" s="5">
        <f t="shared" si="322"/>
        <v>2.0863107725057297E-4</v>
      </c>
      <c r="BD221" s="5">
        <f t="shared" si="323"/>
        <v>6.126390692395324E-3</v>
      </c>
      <c r="BE221" s="5">
        <f t="shared" si="324"/>
        <v>9.0057943178211506E-3</v>
      </c>
      <c r="BF221" s="5">
        <f t="shared" si="325"/>
        <v>6.6192588235985663E-3</v>
      </c>
      <c r="BG221" s="5">
        <f t="shared" si="326"/>
        <v>3.2434368235633067E-3</v>
      </c>
      <c r="BH221" s="5">
        <f t="shared" si="327"/>
        <v>1.1919630326595188E-3</v>
      </c>
      <c r="BI221" s="5">
        <f t="shared" si="328"/>
        <v>3.5043713160189913E-4</v>
      </c>
      <c r="BJ221" s="8">
        <f t="shared" si="329"/>
        <v>0.21778617723350654</v>
      </c>
      <c r="BK221" s="8">
        <f t="shared" si="330"/>
        <v>0.18746868890830243</v>
      </c>
      <c r="BL221" s="8">
        <f t="shared" si="331"/>
        <v>0.53233582010444491</v>
      </c>
      <c r="BM221" s="8">
        <f t="shared" si="332"/>
        <v>0.73868422237164333</v>
      </c>
      <c r="BN221" s="8">
        <f t="shared" si="333"/>
        <v>0.24715483210710951</v>
      </c>
    </row>
    <row r="222" spans="1:66" x14ac:dyDescent="0.25">
      <c r="A222" t="s">
        <v>10</v>
      </c>
      <c r="B222" t="s">
        <v>46</v>
      </c>
      <c r="C222" t="s">
        <v>240</v>
      </c>
      <c r="D222" s="15">
        <v>44217</v>
      </c>
      <c r="E222">
        <f>VLOOKUP(A222,home!$A$2:$E$405,3,FALSE)</f>
        <v>1.55555555555556</v>
      </c>
      <c r="F222">
        <f>VLOOKUP(B222,home!$B$2:$E$405,3,FALSE)</f>
        <v>1.54</v>
      </c>
      <c r="G222">
        <f>VLOOKUP(C222,away!$B$2:$E$405,4,FALSE)</f>
        <v>0.88</v>
      </c>
      <c r="H222">
        <f>VLOOKUP(A222,away!$A$2:$E$405,3,FALSE)</f>
        <v>1.4074074074074101</v>
      </c>
      <c r="I222">
        <f>VLOOKUP(C222,away!$B$2:$E$405,3,FALSE)</f>
        <v>0.76</v>
      </c>
      <c r="J222">
        <f>VLOOKUP(B222,home!$B$2:$E$405,4,FALSE)</f>
        <v>0.78</v>
      </c>
      <c r="K222" s="3">
        <f t="shared" si="334"/>
        <v>2.1080888888888949</v>
      </c>
      <c r="L222" s="3">
        <f t="shared" si="335"/>
        <v>0.83431111111111278</v>
      </c>
      <c r="M222" s="5">
        <f t="shared" si="280"/>
        <v>5.2739003120947085E-2</v>
      </c>
      <c r="N222" s="5">
        <f t="shared" si="281"/>
        <v>0.1111785064903453</v>
      </c>
      <c r="O222" s="5">
        <f t="shared" si="282"/>
        <v>4.4000736292729811E-2</v>
      </c>
      <c r="P222" s="5">
        <f t="shared" si="283"/>
        <v>9.2757463281634062E-2</v>
      </c>
      <c r="Q222" s="5">
        <f t="shared" si="284"/>
        <v>0.11718708710777945</v>
      </c>
      <c r="R222" s="5">
        <f t="shared" si="285"/>
        <v>1.8355151593047236E-2</v>
      </c>
      <c r="S222" s="5">
        <f t="shared" si="286"/>
        <v>4.0785502594314023E-2</v>
      </c>
      <c r="T222" s="5">
        <f t="shared" si="287"/>
        <v>9.7770488852766235E-2</v>
      </c>
      <c r="U222" s="5">
        <f t="shared" si="288"/>
        <v>3.8694291127174173E-2</v>
      </c>
      <c r="V222" s="5">
        <f t="shared" si="289"/>
        <v>7.9704025387879341E-3</v>
      </c>
      <c r="W222" s="5">
        <f t="shared" si="290"/>
        <v>8.2346932084388286E-2</v>
      </c>
      <c r="X222" s="5">
        <f t="shared" si="291"/>
        <v>6.8702960403917337E-2</v>
      </c>
      <c r="Y222" s="5">
        <f t="shared" si="292"/>
        <v>2.8659821615607529E-2</v>
      </c>
      <c r="Z222" s="5">
        <f t="shared" si="293"/>
        <v>5.1046356400693835E-3</v>
      </c>
      <c r="AA222" s="5">
        <f t="shared" si="294"/>
        <v>1.0761025674656519E-2</v>
      </c>
      <c r="AB222" s="5">
        <f t="shared" si="295"/>
        <v>1.134259932889577E-2</v>
      </c>
      <c r="AC222" s="5">
        <f t="shared" si="296"/>
        <v>8.7614748701258279E-4</v>
      </c>
      <c r="AD222" s="5">
        <f t="shared" si="297"/>
        <v>4.3398663140296861E-2</v>
      </c>
      <c r="AE222" s="5">
        <f t="shared" si="298"/>
        <v>3.6207986865317975E-2</v>
      </c>
      <c r="AF222" s="5">
        <f t="shared" si="299"/>
        <v>1.5104362876350006E-2</v>
      </c>
      <c r="AG222" s="5">
        <f t="shared" si="300"/>
        <v>4.2005792579976721E-3</v>
      </c>
      <c r="AH222" s="5">
        <f t="shared" si="301"/>
        <v>1.0647135581709182E-3</v>
      </c>
      <c r="AI222" s="5">
        <f t="shared" si="302"/>
        <v>2.2445108218294729E-3</v>
      </c>
      <c r="AJ222" s="5">
        <f t="shared" si="303"/>
        <v>2.3658141622447974E-3</v>
      </c>
      <c r="AK222" s="5">
        <f t="shared" si="304"/>
        <v>1.6624488495347487E-3</v>
      </c>
      <c r="AL222" s="5">
        <f t="shared" si="305"/>
        <v>6.1638797509683531E-5</v>
      </c>
      <c r="AM222" s="5">
        <f t="shared" si="306"/>
        <v>1.8297647911738373E-2</v>
      </c>
      <c r="AN222" s="5">
        <f t="shared" si="307"/>
        <v>1.5265930959962376E-2</v>
      </c>
      <c r="AO222" s="5">
        <f t="shared" si="308"/>
        <v>6.3682679106758719E-3</v>
      </c>
      <c r="AP222" s="5">
        <f t="shared" si="309"/>
        <v>1.7710388921364105E-3</v>
      </c>
      <c r="AQ222" s="5">
        <f t="shared" si="310"/>
        <v>3.693993564798307E-4</v>
      </c>
      <c r="AR222" s="5">
        <f t="shared" si="311"/>
        <v>1.7766047034652912E-4</v>
      </c>
      <c r="AS222" s="5">
        <f t="shared" si="312"/>
        <v>3.7452406353229297E-4</v>
      </c>
      <c r="AT222" s="5">
        <f t="shared" si="313"/>
        <v>3.9476500847697281E-4</v>
      </c>
      <c r="AU222" s="5">
        <f t="shared" si="314"/>
        <v>2.7739990936414557E-4</v>
      </c>
      <c r="AV222" s="5">
        <f t="shared" si="315"/>
        <v>1.4619591667733547E-4</v>
      </c>
      <c r="AW222" s="5">
        <f t="shared" si="316"/>
        <v>3.0114010917417746E-6</v>
      </c>
      <c r="AX222" s="5">
        <f t="shared" si="317"/>
        <v>6.4288447092561265E-3</v>
      </c>
      <c r="AY222" s="5">
        <f t="shared" si="318"/>
        <v>5.3636565725402778E-3</v>
      </c>
      <c r="AZ222" s="5">
        <f t="shared" si="319"/>
        <v>2.2374791373272508E-3</v>
      </c>
      <c r="BA222" s="5">
        <f t="shared" si="320"/>
        <v>6.2225123505047755E-4</v>
      </c>
      <c r="BB222" s="5">
        <f t="shared" si="321"/>
        <v>1.2978777982630653E-4</v>
      </c>
      <c r="BC222" s="5">
        <f t="shared" si="322"/>
        <v>2.1656677359106058E-5</v>
      </c>
      <c r="BD222" s="5">
        <f t="shared" si="323"/>
        <v>2.4704017402555921E-5</v>
      </c>
      <c r="BE222" s="5">
        <f t="shared" si="324"/>
        <v>5.2078264597246035E-5</v>
      </c>
      <c r="BF222" s="5">
        <f t="shared" si="325"/>
        <v>5.489280547503515E-5</v>
      </c>
      <c r="BG222" s="5">
        <f t="shared" si="326"/>
        <v>3.8572971100620357E-5</v>
      </c>
      <c r="BH222" s="5">
        <f t="shared" si="327"/>
        <v>2.0328812947162562E-5</v>
      </c>
      <c r="BI222" s="5">
        <f t="shared" si="328"/>
        <v>8.5709889396428222E-6</v>
      </c>
      <c r="BJ222" s="8">
        <f t="shared" si="329"/>
        <v>0.66163334983711897</v>
      </c>
      <c r="BK222" s="8">
        <f t="shared" si="330"/>
        <v>0.20055381439274567</v>
      </c>
      <c r="BL222" s="8">
        <f t="shared" si="331"/>
        <v>0.13206098463714303</v>
      </c>
      <c r="BM222" s="8">
        <f t="shared" si="332"/>
        <v>0.55777419144914564</v>
      </c>
      <c r="BN222" s="8">
        <f t="shared" si="333"/>
        <v>0.43621794788648294</v>
      </c>
    </row>
    <row r="223" spans="1:66" x14ac:dyDescent="0.25">
      <c r="A223" t="s">
        <v>69</v>
      </c>
      <c r="B223" t="s">
        <v>260</v>
      </c>
      <c r="C223" t="s">
        <v>75</v>
      </c>
      <c r="D223" s="15">
        <v>44217</v>
      </c>
      <c r="E223">
        <f>VLOOKUP(A223,home!$A$2:$E$405,3,FALSE)</f>
        <v>1.36871508379888</v>
      </c>
      <c r="F223">
        <f>VLOOKUP(B223,home!$B$2:$E$405,3,FALSE)</f>
        <v>1.7</v>
      </c>
      <c r="G223">
        <f>VLOOKUP(C223,away!$B$2:$E$405,4,FALSE)</f>
        <v>1.1399999999999999</v>
      </c>
      <c r="H223">
        <f>VLOOKUP(A223,away!$A$2:$E$405,3,FALSE)</f>
        <v>1.36871508379888</v>
      </c>
      <c r="I223">
        <f>VLOOKUP(C223,away!$B$2:$E$405,3,FALSE)</f>
        <v>0.32</v>
      </c>
      <c r="J223">
        <f>VLOOKUP(B223,home!$B$2:$E$405,4,FALSE)</f>
        <v>0.65</v>
      </c>
      <c r="K223" s="3">
        <f t="shared" si="334"/>
        <v>2.6525698324022291</v>
      </c>
      <c r="L223" s="3">
        <f t="shared" si="335"/>
        <v>0.28469273743016704</v>
      </c>
      <c r="M223" s="5">
        <f t="shared" si="280"/>
        <v>5.3010643235195436E-2</v>
      </c>
      <c r="N223" s="5">
        <f t="shared" si="281"/>
        <v>0.1406144330419167</v>
      </c>
      <c r="O223" s="5">
        <f t="shared" si="282"/>
        <v>1.5091745135561753E-2</v>
      </c>
      <c r="P223" s="5">
        <f t="shared" si="283"/>
        <v>4.0031907864894196E-2</v>
      </c>
      <c r="Q223" s="5">
        <f t="shared" si="284"/>
        <v>0.18649480154366577</v>
      </c>
      <c r="R223" s="5">
        <f t="shared" si="285"/>
        <v>2.1482551176207412E-3</v>
      </c>
      <c r="S223" s="5">
        <f t="shared" si="286"/>
        <v>7.5576976126908802E-3</v>
      </c>
      <c r="T223" s="5">
        <f t="shared" si="287"/>
        <v>5.3093715567961948E-2</v>
      </c>
      <c r="U223" s="5">
        <f t="shared" si="288"/>
        <v>5.6983967173044802E-3</v>
      </c>
      <c r="V223" s="5">
        <f t="shared" si="289"/>
        <v>6.3414740059239926E-4</v>
      </c>
      <c r="W223" s="5">
        <f t="shared" si="290"/>
        <v>0.16489682815818948</v>
      </c>
      <c r="X223" s="5">
        <f t="shared" si="291"/>
        <v>4.694492940190681E-2</v>
      </c>
      <c r="Y223" s="5">
        <f t="shared" si="292"/>
        <v>6.6824402299473914E-3</v>
      </c>
      <c r="Z223" s="5">
        <f t="shared" si="293"/>
        <v>2.0386421004460475E-4</v>
      </c>
      <c r="AA223" s="5">
        <f t="shared" si="294"/>
        <v>5.4076405347083009E-4</v>
      </c>
      <c r="AB223" s="5">
        <f t="shared" si="295"/>
        <v>7.1720720734213498E-4</v>
      </c>
      <c r="AC223" s="5">
        <f t="shared" si="296"/>
        <v>2.9930463917223362E-5</v>
      </c>
      <c r="AD223" s="5">
        <f t="shared" si="297"/>
        <v>0.109350087957807</v>
      </c>
      <c r="AE223" s="5">
        <f t="shared" si="298"/>
        <v>3.1131175878937618E-2</v>
      </c>
      <c r="AF223" s="5">
        <f t="shared" si="299"/>
        <v>4.4314098401973673E-3</v>
      </c>
      <c r="AG223" s="5">
        <f t="shared" si="300"/>
        <v>4.2053006602692255E-4</v>
      </c>
      <c r="AH223" s="5">
        <f t="shared" si="301"/>
        <v>1.450966500540927E-5</v>
      </c>
      <c r="AI223" s="5">
        <f t="shared" si="302"/>
        <v>3.8487899671610952E-5</v>
      </c>
      <c r="AJ223" s="5">
        <f t="shared" si="303"/>
        <v>5.1045920790719446E-5</v>
      </c>
      <c r="AK223" s="5">
        <f t="shared" si="304"/>
        <v>4.5134289852218709E-5</v>
      </c>
      <c r="AL223" s="5">
        <f t="shared" si="305"/>
        <v>9.0410038495237152E-7</v>
      </c>
      <c r="AM223" s="5">
        <f t="shared" si="306"/>
        <v>5.8011748897481785E-2</v>
      </c>
      <c r="AN223" s="5">
        <f t="shared" si="307"/>
        <v>1.6515523596735564E-2</v>
      </c>
      <c r="AO223" s="5">
        <f t="shared" si="308"/>
        <v>2.3509248114235827E-3</v>
      </c>
      <c r="AP223" s="5">
        <f t="shared" si="309"/>
        <v>2.2309707335222632E-4</v>
      </c>
      <c r="AQ223" s="5">
        <f t="shared" si="310"/>
        <v>1.5878529131326017E-5</v>
      </c>
      <c r="AR223" s="5">
        <f t="shared" si="311"/>
        <v>8.2615924991693308E-7</v>
      </c>
      <c r="AS223" s="5">
        <f t="shared" si="312"/>
        <v>2.1914451030897102E-6</v>
      </c>
      <c r="AT223" s="5">
        <f t="shared" si="313"/>
        <v>2.9064805849106798E-6</v>
      </c>
      <c r="AU223" s="5">
        <f t="shared" si="314"/>
        <v>2.5698809059989515E-6</v>
      </c>
      <c r="AV223" s="5">
        <f t="shared" si="315"/>
        <v>1.7041971410298323E-6</v>
      </c>
      <c r="AW223" s="5">
        <f t="shared" si="316"/>
        <v>1.8965197417709386E-8</v>
      </c>
      <c r="AX223" s="5">
        <f t="shared" si="317"/>
        <v>2.5646702508392256E-2</v>
      </c>
      <c r="AY223" s="5">
        <f t="shared" si="318"/>
        <v>7.3014299431713231E-3</v>
      </c>
      <c r="AZ223" s="5">
        <f t="shared" si="319"/>
        <v>1.0393320388380164E-3</v>
      </c>
      <c r="BA223" s="5">
        <f t="shared" si="320"/>
        <v>9.8630094411890506E-5</v>
      </c>
      <c r="BB223" s="5">
        <f t="shared" si="321"/>
        <v>7.0198178927792316E-6</v>
      </c>
      <c r="BC223" s="5">
        <f t="shared" si="322"/>
        <v>3.9969823443131734E-7</v>
      </c>
      <c r="BD223" s="5">
        <f t="shared" si="323"/>
        <v>3.9200256402017509E-8</v>
      </c>
      <c r="BE223" s="5">
        <f t="shared" si="324"/>
        <v>1.0398141755442399E-7</v>
      </c>
      <c r="BF223" s="5">
        <f t="shared" si="325"/>
        <v>1.3790898566764235E-7</v>
      </c>
      <c r="BG223" s="5">
        <f t="shared" si="326"/>
        <v>1.2193773833305981E-7</v>
      </c>
      <c r="BH223" s="5">
        <f t="shared" si="327"/>
        <v>8.0862091533407854E-8</v>
      </c>
      <c r="BI223" s="5">
        <f t="shared" si="328"/>
        <v>4.2898468917293048E-8</v>
      </c>
      <c r="BJ223" s="8">
        <f t="shared" si="329"/>
        <v>0.85527103869562238</v>
      </c>
      <c r="BK223" s="8">
        <f t="shared" si="330"/>
        <v>0.1085666606208464</v>
      </c>
      <c r="BL223" s="8">
        <f t="shared" si="331"/>
        <v>2.4356270958563249E-2</v>
      </c>
      <c r="BM223" s="8">
        <f t="shared" si="332"/>
        <v>0.54370463756824783</v>
      </c>
      <c r="BN223" s="8">
        <f t="shared" si="333"/>
        <v>0.43739178593885458</v>
      </c>
    </row>
    <row r="224" spans="1:66" x14ac:dyDescent="0.25">
      <c r="A224" t="s">
        <v>32</v>
      </c>
      <c r="B224" t="s">
        <v>209</v>
      </c>
      <c r="C224" t="s">
        <v>308</v>
      </c>
      <c r="D224" s="15">
        <v>44217</v>
      </c>
      <c r="E224">
        <f>VLOOKUP(A224,home!$A$2:$E$405,3,FALSE)</f>
        <v>1.2741935483871001</v>
      </c>
      <c r="F224">
        <f>VLOOKUP(B224,home!$B$2:$E$405,3,FALSE)</f>
        <v>0.52</v>
      </c>
      <c r="G224">
        <f>VLOOKUP(C224,away!$B$2:$E$405,4,FALSE)</f>
        <v>0.78</v>
      </c>
      <c r="H224">
        <f>VLOOKUP(A224,away!$A$2:$E$405,3,FALSE)</f>
        <v>1.12903225806452</v>
      </c>
      <c r="I224">
        <f>VLOOKUP(C224,away!$B$2:$E$405,3,FALSE)</f>
        <v>0.31</v>
      </c>
      <c r="J224">
        <f>VLOOKUP(B224,home!$B$2:$E$405,4,FALSE)</f>
        <v>1.33</v>
      </c>
      <c r="K224" s="3">
        <f t="shared" si="334"/>
        <v>0.51681290322580786</v>
      </c>
      <c r="L224" s="3">
        <f t="shared" si="335"/>
        <v>0.46550000000000163</v>
      </c>
      <c r="M224" s="5">
        <f t="shared" si="280"/>
        <v>0.37444404369404671</v>
      </c>
      <c r="N224" s="5">
        <f t="shared" si="281"/>
        <v>0.19351751331713152</v>
      </c>
      <c r="O224" s="5">
        <f t="shared" si="282"/>
        <v>0.17430370233957934</v>
      </c>
      <c r="P224" s="5">
        <f t="shared" si="283"/>
        <v>9.0082402449125021E-2</v>
      </c>
      <c r="Q224" s="5">
        <f t="shared" si="284"/>
        <v>5.0006173941232829E-2</v>
      </c>
      <c r="R224" s="5">
        <f t="shared" si="285"/>
        <v>4.0569186719537229E-2</v>
      </c>
      <c r="S224" s="5">
        <f t="shared" si="286"/>
        <v>5.4179251664346504E-3</v>
      </c>
      <c r="T224" s="5">
        <f t="shared" si="287"/>
        <v>2.327787396964396E-2</v>
      </c>
      <c r="U224" s="5">
        <f t="shared" si="288"/>
        <v>2.0966679170033923E-2</v>
      </c>
      <c r="V224" s="5">
        <f t="shared" si="289"/>
        <v>1.4482499632940149E-4</v>
      </c>
      <c r="W224" s="5">
        <f t="shared" si="290"/>
        <v>8.6146119779277591E-3</v>
      </c>
      <c r="X224" s="5">
        <f t="shared" si="291"/>
        <v>4.0101018757253857E-3</v>
      </c>
      <c r="Y224" s="5">
        <f t="shared" si="292"/>
        <v>9.3335121157508678E-4</v>
      </c>
      <c r="Z224" s="5">
        <f t="shared" si="293"/>
        <v>6.2949854726482169E-3</v>
      </c>
      <c r="AA224" s="5">
        <f t="shared" si="294"/>
        <v>3.2533297178836086E-3</v>
      </c>
      <c r="AB224" s="5">
        <f t="shared" si="295"/>
        <v>8.4068138832511297E-4</v>
      </c>
      <c r="AC224" s="5">
        <f t="shared" si="296"/>
        <v>2.1775923238309782E-6</v>
      </c>
      <c r="AD224" s="5">
        <f t="shared" si="297"/>
        <v>1.113035656619166E-3</v>
      </c>
      <c r="AE224" s="5">
        <f t="shared" si="298"/>
        <v>5.1811809815622352E-4</v>
      </c>
      <c r="AF224" s="5">
        <f t="shared" si="299"/>
        <v>1.2059198734586145E-4</v>
      </c>
      <c r="AG224" s="5">
        <f t="shared" si="300"/>
        <v>1.8711856703166237E-5</v>
      </c>
      <c r="AH224" s="5">
        <f t="shared" si="301"/>
        <v>7.3257893437943863E-4</v>
      </c>
      <c r="AI224" s="5">
        <f t="shared" si="302"/>
        <v>3.7860624591870622E-4</v>
      </c>
      <c r="AJ224" s="5">
        <f t="shared" si="303"/>
        <v>9.7834296566335358E-5</v>
      </c>
      <c r="AK224" s="5">
        <f t="shared" si="304"/>
        <v>1.6854008947834154E-5</v>
      </c>
      <c r="AL224" s="5">
        <f t="shared" si="305"/>
        <v>2.0955093439355084E-8</v>
      </c>
      <c r="AM224" s="5">
        <f t="shared" si="306"/>
        <v>1.1504623781823895E-4</v>
      </c>
      <c r="AN224" s="5">
        <f t="shared" si="307"/>
        <v>5.3554023704390416E-5</v>
      </c>
      <c r="AO224" s="5">
        <f t="shared" si="308"/>
        <v>1.2464699017196912E-5</v>
      </c>
      <c r="AP224" s="5">
        <f t="shared" si="309"/>
        <v>1.9341057975017277E-6</v>
      </c>
      <c r="AQ224" s="5">
        <f t="shared" si="310"/>
        <v>2.2508156218426432E-7</v>
      </c>
      <c r="AR224" s="5">
        <f t="shared" si="311"/>
        <v>6.820309879072599E-5</v>
      </c>
      <c r="AS224" s="5">
        <f t="shared" si="312"/>
        <v>3.524824149503168E-5</v>
      </c>
      <c r="AT224" s="5">
        <f t="shared" si="313"/>
        <v>9.1083730103258553E-6</v>
      </c>
      <c r="AU224" s="5">
        <f t="shared" si="314"/>
        <v>1.5691082330433656E-6</v>
      </c>
      <c r="AV224" s="5">
        <f t="shared" si="315"/>
        <v>2.027338453486648E-7</v>
      </c>
      <c r="AW224" s="5">
        <f t="shared" si="316"/>
        <v>1.4003614101382904E-10</v>
      </c>
      <c r="AX224" s="5">
        <f t="shared" si="317"/>
        <v>9.9095633620084625E-6</v>
      </c>
      <c r="AY224" s="5">
        <f t="shared" si="318"/>
        <v>4.6129017450149546E-6</v>
      </c>
      <c r="AZ224" s="5">
        <f t="shared" si="319"/>
        <v>1.0736528811522345E-6</v>
      </c>
      <c r="BA224" s="5">
        <f t="shared" si="320"/>
        <v>1.6659513872545565E-7</v>
      </c>
      <c r="BB224" s="5">
        <f t="shared" si="321"/>
        <v>1.9387509269174968E-8</v>
      </c>
      <c r="BC224" s="5">
        <f t="shared" si="322"/>
        <v>1.804977112960196E-9</v>
      </c>
      <c r="BD224" s="5">
        <f t="shared" si="323"/>
        <v>5.2914237478471766E-6</v>
      </c>
      <c r="BE224" s="5">
        <f t="shared" si="324"/>
        <v>2.734676069322884E-6</v>
      </c>
      <c r="BF224" s="5">
        <f t="shared" si="325"/>
        <v>7.0665793938445009E-7</v>
      </c>
      <c r="BG224" s="5">
        <f t="shared" si="326"/>
        <v>1.2173664708028156E-7</v>
      </c>
      <c r="BH224" s="5">
        <f t="shared" si="327"/>
        <v>1.5728767501633968E-8</v>
      </c>
      <c r="BI224" s="5">
        <f t="shared" si="328"/>
        <v>1.625765999336638E-9</v>
      </c>
      <c r="BJ224" s="8">
        <f t="shared" si="329"/>
        <v>0.28232909194557371</v>
      </c>
      <c r="BK224" s="8">
        <f t="shared" si="330"/>
        <v>0.47009600775509808</v>
      </c>
      <c r="BL224" s="8">
        <f t="shared" si="331"/>
        <v>0.24128265622548312</v>
      </c>
      <c r="BM224" s="8">
        <f t="shared" si="332"/>
        <v>7.7075106176441657E-2</v>
      </c>
      <c r="BN224" s="8">
        <f t="shared" si="333"/>
        <v>0.92292302246065272</v>
      </c>
    </row>
    <row r="225" spans="1:66" x14ac:dyDescent="0.25">
      <c r="A225" t="s">
        <v>340</v>
      </c>
      <c r="B225" t="s">
        <v>428</v>
      </c>
      <c r="C225" t="s">
        <v>405</v>
      </c>
      <c r="D225" s="15">
        <v>44217</v>
      </c>
      <c r="E225">
        <f>VLOOKUP(A225,home!$A$2:$E$405,3,FALSE)</f>
        <v>1.3107344632768401</v>
      </c>
      <c r="F225">
        <f>VLOOKUP(B225,home!$B$2:$E$405,3,FALSE)</f>
        <v>1.19</v>
      </c>
      <c r="G225">
        <f>VLOOKUP(C225,away!$B$2:$E$405,4,FALSE)</f>
        <v>1.19</v>
      </c>
      <c r="H225">
        <f>VLOOKUP(A225,away!$A$2:$E$405,3,FALSE)</f>
        <v>1.1016949152542399</v>
      </c>
      <c r="I225">
        <f>VLOOKUP(C225,away!$B$2:$E$405,3,FALSE)</f>
        <v>0.59</v>
      </c>
      <c r="J225">
        <f>VLOOKUP(B225,home!$B$2:$E$405,4,FALSE)</f>
        <v>1.31</v>
      </c>
      <c r="K225" s="3">
        <f t="shared" si="334"/>
        <v>1.856131073446333</v>
      </c>
      <c r="L225" s="3">
        <f t="shared" si="335"/>
        <v>0.85150000000000192</v>
      </c>
      <c r="M225" s="5">
        <f t="shared" si="280"/>
        <v>6.6694614366809568E-2</v>
      </c>
      <c r="N225" s="5">
        <f t="shared" si="281"/>
        <v>0.12379394615775546</v>
      </c>
      <c r="O225" s="5">
        <f t="shared" si="282"/>
        <v>5.6790464133338471E-2</v>
      </c>
      <c r="P225" s="5">
        <f t="shared" si="283"/>
        <v>0.10541054515332901</v>
      </c>
      <c r="Q225" s="5">
        <f t="shared" si="284"/>
        <v>0.11488889508397612</v>
      </c>
      <c r="R225" s="5">
        <f t="shared" si="285"/>
        <v>2.4178540104768907E-2</v>
      </c>
      <c r="S225" s="5">
        <f t="shared" si="286"/>
        <v>4.1650225940325594E-2</v>
      </c>
      <c r="T225" s="5">
        <f t="shared" si="287"/>
        <v>9.7827894164005891E-2</v>
      </c>
      <c r="U225" s="5">
        <f t="shared" si="288"/>
        <v>4.4878539599029918E-2</v>
      </c>
      <c r="V225" s="5">
        <f t="shared" si="289"/>
        <v>7.3142221349100046E-3</v>
      </c>
      <c r="W225" s="5">
        <f t="shared" si="290"/>
        <v>7.1082949386427924E-2</v>
      </c>
      <c r="X225" s="5">
        <f t="shared" si="291"/>
        <v>6.0527131402543503E-2</v>
      </c>
      <c r="Y225" s="5">
        <f t="shared" si="292"/>
        <v>2.5769426194632954E-2</v>
      </c>
      <c r="Z225" s="5">
        <f t="shared" si="293"/>
        <v>6.8626756330702589E-3</v>
      </c>
      <c r="AA225" s="5">
        <f t="shared" si="294"/>
        <v>1.273802548952469E-2</v>
      </c>
      <c r="AB225" s="5">
        <f t="shared" si="295"/>
        <v>1.182172246272911E-2</v>
      </c>
      <c r="AC225" s="5">
        <f t="shared" si="296"/>
        <v>7.2250599798532385E-4</v>
      </c>
      <c r="AD225" s="5">
        <f t="shared" si="297"/>
        <v>3.2984817787090441E-2</v>
      </c>
      <c r="AE225" s="5">
        <f t="shared" si="298"/>
        <v>2.8086572345707571E-2</v>
      </c>
      <c r="AF225" s="5">
        <f t="shared" si="299"/>
        <v>1.1957858176185023E-2</v>
      </c>
      <c r="AG225" s="5">
        <f t="shared" si="300"/>
        <v>3.3940387456738576E-3</v>
      </c>
      <c r="AH225" s="5">
        <f t="shared" si="301"/>
        <v>1.4608920753898342E-3</v>
      </c>
      <c r="AI225" s="5">
        <f t="shared" si="302"/>
        <v>2.7116071760825739E-3</v>
      </c>
      <c r="AJ225" s="5">
        <f t="shared" si="303"/>
        <v>2.5165491692534644E-3</v>
      </c>
      <c r="AK225" s="5">
        <f t="shared" si="304"/>
        <v>1.5570150369689703E-3</v>
      </c>
      <c r="AL225" s="5">
        <f t="shared" si="305"/>
        <v>4.5676702292821914E-5</v>
      </c>
      <c r="AM225" s="5">
        <f t="shared" si="306"/>
        <v>1.2244829049316782E-2</v>
      </c>
      <c r="AN225" s="5">
        <f t="shared" si="307"/>
        <v>1.0426471935493262E-2</v>
      </c>
      <c r="AO225" s="5">
        <f t="shared" si="308"/>
        <v>4.4390704265362662E-3</v>
      </c>
      <c r="AP225" s="5">
        <f t="shared" si="309"/>
        <v>1.2599561560652133E-3</v>
      </c>
      <c r="AQ225" s="5">
        <f t="shared" si="310"/>
        <v>2.6821316672238281E-4</v>
      </c>
      <c r="AR225" s="5">
        <f t="shared" si="311"/>
        <v>2.4878992043888941E-4</v>
      </c>
      <c r="AS225" s="5">
        <f t="shared" si="312"/>
        <v>4.6178670208686353E-4</v>
      </c>
      <c r="AT225" s="5">
        <f t="shared" si="313"/>
        <v>4.2856832352386611E-4</v>
      </c>
      <c r="AU225" s="5">
        <f t="shared" si="314"/>
        <v>2.6515966079581634E-4</v>
      </c>
      <c r="AV225" s="5">
        <f t="shared" si="315"/>
        <v>1.2304277145690098E-4</v>
      </c>
      <c r="AW225" s="5">
        <f t="shared" si="316"/>
        <v>2.0053285391447765E-6</v>
      </c>
      <c r="AX225" s="5">
        <f t="shared" si="317"/>
        <v>3.7880012812458621E-3</v>
      </c>
      <c r="AY225" s="5">
        <f t="shared" si="318"/>
        <v>3.2254830909808586E-3</v>
      </c>
      <c r="AZ225" s="5">
        <f t="shared" si="319"/>
        <v>1.3732494259851035E-3</v>
      </c>
      <c r="BA225" s="5">
        <f t="shared" si="320"/>
        <v>3.8977396207543955E-4</v>
      </c>
      <c r="BB225" s="5">
        <f t="shared" si="321"/>
        <v>8.2973132176809354E-5</v>
      </c>
      <c r="BC225" s="5">
        <f t="shared" si="322"/>
        <v>1.413032440971067E-5</v>
      </c>
      <c r="BD225" s="5">
        <f t="shared" si="323"/>
        <v>3.5307436208952456E-5</v>
      </c>
      <c r="BE225" s="5">
        <f t="shared" si="324"/>
        <v>6.5535229471160852E-5</v>
      </c>
      <c r="BF225" s="5">
        <f t="shared" si="325"/>
        <v>6.0820987913428787E-5</v>
      </c>
      <c r="BG225" s="5">
        <f t="shared" si="326"/>
        <v>3.7630575194606345E-5</v>
      </c>
      <c r="BH225" s="5">
        <f t="shared" si="327"/>
        <v>1.7461819982591898E-5</v>
      </c>
      <c r="BI225" s="5">
        <f t="shared" si="328"/>
        <v>6.482285333722989E-6</v>
      </c>
      <c r="BJ225" s="8">
        <f t="shared" si="329"/>
        <v>0.60782568139500637</v>
      </c>
      <c r="BK225" s="8">
        <f t="shared" si="330"/>
        <v>0.22506327338663321</v>
      </c>
      <c r="BL225" s="8">
        <f t="shared" si="331"/>
        <v>0.1604039409594927</v>
      </c>
      <c r="BM225" s="8">
        <f t="shared" si="332"/>
        <v>0.50517508861178329</v>
      </c>
      <c r="BN225" s="8">
        <f t="shared" si="333"/>
        <v>0.49175700499997749</v>
      </c>
    </row>
    <row r="226" spans="1:66" x14ac:dyDescent="0.25">
      <c r="A226" t="s">
        <v>340</v>
      </c>
      <c r="B226" t="s">
        <v>377</v>
      </c>
      <c r="C226" t="s">
        <v>353</v>
      </c>
      <c r="D226" s="15">
        <v>44217</v>
      </c>
      <c r="E226">
        <f>VLOOKUP(A226,home!$A$2:$E$405,3,FALSE)</f>
        <v>1.3107344632768401</v>
      </c>
      <c r="F226">
        <f>VLOOKUP(B226,home!$B$2:$E$405,3,FALSE)</f>
        <v>0.34</v>
      </c>
      <c r="G226">
        <f>VLOOKUP(C226,away!$B$2:$E$405,4,FALSE)</f>
        <v>0.44</v>
      </c>
      <c r="H226">
        <f>VLOOKUP(A226,away!$A$2:$E$405,3,FALSE)</f>
        <v>1.1016949152542399</v>
      </c>
      <c r="I226">
        <f>VLOOKUP(C226,away!$B$2:$E$405,3,FALSE)</f>
        <v>1.0900000000000001</v>
      </c>
      <c r="J226">
        <f>VLOOKUP(B226,home!$B$2:$E$405,4,FALSE)</f>
        <v>0.81</v>
      </c>
      <c r="K226" s="3">
        <f t="shared" si="334"/>
        <v>0.19608587570621527</v>
      </c>
      <c r="L226" s="3">
        <f t="shared" si="335"/>
        <v>0.9726864406779685</v>
      </c>
      <c r="M226" s="5">
        <f t="shared" si="280"/>
        <v>0.31074820766353545</v>
      </c>
      <c r="N226" s="5">
        <f t="shared" si="281"/>
        <v>6.0933334423841169E-2</v>
      </c>
      <c r="O226" s="5">
        <f t="shared" si="282"/>
        <v>0.30226056805930251</v>
      </c>
      <c r="P226" s="5">
        <f t="shared" si="283"/>
        <v>5.9269028179366405E-2</v>
      </c>
      <c r="Q226" s="5">
        <f t="shared" si="284"/>
        <v>5.9740831200992836E-3</v>
      </c>
      <c r="R226" s="5">
        <f t="shared" si="285"/>
        <v>0.14700237805145189</v>
      </c>
      <c r="S226" s="5">
        <f t="shared" si="286"/>
        <v>2.8260965105308461E-3</v>
      </c>
      <c r="T226" s="5">
        <f t="shared" si="287"/>
        <v>5.8109096464037044E-3</v>
      </c>
      <c r="U226" s="5">
        <f t="shared" si="288"/>
        <v>2.882509003111506E-2</v>
      </c>
      <c r="V226" s="5">
        <f t="shared" si="289"/>
        <v>5.9891288040874972E-5</v>
      </c>
      <c r="W226" s="5">
        <f t="shared" si="290"/>
        <v>3.9047777338212919E-4</v>
      </c>
      <c r="X226" s="5">
        <f t="shared" si="291"/>
        <v>3.7981243555492165E-4</v>
      </c>
      <c r="Y226" s="5">
        <f t="shared" si="292"/>
        <v>1.8471920303257349E-4</v>
      </c>
      <c r="Z226" s="5">
        <f t="shared" si="293"/>
        <v>4.7662406626021288E-2</v>
      </c>
      <c r="AA226" s="5">
        <f t="shared" si="294"/>
        <v>9.3459247415291005E-3</v>
      </c>
      <c r="AB226" s="5">
        <f t="shared" si="295"/>
        <v>9.1630191861355849E-4</v>
      </c>
      <c r="AC226" s="5">
        <f t="shared" si="296"/>
        <v>7.1394185691422909E-7</v>
      </c>
      <c r="AD226" s="5">
        <f t="shared" si="297"/>
        <v>1.9141794034361962E-5</v>
      </c>
      <c r="AE226" s="5">
        <f t="shared" si="298"/>
        <v>1.8618963507474306E-5</v>
      </c>
      <c r="AF226" s="5">
        <f t="shared" si="299"/>
        <v>9.0552066715990838E-6</v>
      </c>
      <c r="AG226" s="5">
        <f t="shared" si="300"/>
        <v>2.9359589156670356E-6</v>
      </c>
      <c r="AH226" s="5">
        <f t="shared" si="301"/>
        <v>1.1590144163802666E-2</v>
      </c>
      <c r="AI226" s="5">
        <f t="shared" si="302"/>
        <v>2.2726635679205256E-3</v>
      </c>
      <c r="AJ226" s="5">
        <f t="shared" si="303"/>
        <v>2.2281861295065392E-4</v>
      </c>
      <c r="AK226" s="5">
        <f t="shared" si="304"/>
        <v>1.4563860948024413E-5</v>
      </c>
      <c r="AL226" s="5">
        <f t="shared" si="305"/>
        <v>5.4468072854270584E-9</v>
      </c>
      <c r="AM226" s="5">
        <f t="shared" si="306"/>
        <v>7.5068708916317426E-7</v>
      </c>
      <c r="AN226" s="5">
        <f t="shared" si="307"/>
        <v>7.3018315282103284E-7</v>
      </c>
      <c r="AO226" s="5">
        <f t="shared" si="308"/>
        <v>3.5511962598025374E-7</v>
      </c>
      <c r="AP226" s="5">
        <f t="shared" si="309"/>
        <v>1.1514001500320815E-7</v>
      </c>
      <c r="AQ226" s="5">
        <f t="shared" si="310"/>
        <v>2.7998782843269604E-8</v>
      </c>
      <c r="AR226" s="5">
        <f t="shared" si="311"/>
        <v>2.2547152147267499E-3</v>
      </c>
      <c r="AS226" s="5">
        <f t="shared" si="312"/>
        <v>4.4211780734782185E-4</v>
      </c>
      <c r="AT226" s="5">
        <f t="shared" si="313"/>
        <v>4.3346528709554708E-5</v>
      </c>
      <c r="AU226" s="5">
        <f t="shared" si="314"/>
        <v>2.8332140136125473E-6</v>
      </c>
      <c r="AV226" s="5">
        <f t="shared" si="315"/>
        <v>1.3888831273058425E-7</v>
      </c>
      <c r="AW226" s="5">
        <f t="shared" si="316"/>
        <v>2.885749856905742E-11</v>
      </c>
      <c r="AX226" s="5">
        <f t="shared" si="317"/>
        <v>2.4533189209985145E-8</v>
      </c>
      <c r="AY226" s="5">
        <f t="shared" si="318"/>
        <v>2.3863100491139593E-8</v>
      </c>
      <c r="AZ226" s="5">
        <f t="shared" si="319"/>
        <v>1.1605657140133627E-8</v>
      </c>
      <c r="BA226" s="5">
        <f t="shared" si="320"/>
        <v>3.7628884451218094E-9</v>
      </c>
      <c r="BB226" s="5">
        <f t="shared" si="321"/>
        <v>9.1502764208844682E-10</v>
      </c>
      <c r="BC226" s="5">
        <f t="shared" si="322"/>
        <v>1.7800699606099316E-10</v>
      </c>
      <c r="BD226" s="5">
        <f t="shared" si="323"/>
        <v>3.6552181949250375E-4</v>
      </c>
      <c r="BE226" s="5">
        <f t="shared" si="324"/>
        <v>7.1673666064916739E-5</v>
      </c>
      <c r="BF226" s="5">
        <f t="shared" si="325"/>
        <v>7.0270967877070204E-6</v>
      </c>
      <c r="BG226" s="5">
        <f t="shared" si="326"/>
        <v>4.5930480909662144E-7</v>
      </c>
      <c r="BH226" s="5">
        <f t="shared" si="327"/>
        <v>2.2515796426946751E-8</v>
      </c>
      <c r="BI226" s="5">
        <f t="shared" si="328"/>
        <v>8.8300593192014511E-10</v>
      </c>
      <c r="BJ226" s="8">
        <f t="shared" si="329"/>
        <v>7.3725132511978639E-2</v>
      </c>
      <c r="BK226" s="8">
        <f t="shared" si="330"/>
        <v>0.37290396689323824</v>
      </c>
      <c r="BL226" s="8">
        <f t="shared" si="331"/>
        <v>0.50563830994670089</v>
      </c>
      <c r="BM226" s="8">
        <f t="shared" si="332"/>
        <v>0.11374219264609951</v>
      </c>
      <c r="BN226" s="8">
        <f t="shared" si="333"/>
        <v>0.88618759949759673</v>
      </c>
    </row>
    <row r="227" spans="1:66" x14ac:dyDescent="0.25">
      <c r="A227" t="s">
        <v>40</v>
      </c>
      <c r="B227" t="s">
        <v>335</v>
      </c>
      <c r="C227" t="s">
        <v>339</v>
      </c>
      <c r="D227" s="15">
        <v>44217</v>
      </c>
      <c r="E227">
        <f>VLOOKUP(A227,home!$A$2:$E$405,3,FALSE)</f>
        <v>1.5473684210526299</v>
      </c>
      <c r="F227">
        <f>VLOOKUP(B227,home!$B$2:$E$405,3,FALSE)</f>
        <v>0.5</v>
      </c>
      <c r="G227">
        <f>VLOOKUP(C227,away!$B$2:$E$405,4,FALSE)</f>
        <v>0.79</v>
      </c>
      <c r="H227">
        <f>VLOOKUP(A227,away!$A$2:$E$405,3,FALSE)</f>
        <v>1.2052631578947399</v>
      </c>
      <c r="I227">
        <f>VLOOKUP(C227,away!$B$2:$E$405,3,FALSE)</f>
        <v>0.72</v>
      </c>
      <c r="J227">
        <f>VLOOKUP(B227,home!$B$2:$E$405,4,FALSE)</f>
        <v>1.29</v>
      </c>
      <c r="K227" s="3">
        <f t="shared" si="334"/>
        <v>0.61121052631578887</v>
      </c>
      <c r="L227" s="3">
        <f t="shared" si="335"/>
        <v>1.1194484210526343</v>
      </c>
      <c r="M227" s="5">
        <f t="shared" si="280"/>
        <v>0.17716762735548963</v>
      </c>
      <c r="N227" s="5">
        <f t="shared" si="281"/>
        <v>0.10828671876206834</v>
      </c>
      <c r="O227" s="5">
        <f t="shared" si="282"/>
        <v>0.19833002070474434</v>
      </c>
      <c r="P227" s="5">
        <f t="shared" si="283"/>
        <v>0.12122139633916806</v>
      </c>
      <c r="Q227" s="5">
        <f t="shared" si="284"/>
        <v>3.30929911837868E-2</v>
      </c>
      <c r="R227" s="5">
        <f t="shared" si="285"/>
        <v>0.11101011426263117</v>
      </c>
      <c r="S227" s="5">
        <f t="shared" si="286"/>
        <v>2.0735485299654487E-2</v>
      </c>
      <c r="T227" s="5">
        <f t="shared" si="287"/>
        <v>3.7045896728598877E-2</v>
      </c>
      <c r="U227" s="5">
        <f t="shared" si="288"/>
        <v>6.7850550364838641E-2</v>
      </c>
      <c r="V227" s="5">
        <f t="shared" si="289"/>
        <v>1.5764006597177561E-3</v>
      </c>
      <c r="W227" s="5">
        <f t="shared" si="290"/>
        <v>6.7422615196020301E-3</v>
      </c>
      <c r="X227" s="5">
        <f t="shared" si="291"/>
        <v>7.5476140124424275E-3</v>
      </c>
      <c r="Y227" s="5">
        <f t="shared" si="292"/>
        <v>4.2245822944717067E-3</v>
      </c>
      <c r="Z227" s="5">
        <f t="shared" si="293"/>
        <v>4.1423365710725003E-2</v>
      </c>
      <c r="AA227" s="5">
        <f t="shared" si="294"/>
        <v>2.5318397157823625E-2</v>
      </c>
      <c r="AB227" s="5">
        <f t="shared" si="295"/>
        <v>7.7374354261527762E-3</v>
      </c>
      <c r="AC227" s="5">
        <f t="shared" si="296"/>
        <v>6.7412671551988752E-5</v>
      </c>
      <c r="AD227" s="5">
        <f t="shared" si="297"/>
        <v>1.0302353029886617E-3</v>
      </c>
      <c r="AE227" s="5">
        <f t="shared" si="298"/>
        <v>1.1532952832433395E-3</v>
      </c>
      <c r="AF227" s="5">
        <f t="shared" si="299"/>
        <v>6.4552729191710357E-4</v>
      </c>
      <c r="AG227" s="5">
        <f t="shared" si="300"/>
        <v>2.4087816922766157E-4</v>
      </c>
      <c r="AH227" s="5">
        <f t="shared" si="301"/>
        <v>1.1592830334889235E-2</v>
      </c>
      <c r="AI227" s="5">
        <f t="shared" si="302"/>
        <v>7.0856599304772901E-3</v>
      </c>
      <c r="AJ227" s="5">
        <f t="shared" si="303"/>
        <v>2.1654149677008605E-3</v>
      </c>
      <c r="AK227" s="5">
        <f t="shared" si="304"/>
        <v>4.4117480736684326E-4</v>
      </c>
      <c r="AL227" s="5">
        <f t="shared" si="305"/>
        <v>1.8450003081181035E-6</v>
      </c>
      <c r="AM227" s="5">
        <f t="shared" si="306"/>
        <v>1.2593813235376125E-4</v>
      </c>
      <c r="AN227" s="5">
        <f t="shared" si="307"/>
        <v>1.4098124341373571E-4</v>
      </c>
      <c r="AO227" s="5">
        <f t="shared" si="308"/>
        <v>7.8910615168771786E-5</v>
      </c>
      <c r="AP227" s="5">
        <f t="shared" si="309"/>
        <v>2.9445454518324548E-5</v>
      </c>
      <c r="AQ227" s="5">
        <f t="shared" si="310"/>
        <v>8.2406668919288928E-6</v>
      </c>
      <c r="AR227" s="5">
        <f t="shared" si="311"/>
        <v>2.5955151227845669E-3</v>
      </c>
      <c r="AS227" s="5">
        <f t="shared" si="312"/>
        <v>1.5864061642577442E-3</v>
      </c>
      <c r="AT227" s="5">
        <f t="shared" si="313"/>
        <v>4.8481407330329385E-4</v>
      </c>
      <c r="AU227" s="5">
        <f t="shared" si="314"/>
        <v>9.8774488303002552E-5</v>
      </c>
      <c r="AV227" s="5">
        <f t="shared" si="315"/>
        <v>1.5093001745562727E-5</v>
      </c>
      <c r="AW227" s="5">
        <f t="shared" si="316"/>
        <v>3.5066212110132044E-8</v>
      </c>
      <c r="AX227" s="5">
        <f t="shared" si="317"/>
        <v>1.2829118693194977E-5</v>
      </c>
      <c r="AY227" s="5">
        <f t="shared" si="318"/>
        <v>1.4361536664593951E-5</v>
      </c>
      <c r="AZ227" s="5">
        <f t="shared" si="319"/>
        <v>8.0384997715346086E-6</v>
      </c>
      <c r="BA227" s="5">
        <f t="shared" si="320"/>
        <v>2.9995619589587933E-6</v>
      </c>
      <c r="BB227" s="5">
        <f t="shared" si="321"/>
        <v>8.3946372470149202E-7</v>
      </c>
      <c r="BC227" s="5">
        <f t="shared" si="322"/>
        <v>1.879472682296097E-7</v>
      </c>
      <c r="BD227" s="5">
        <f t="shared" si="323"/>
        <v>4.842575510032357E-4</v>
      </c>
      <c r="BE227" s="5">
        <f t="shared" si="324"/>
        <v>2.959833126210826E-4</v>
      </c>
      <c r="BF227" s="5">
        <f t="shared" si="325"/>
        <v>9.0454058143911288E-5</v>
      </c>
      <c r="BG227" s="5">
        <f t="shared" si="326"/>
        <v>1.8428824161846327E-5</v>
      </c>
      <c r="BH227" s="5">
        <f t="shared" si="327"/>
        <v>2.8159728288358046E-6</v>
      </c>
      <c r="BI227" s="5">
        <f t="shared" si="328"/>
        <v>3.4423044696073874E-7</v>
      </c>
      <c r="BJ227" s="8">
        <f t="shared" si="329"/>
        <v>0.20043277278877464</v>
      </c>
      <c r="BK227" s="8">
        <f t="shared" si="330"/>
        <v>0.32078452886255465</v>
      </c>
      <c r="BL227" s="8">
        <f t="shared" si="331"/>
        <v>0.43720448475622481</v>
      </c>
      <c r="BM227" s="8">
        <f t="shared" si="332"/>
        <v>0.25072195703993838</v>
      </c>
      <c r="BN227" s="8">
        <f t="shared" si="333"/>
        <v>0.74910886860788839</v>
      </c>
    </row>
    <row r="228" spans="1:66" x14ac:dyDescent="0.25">
      <c r="A228" t="s">
        <v>40</v>
      </c>
      <c r="B228" t="s">
        <v>42</v>
      </c>
      <c r="C228" t="s">
        <v>320</v>
      </c>
      <c r="D228" s="15">
        <v>44217</v>
      </c>
      <c r="E228">
        <f>VLOOKUP(A228,home!$A$2:$E$405,3,FALSE)</f>
        <v>1.5473684210526299</v>
      </c>
      <c r="F228">
        <f>VLOOKUP(B228,home!$B$2:$E$405,3,FALSE)</f>
        <v>1.36</v>
      </c>
      <c r="G228">
        <f>VLOOKUP(C228,away!$B$2:$E$405,4,FALSE)</f>
        <v>1.22</v>
      </c>
      <c r="H228">
        <f>VLOOKUP(A228,away!$A$2:$E$405,3,FALSE)</f>
        <v>1.2052631578947399</v>
      </c>
      <c r="I228">
        <f>VLOOKUP(C228,away!$B$2:$E$405,3,FALSE)</f>
        <v>1.29</v>
      </c>
      <c r="J228">
        <f>VLOOKUP(B228,home!$B$2:$E$405,4,FALSE)</f>
        <v>0.74</v>
      </c>
      <c r="K228" s="3">
        <f t="shared" si="334"/>
        <v>2.5673936842105234</v>
      </c>
      <c r="L228" s="3">
        <f t="shared" si="335"/>
        <v>1.1505442105263186</v>
      </c>
      <c r="M228" s="5">
        <f t="shared" si="280"/>
        <v>2.4283992398553268E-2</v>
      </c>
      <c r="N228" s="5">
        <f t="shared" si="281"/>
        <v>6.2346568711462019E-2</v>
      </c>
      <c r="O228" s="5">
        <f t="shared" si="282"/>
        <v>2.7939806862620591E-2</v>
      </c>
      <c r="P228" s="5">
        <f t="shared" si="283"/>
        <v>7.1732483677153944E-2</v>
      </c>
      <c r="Q228" s="5">
        <f t="shared" si="284"/>
        <v>8.0034093371002521E-2</v>
      </c>
      <c r="R228" s="5">
        <f t="shared" si="285"/>
        <v>1.6072991514505818E-2</v>
      </c>
      <c r="S228" s="5">
        <f t="shared" si="286"/>
        <v>5.2972644798716342E-2</v>
      </c>
      <c r="T228" s="5">
        <f t="shared" si="287"/>
        <v>9.2082762772729768E-2</v>
      </c>
      <c r="U228" s="5">
        <f t="shared" si="288"/>
        <v>4.1265696900711572E-2</v>
      </c>
      <c r="V228" s="5">
        <f t="shared" si="289"/>
        <v>1.7386210251847358E-2</v>
      </c>
      <c r="W228" s="5">
        <f t="shared" si="290"/>
        <v>6.8493008614075729E-2</v>
      </c>
      <c r="X228" s="5">
        <f t="shared" si="291"/>
        <v>7.8804234522454095E-2</v>
      </c>
      <c r="Y228" s="5">
        <f t="shared" si="292"/>
        <v>4.5333877897383926E-2</v>
      </c>
      <c r="Z228" s="5">
        <f t="shared" si="293"/>
        <v>6.164229110951101E-3</v>
      </c>
      <c r="AA228" s="5">
        <f t="shared" si="294"/>
        <v>1.5826002887482506E-2</v>
      </c>
      <c r="AB228" s="5">
        <f t="shared" si="295"/>
        <v>2.0315789929810053E-2</v>
      </c>
      <c r="AC228" s="5">
        <f t="shared" si="296"/>
        <v>3.2098203382027787E-3</v>
      </c>
      <c r="AD228" s="5">
        <f t="shared" si="297"/>
        <v>4.3962129432088742E-2</v>
      </c>
      <c r="AE228" s="5">
        <f t="shared" si="298"/>
        <v>5.058037350049837E-2</v>
      </c>
      <c r="AF228" s="5">
        <f t="shared" si="299"/>
        <v>2.9097477948628624E-2</v>
      </c>
      <c r="AG228" s="5">
        <f t="shared" si="300"/>
        <v>1.1159311598237288E-2</v>
      </c>
      <c r="AH228" s="5">
        <f t="shared" si="301"/>
        <v>1.7730545289906469E-3</v>
      </c>
      <c r="AI228" s="5">
        <f t="shared" si="302"/>
        <v>4.5521289994914513E-3</v>
      </c>
      <c r="AJ228" s="5">
        <f t="shared" si="303"/>
        <v>5.8435536215029615E-3</v>
      </c>
      <c r="AK228" s="5">
        <f t="shared" si="304"/>
        <v>5.0009008870640784E-3</v>
      </c>
      <c r="AL228" s="5">
        <f t="shared" si="305"/>
        <v>3.7925952411423867E-4</v>
      </c>
      <c r="AM228" s="5">
        <f t="shared" si="306"/>
        <v>2.2573618689678044E-2</v>
      </c>
      <c r="AN228" s="5">
        <f t="shared" si="307"/>
        <v>2.5971946294037773E-2</v>
      </c>
      <c r="AO228" s="5">
        <f t="shared" si="308"/>
        <v>1.4940936222352824E-2</v>
      </c>
      <c r="AP228" s="5">
        <f t="shared" si="309"/>
        <v>5.7300692234903321E-3</v>
      </c>
      <c r="AQ228" s="5">
        <f t="shared" si="310"/>
        <v>1.6481744927504603E-3</v>
      </c>
      <c r="AR228" s="5">
        <f t="shared" si="311"/>
        <v>4.0799552465553134E-4</v>
      </c>
      <c r="AS228" s="5">
        <f t="shared" si="312"/>
        <v>1.0474851331867701E-3</v>
      </c>
      <c r="AT228" s="5">
        <f t="shared" si="313"/>
        <v>1.3446533576240666E-3</v>
      </c>
      <c r="AU228" s="5">
        <f t="shared" si="314"/>
        <v>1.1507515126055008E-3</v>
      </c>
      <c r="AV228" s="5">
        <f t="shared" si="315"/>
        <v>7.3860804138976713E-4</v>
      </c>
      <c r="AW228" s="5">
        <f t="shared" si="316"/>
        <v>3.1119296814992707E-5</v>
      </c>
      <c r="AX228" s="5">
        <f t="shared" si="317"/>
        <v>9.6592276756093335E-3</v>
      </c>
      <c r="AY228" s="5">
        <f t="shared" si="318"/>
        <v>1.1113368480327908E-2</v>
      </c>
      <c r="AZ228" s="5">
        <f t="shared" si="319"/>
        <v>6.3932108822434752E-3</v>
      </c>
      <c r="BA228" s="5">
        <f t="shared" si="320"/>
        <v>2.4518905890796947E-3</v>
      </c>
      <c r="BB228" s="5">
        <f t="shared" si="321"/>
        <v>7.0525213052740211E-4</v>
      </c>
      <c r="BC228" s="5">
        <f t="shared" si="322"/>
        <v>1.6228475114793075E-4</v>
      </c>
      <c r="BD228" s="5">
        <f t="shared" si="323"/>
        <v>7.8236148135511657E-5</v>
      </c>
      <c r="BE228" s="5">
        <f t="shared" si="324"/>
        <v>2.0086299260007156E-4</v>
      </c>
      <c r="BF228" s="5">
        <f t="shared" si="325"/>
        <v>2.5784718929652449E-4</v>
      </c>
      <c r="BG228" s="5">
        <f t="shared" si="326"/>
        <v>2.2066508176377738E-4</v>
      </c>
      <c r="BH228" s="5">
        <f t="shared" si="327"/>
        <v>1.4163353431153016E-4</v>
      </c>
      <c r="BI228" s="5">
        <f t="shared" si="328"/>
        <v>7.2725808292767414E-5</v>
      </c>
      <c r="BJ228" s="8">
        <f t="shared" si="329"/>
        <v>0.66324381779980601</v>
      </c>
      <c r="BK228" s="8">
        <f t="shared" si="330"/>
        <v>0.18107777946891584</v>
      </c>
      <c r="BL228" s="8">
        <f t="shared" si="331"/>
        <v>0.14425139045604154</v>
      </c>
      <c r="BM228" s="8">
        <f t="shared" si="332"/>
        <v>0.70124503111690328</v>
      </c>
      <c r="BN228" s="8">
        <f t="shared" si="333"/>
        <v>0.28240993653529817</v>
      </c>
    </row>
    <row r="229" spans="1:66" x14ac:dyDescent="0.25">
      <c r="A229" t="s">
        <v>40</v>
      </c>
      <c r="B229" t="s">
        <v>333</v>
      </c>
      <c r="C229" t="s">
        <v>334</v>
      </c>
      <c r="D229" s="15">
        <v>44217</v>
      </c>
      <c r="E229">
        <f>VLOOKUP(A229,home!$A$2:$E$405,3,FALSE)</f>
        <v>1.5473684210526299</v>
      </c>
      <c r="F229">
        <f>VLOOKUP(B229,home!$B$2:$E$405,3,FALSE)</f>
        <v>0.93</v>
      </c>
      <c r="G229">
        <f>VLOOKUP(C229,away!$B$2:$E$405,4,FALSE)</f>
        <v>1.1499999999999999</v>
      </c>
      <c r="H229">
        <f>VLOOKUP(A229,away!$A$2:$E$405,3,FALSE)</f>
        <v>1.2052631578947399</v>
      </c>
      <c r="I229">
        <f>VLOOKUP(C229,away!$B$2:$E$405,3,FALSE)</f>
        <v>0.72</v>
      </c>
      <c r="J229">
        <f>VLOOKUP(B229,home!$B$2:$E$405,4,FALSE)</f>
        <v>1.2</v>
      </c>
      <c r="K229" s="3">
        <f t="shared" si="334"/>
        <v>1.6549105263157877</v>
      </c>
      <c r="L229" s="3">
        <f t="shared" si="335"/>
        <v>1.0413473684210552</v>
      </c>
      <c r="M229" s="5">
        <f t="shared" ref="M229:M230" si="336">_xlfn.POISSON.DIST(0,K229,FALSE) * _xlfn.POISSON.DIST(0,L229,FALSE)</f>
        <v>6.7457473981405502E-2</v>
      </c>
      <c r="N229" s="5">
        <f t="shared" ref="N229:N230" si="337">_xlfn.POISSON.DIST(1,K229,FALSE) * _xlfn.POISSON.DIST(0,L229,FALSE)</f>
        <v>0.11163608377050135</v>
      </c>
      <c r="O229" s="5">
        <f t="shared" ref="O229:O230" si="338">_xlfn.POISSON.DIST(0,K229,FALSE) * _xlfn.POISSON.DIST(1,L229,FALSE)</f>
        <v>7.0246663010868418E-2</v>
      </c>
      <c r="P229" s="5">
        <f t="shared" ref="P229:P230" si="339">_xlfn.POISSON.DIST(1,K229,FALSE) * _xlfn.POISSON.DIST(1,L229,FALSE)</f>
        <v>0.11625194205524406</v>
      </c>
      <c r="Q229" s="5">
        <f t="shared" ref="Q229:Q230" si="340">_xlfn.POISSON.DIST(2,K229,FALSE) * _xlfn.POISSON.DIST(0,L229,FALSE)</f>
        <v>9.2373865074236894E-2</v>
      </c>
      <c r="R229" s="5">
        <f t="shared" ref="R229:R230" si="341">_xlfn.POISSON.DIST(0,K229,FALSE) * _xlfn.POISSON.DIST(2,L229,FALSE)</f>
        <v>3.6575588833364259E-2</v>
      </c>
      <c r="S229" s="5">
        <f t="shared" ref="S229:S230" si="342">_xlfn.POISSON.DIST(2,K229,FALSE) * _xlfn.POISSON.DIST(2,L229,FALSE)</f>
        <v>5.0085310173862516E-2</v>
      </c>
      <c r="T229" s="5">
        <f t="shared" ref="T229:T230" si="343">_xlfn.POISSON.DIST(2,K229,FALSE) * _xlfn.POISSON.DIST(1,L229,FALSE)</f>
        <v>9.6193281305938211E-2</v>
      </c>
      <c r="U229" s="5">
        <f t="shared" ref="U229:U230" si="344">_xlfn.POISSON.DIST(1,K229,FALSE) * _xlfn.POISSON.DIST(2,L229,FALSE)</f>
        <v>6.0529326966532696E-2</v>
      </c>
      <c r="V229" s="5">
        <f t="shared" ref="V229:V230" si="345">_xlfn.POISSON.DIST(3,K229,FALSE) * _xlfn.POISSON.DIST(3,L229,FALSE)</f>
        <v>9.590428248100186E-3</v>
      </c>
      <c r="W229" s="5">
        <f t="shared" ref="W229:W230" si="346">_xlfn.POISSON.DIST(3,K229,FALSE) * _xlfn.POISSON.DIST(0,L229,FALSE)</f>
        <v>5.0956827222609649E-2</v>
      </c>
      <c r="X229" s="5">
        <f t="shared" ref="X229:X230" si="347">_xlfn.POISSON.DIST(3,K229,FALSE) * _xlfn.POISSON.DIST(1,L229,FALSE)</f>
        <v>5.3063757931350937E-2</v>
      </c>
      <c r="Y229" s="5">
        <f t="shared" ref="Y229:Y230" si="348">_xlfn.POISSON.DIST(3,K229,FALSE) * _xlfn.POISSON.DIST(2,L229,FALSE)</f>
        <v>2.7628902340172099E-2</v>
      </c>
      <c r="Z229" s="5">
        <f t="shared" ref="Z229:Z230" si="349">_xlfn.POISSON.DIST(0,K229,FALSE) * _xlfn.POISSON.DIST(3,L229,FALSE)</f>
        <v>1.2695964393358137E-2</v>
      </c>
      <c r="AA229" s="5">
        <f t="shared" ref="AA229:AA230" si="350">_xlfn.POISSON.DIST(1,K229,FALSE) * _xlfn.POISSON.DIST(3,L229,FALSE)</f>
        <v>2.1010685116298815E-2</v>
      </c>
      <c r="AB229" s="5">
        <f t="shared" ref="AB229:AB230" si="351">_xlfn.POISSON.DIST(2,K229,FALSE) * _xlfn.POISSON.DIST(3,L229,FALSE)</f>
        <v>1.7385401982034681E-2</v>
      </c>
      <c r="AC229" s="5">
        <f t="shared" ref="AC229:AC230" si="352">_xlfn.POISSON.DIST(4,K229,FALSE) * _xlfn.POISSON.DIST(4,L229,FALSE)</f>
        <v>1.0329710734595912E-3</v>
      </c>
      <c r="AD229" s="5">
        <f t="shared" ref="AD229:AD230" si="353">_xlfn.POISSON.DIST(4,K229,FALSE) * _xlfn.POISSON.DIST(0,L229,FALSE)</f>
        <v>2.1082247439587896E-2</v>
      </c>
      <c r="AE229" s="5">
        <f t="shared" ref="AE229:AE230" si="354">_xlfn.POISSON.DIST(4,K229,FALSE) * _xlfn.POISSON.DIST(1,L229,FALSE)</f>
        <v>2.1953942891616385E-2</v>
      </c>
      <c r="AF229" s="5">
        <f t="shared" ref="AF229:AF230" si="355">_xlfn.POISSON.DIST(4,K229,FALSE) * _xlfn.POISSON.DIST(2,L229,FALSE)</f>
        <v>1.1430840328325427E-2</v>
      </c>
      <c r="AG229" s="5">
        <f t="shared" ref="AG229:AG230" si="356">_xlfn.POISSON.DIST(4,K229,FALSE) * _xlfn.POISSON.DIST(3,L229,FALSE)</f>
        <v>3.9678251649143187E-3</v>
      </c>
      <c r="AH229" s="5">
        <f t="shared" ref="AH229:AH230" si="357">_xlfn.POISSON.DIST(0,K229,FALSE) * _xlfn.POISSON.DIST(4,L229,FALSE)</f>
        <v>3.3052272776477282E-3</v>
      </c>
      <c r="AI229" s="5">
        <f t="shared" ref="AI229:AI230" si="358">_xlfn.POISSON.DIST(1,K229,FALSE) * _xlfn.POISSON.DIST(4,L229,FALSE)</f>
        <v>5.4698554136453003E-3</v>
      </c>
      <c r="AJ229" s="5">
        <f t="shared" ref="AJ229:AJ230" si="359">_xlfn.POISSON.DIST(2,K229,FALSE) * _xlfn.POISSON.DIST(4,L229,FALSE)</f>
        <v>4.5260606507335028E-3</v>
      </c>
      <c r="AK229" s="5">
        <f t="shared" ref="AK229:AK230" si="360">_xlfn.POISSON.DIST(3,K229,FALSE) * _xlfn.POISSON.DIST(4,L229,FALSE)</f>
        <v>2.4967418045475191E-3</v>
      </c>
      <c r="AL229" s="5">
        <f t="shared" ref="AL229:AL230" si="361">_xlfn.POISSON.DIST(5,K229,FALSE) * _xlfn.POISSON.DIST(5,L229,FALSE)</f>
        <v>7.1206279327725117E-5</v>
      </c>
      <c r="AM229" s="5">
        <f t="shared" ref="AM229:AM230" si="362">_xlfn.POISSON.DIST(5,K229,FALSE) * _xlfn.POISSON.DIST(0,L229,FALSE)</f>
        <v>6.9778466412336194E-3</v>
      </c>
      <c r="AN229" s="5">
        <f t="shared" ref="AN229:AN230" si="363">_xlfn.POISSON.DIST(5,K229,FALSE) * _xlfn.POISSON.DIST(1,L229,FALSE)</f>
        <v>7.2663622370943278E-3</v>
      </c>
      <c r="AO229" s="5">
        <f t="shared" ref="AO229:AO230" si="364">_xlfn.POISSON.DIST(5,K229,FALSE) * _xlfn.POISSON.DIST(2,L229,FALSE)</f>
        <v>3.7834035967961549E-3</v>
      </c>
      <c r="AP229" s="5">
        <f t="shared" ref="AP229:AP230" si="365">_xlfn.POISSON.DIST(5,K229,FALSE) * _xlfn.POISSON.DIST(3,L229,FALSE)</f>
        <v>1.3132791263994774E-3</v>
      </c>
      <c r="AQ229" s="5">
        <f t="shared" ref="AQ229:AQ230" si="366">_xlfn.POISSON.DIST(5,K229,FALSE) * _xlfn.POISSON.DIST(4,L229,FALSE)</f>
        <v>3.4189494056959945E-4</v>
      </c>
      <c r="AR229" s="5">
        <f t="shared" ref="AR229:AR230" si="367">_xlfn.POISSON.DIST(0,K229,FALSE) * _xlfn.POISSON.DIST(5,L229,FALSE)</f>
        <v>6.883779455223902E-4</v>
      </c>
      <c r="AS229" s="5">
        <f t="shared" ref="AS229:AS230" si="368">_xlfn.POISSON.DIST(1,K229,FALSE) * _xlfn.POISSON.DIST(5,L229,FALSE)</f>
        <v>1.1392039081286397E-3</v>
      </c>
      <c r="AT229" s="5">
        <f t="shared" ref="AT229:AT230" si="369">_xlfn.POISSON.DIST(2,K229,FALSE) * _xlfn.POISSON.DIST(5,L229,FALSE)</f>
        <v>9.4264026959108471E-4</v>
      </c>
      <c r="AU229" s="5">
        <f t="shared" ref="AU229:AU230" si="370">_xlfn.POISSON.DIST(3,K229,FALSE) * _xlfn.POISSON.DIST(5,L229,FALSE)</f>
        <v>5.1999510155847938E-4</v>
      </c>
      <c r="AV229" s="5">
        <f t="shared" ref="AV229:AV230" si="371">_xlfn.POISSON.DIST(4,K229,FALSE) * _xlfn.POISSON.DIST(5,L229,FALSE)</f>
        <v>2.1513634180044363E-4</v>
      </c>
      <c r="AW229" s="5">
        <f t="shared" ref="AW229:AW230" si="372">_xlfn.POISSON.DIST(6,K229,FALSE) * _xlfn.POISSON.DIST(6,L229,FALSE)</f>
        <v>3.408677665847339E-6</v>
      </c>
      <c r="AX229" s="5">
        <f t="shared" ref="AX229:AX230" si="373">_xlfn.POISSON.DIST(6,K229,FALSE) * _xlfn.POISSON.DIST(0,L229,FALSE)</f>
        <v>1.924618642932463E-3</v>
      </c>
      <c r="AY229" s="5">
        <f t="shared" ref="AY229:AY230" si="374">_xlfn.POISSON.DIST(6,K229,FALSE) * _xlfn.POISSON.DIST(1,L229,FALSE)</f>
        <v>2.0041965590318228E-3</v>
      </c>
      <c r="AZ229" s="5">
        <f t="shared" ref="AZ229:AZ230" si="375">_xlfn.POISSON.DIST(6,K229,FALSE) * _xlfn.POISSON.DIST(2,L229,FALSE)</f>
        <v>1.0435324062731614E-3</v>
      </c>
      <c r="BA229" s="5">
        <f t="shared" ref="BA229:BA230" si="376">_xlfn.POISSON.DIST(6,K229,FALSE) * _xlfn.POISSON.DIST(3,L229,FALSE)</f>
        <v>3.6222657504488275E-4</v>
      </c>
      <c r="BB229" s="5">
        <f t="shared" ref="BB229:BB230" si="377">_xlfn.POISSON.DIST(6,K229,FALSE) * _xlfn.POISSON.DIST(4,L229,FALSE)</f>
        <v>9.4300922673790116E-5</v>
      </c>
      <c r="BC229" s="5">
        <f t="shared" ref="BC229:BC230" si="378">_xlfn.POISSON.DIST(6,K229,FALSE) * _xlfn.POISSON.DIST(5,L229,FALSE)</f>
        <v>1.9640003533205756E-5</v>
      </c>
      <c r="BD229" s="5">
        <f t="shared" ref="BD229:BD230" si="379">_xlfn.POISSON.DIST(0,K229,FALSE) * _xlfn.POISSON.DIST(6,L229,FALSE)</f>
        <v>1.1947342700813888E-4</v>
      </c>
      <c r="BE229" s="5">
        <f t="shared" ref="BE229:BE230" si="380">_xlfn.POISSON.DIST(1,K229,FALSE) * _xlfn.POISSON.DIST(6,L229,FALSE)</f>
        <v>1.9771783197078998E-4</v>
      </c>
      <c r="BF229" s="5">
        <f t="shared" ref="BF229:BF230" si="381">_xlfn.POISSON.DIST(2,K229,FALSE) * _xlfn.POISSON.DIST(6,L229,FALSE)</f>
        <v>1.6360266068439827E-4</v>
      </c>
      <c r="BG229" s="5">
        <f t="shared" ref="BG229:BG230" si="382">_xlfn.POISSON.DIST(3,K229,FALSE) * _xlfn.POISSON.DIST(6,L229,FALSE)</f>
        <v>9.0249255099960263E-5</v>
      </c>
      <c r="BH229" s="5">
        <f t="shared" ref="BH229:BH230" si="383">_xlfn.POISSON.DIST(4,K229,FALSE) * _xlfn.POISSON.DIST(6,L229,FALSE)</f>
        <v>3.733861056427076E-5</v>
      </c>
      <c r="BI229" s="5">
        <f t="shared" ref="BI229:BI230" si="384">_xlfn.POISSON.DIST(5,K229,FALSE) * _xlfn.POISSON.DIST(6,L229,FALSE)</f>
        <v>1.2358411932163518E-5</v>
      </c>
      <c r="BJ229" s="8">
        <f t="shared" ref="BJ229:BJ230" si="385">SUM(N229,Q229,T229,W229,X229,Y229,AD229,AE229,AF229,AG229,AM229,AN229,AO229,AP229,AQ229,AX229,AY229,AZ229,BA229,BB229,BC229)</f>
        <v>0.51541887512083584</v>
      </c>
      <c r="BK229" s="8">
        <f t="shared" ref="BK229:BK230" si="386">SUM(M229,P229,S229,V229,AC229,AL229,AY229)</f>
        <v>0.2464935283704314</v>
      </c>
      <c r="BL229" s="8">
        <f t="shared" ref="BL229:BL230" si="387">SUM(O229,R229,U229,AA229,AB229,AH229,AI229,AJ229,AK229,AR229,AS229,AT229,AU229,AV229,BD229,BE229,BF229,BG229,BH229,BI229)</f>
        <v>0.22567164481953367</v>
      </c>
      <c r="BM229" s="8">
        <f t="shared" ref="BM229:BM230" si="388">SUM(S229:BI229)</f>
        <v>0.50373760809717238</v>
      </c>
      <c r="BN229" s="8">
        <f t="shared" ref="BN229:BN230" si="389">SUM(M229:R229)</f>
        <v>0.49454161672562047</v>
      </c>
    </row>
    <row r="230" spans="1:66" s="16" customFormat="1" x14ac:dyDescent="0.25">
      <c r="A230" s="16" t="s">
        <v>40</v>
      </c>
      <c r="B230" s="16" t="s">
        <v>235</v>
      </c>
      <c r="C230" s="16" t="s">
        <v>332</v>
      </c>
      <c r="D230" s="17">
        <v>44217</v>
      </c>
      <c r="E230" s="16">
        <f>VLOOKUP(A230,home!$A$2:$E$405,3,FALSE)</f>
        <v>1.5473684210526299</v>
      </c>
      <c r="F230" s="16">
        <f>VLOOKUP(B230,home!$B$2:$E$405,3,FALSE)</f>
        <v>0.56999999999999995</v>
      </c>
      <c r="G230" s="16">
        <f>VLOOKUP(C230,away!$B$2:$E$405,4,FALSE)</f>
        <v>0.56999999999999995</v>
      </c>
      <c r="H230" s="16">
        <f>VLOOKUP(A230,away!$A$2:$E$405,3,FALSE)</f>
        <v>1.2052631578947399</v>
      </c>
      <c r="I230" s="16">
        <f>VLOOKUP(C230,away!$B$2:$E$405,3,FALSE)</f>
        <v>1.51</v>
      </c>
      <c r="J230" s="16">
        <f>VLOOKUP(B230,home!$B$2:$E$405,4,FALSE)</f>
        <v>1.01</v>
      </c>
      <c r="K230" s="18">
        <f t="shared" si="334"/>
        <v>0.50273999999999941</v>
      </c>
      <c r="L230" s="18">
        <f t="shared" si="335"/>
        <v>1.8381468421052678</v>
      </c>
      <c r="M230" s="19">
        <f t="shared" si="336"/>
        <v>9.6242248694123858E-2</v>
      </c>
      <c r="N230" s="19">
        <f t="shared" si="337"/>
        <v>4.8384828108483775E-2</v>
      </c>
      <c r="O230" s="19">
        <f t="shared" si="338"/>
        <v>0.17690738551421359</v>
      </c>
      <c r="P230" s="19">
        <f t="shared" si="339"/>
        <v>8.8938418993415647E-2</v>
      </c>
      <c r="Q230" s="19">
        <f t="shared" si="340"/>
        <v>1.2162494241629549E-2</v>
      </c>
      <c r="R230" s="19">
        <f t="shared" si="341"/>
        <v>0.1625908760140255</v>
      </c>
      <c r="S230" s="19">
        <f t="shared" si="342"/>
        <v>2.0547219335522733E-2</v>
      </c>
      <c r="T230" s="19">
        <f t="shared" si="343"/>
        <v>2.2356450382374861E-2</v>
      </c>
      <c r="U230" s="19">
        <f t="shared" si="344"/>
        <v>8.1740937007291084E-2</v>
      </c>
      <c r="V230" s="19">
        <f t="shared" si="345"/>
        <v>2.1097655219085919E-3</v>
      </c>
      <c r="W230" s="19">
        <f t="shared" si="346"/>
        <v>2.0381907850122783E-3</v>
      </c>
      <c r="X230" s="19">
        <f t="shared" si="347"/>
        <v>3.7464939550783758E-3</v>
      </c>
      <c r="Y230" s="19">
        <f t="shared" si="348"/>
        <v>3.4433030162468966E-3</v>
      </c>
      <c r="Z230" s="19">
        <f t="shared" si="349"/>
        <v>9.9621968433436681E-2</v>
      </c>
      <c r="AA230" s="19">
        <f t="shared" si="350"/>
        <v>5.0083948410225898E-2</v>
      </c>
      <c r="AB230" s="19">
        <f t="shared" si="351"/>
        <v>1.2589602111878467E-2</v>
      </c>
      <c r="AC230" s="19">
        <f t="shared" si="352"/>
        <v>1.2185345606488893E-4</v>
      </c>
      <c r="AD230" s="19">
        <f t="shared" si="353"/>
        <v>2.5617000881426779E-4</v>
      </c>
      <c r="AE230" s="19">
        <f t="shared" si="354"/>
        <v>4.7087809274402501E-4</v>
      </c>
      <c r="AF230" s="19">
        <f t="shared" si="355"/>
        <v>4.3277153959699055E-4</v>
      </c>
      <c r="AG230" s="19">
        <f t="shared" si="356"/>
        <v>2.6516587962108098E-4</v>
      </c>
      <c r="AH230" s="19">
        <f t="shared" si="357"/>
        <v>4.5779951670058085E-2</v>
      </c>
      <c r="AI230" s="19">
        <f t="shared" si="358"/>
        <v>2.3015412902604976E-2</v>
      </c>
      <c r="AJ230" s="19">
        <f t="shared" si="359"/>
        <v>5.7853843413278056E-3</v>
      </c>
      <c r="AK230" s="19">
        <f t="shared" si="360"/>
        <v>9.6951470791971275E-4</v>
      </c>
      <c r="AL230" s="19">
        <f t="shared" si="361"/>
        <v>4.5042396154887611E-6</v>
      </c>
      <c r="AM230" s="19">
        <f t="shared" si="362"/>
        <v>2.5757382046256973E-5</v>
      </c>
      <c r="AN230" s="19">
        <f t="shared" si="363"/>
        <v>4.7345850469226173E-5</v>
      </c>
      <c r="AO230" s="19">
        <f t="shared" si="364"/>
        <v>4.3514312763398165E-5</v>
      </c>
      <c r="AP230" s="19">
        <f t="shared" si="365"/>
        <v>2.6661898864140422E-5</v>
      </c>
      <c r="AQ230" s="19">
        <f t="shared" si="366"/>
        <v>1.2252121300412439E-5</v>
      </c>
      <c r="AR230" s="19">
        <f t="shared" si="367"/>
        <v>1.6830054718809807E-2</v>
      </c>
      <c r="AS230" s="19">
        <f t="shared" si="368"/>
        <v>8.4611417093344334E-3</v>
      </c>
      <c r="AT230" s="19">
        <f t="shared" si="369"/>
        <v>2.1268771914753934E-3</v>
      </c>
      <c r="AU230" s="19">
        <f t="shared" si="370"/>
        <v>3.5642207974744612E-4</v>
      </c>
      <c r="AV230" s="19">
        <f t="shared" si="371"/>
        <v>4.4796909093057705E-5</v>
      </c>
      <c r="AW230" s="19">
        <f t="shared" si="372"/>
        <v>1.1562257267026007E-7</v>
      </c>
      <c r="AX230" s="19">
        <f t="shared" si="373"/>
        <v>2.1582110416558691E-6</v>
      </c>
      <c r="AY230" s="19">
        <f t="shared" si="374"/>
        <v>3.967108810816456E-6</v>
      </c>
      <c r="AZ230" s="19">
        <f t="shared" si="375"/>
        <v>3.6460642664451276E-6</v>
      </c>
      <c r="BA230" s="19">
        <f t="shared" si="376"/>
        <v>2.2340005058263231E-6</v>
      </c>
      <c r="BB230" s="19">
        <f t="shared" si="377"/>
        <v>1.0266052437615571E-6</v>
      </c>
      <c r="BC230" s="19">
        <f t="shared" si="378"/>
        <v>3.7741023738180286E-7</v>
      </c>
      <c r="BD230" s="19">
        <f t="shared" si="379"/>
        <v>5.1560186556398515E-3</v>
      </c>
      <c r="BE230" s="19">
        <f t="shared" si="380"/>
        <v>2.5921368189363763E-3</v>
      </c>
      <c r="BF230" s="19">
        <f t="shared" si="381"/>
        <v>6.5158543217603605E-4</v>
      </c>
      <c r="BG230" s="19">
        <f t="shared" si="382"/>
        <v>1.0919268672406002E-4</v>
      </c>
      <c r="BH230" s="19">
        <f t="shared" si="383"/>
        <v>1.3723882830913463E-5</v>
      </c>
      <c r="BI230" s="19">
        <f t="shared" si="384"/>
        <v>1.3799089708826855E-6</v>
      </c>
      <c r="BJ230" s="20">
        <f t="shared" si="385"/>
        <v>9.3725686975151448E-2</v>
      </c>
      <c r="BK230" s="20">
        <f t="shared" si="386"/>
        <v>0.20796797734946199</v>
      </c>
      <c r="BL230" s="20">
        <f t="shared" si="387"/>
        <v>0.59580634267328336</v>
      </c>
      <c r="BM230" s="20">
        <f t="shared" si="388"/>
        <v>0.41189187237920355</v>
      </c>
      <c r="BN230" s="20">
        <f t="shared" si="389"/>
        <v>0.58522625156589192</v>
      </c>
    </row>
    <row r="231" spans="1:66" x14ac:dyDescent="0.25">
      <c r="A231" t="s">
        <v>10</v>
      </c>
      <c r="B231" t="s">
        <v>12</v>
      </c>
      <c r="C231" t="s">
        <v>47</v>
      </c>
      <c r="D231" s="4" t="s">
        <v>497</v>
      </c>
      <c r="E231">
        <f>VLOOKUP(A231,home!$A$2:$E$405,3,FALSE)</f>
        <v>1.55555555555556</v>
      </c>
      <c r="F231">
        <f>VLOOKUP(B231,home!$B$2:$E$405,3,FALSE)</f>
        <v>0.96</v>
      </c>
      <c r="G231">
        <f>VLOOKUP(C231,away!$B$2:$E$405,4,FALSE)</f>
        <v>1.34</v>
      </c>
      <c r="H231">
        <f>VLOOKUP(A231,away!$A$2:$E$405,3,FALSE)</f>
        <v>1.4074074074074101</v>
      </c>
      <c r="I231">
        <f>VLOOKUP(C231,away!$B$2:$E$405,3,FALSE)</f>
        <v>0.94</v>
      </c>
      <c r="J231">
        <f>VLOOKUP(B231,home!$B$2:$E$405,4,FALSE)</f>
        <v>0.43</v>
      </c>
      <c r="K231" s="3">
        <f t="shared" ref="K231:K245" si="390">E231*F231*G231</f>
        <v>2.0010666666666723</v>
      </c>
      <c r="L231" s="3">
        <f t="shared" ref="L231:L245" si="391">H231*I231*J231</f>
        <v>0.56887407407407509</v>
      </c>
      <c r="M231" s="5">
        <f t="shared" ref="M231:M241" si="392">_xlfn.POISSON.DIST(0,K231,FALSE) * _xlfn.POISSON.DIST(0,L231,FALSE)</f>
        <v>7.6540080998025867E-2</v>
      </c>
      <c r="N231" s="5">
        <f t="shared" ref="N231:N241" si="393">_xlfn.POISSON.DIST(1,K231,FALSE) * _xlfn.POISSON.DIST(0,L231,FALSE)</f>
        <v>0.15316180474911673</v>
      </c>
      <c r="O231" s="5">
        <f t="shared" ref="O231:O241" si="394">_xlfn.POISSON.DIST(0,K231,FALSE) * _xlfn.POISSON.DIST(1,L231,FALSE)</f>
        <v>4.3541667707306664E-2</v>
      </c>
      <c r="P231" s="5">
        <f t="shared" ref="P231:P241" si="395">_xlfn.POISSON.DIST(1,K231,FALSE) * _xlfn.POISSON.DIST(1,L231,FALSE)</f>
        <v>8.7129779860168038E-2</v>
      </c>
      <c r="Q231" s="5">
        <f t="shared" ref="Q231:Q241" si="396">_xlfn.POISSON.DIST(2,K231,FALSE) * _xlfn.POISSON.DIST(0,L231,FALSE)</f>
        <v>0.15324349104498339</v>
      </c>
      <c r="R231" s="5">
        <f t="shared" ref="R231:R241" si="397">_xlfn.POISSON.DIST(0,K231,FALSE) * _xlfn.POISSON.DIST(2,L231,FALSE)</f>
        <v>1.2384862950317568E-2</v>
      </c>
      <c r="S231" s="5">
        <f t="shared" ref="S231:S241" si="398">_xlfn.POISSON.DIST(2,K231,FALSE) * _xlfn.POISSON.DIST(2,L231,FALSE)</f>
        <v>2.479615398720688E-2</v>
      </c>
      <c r="T231" s="5">
        <f t="shared" ref="T231:T241" si="399">_xlfn.POISSON.DIST(2,K231,FALSE) * _xlfn.POISSON.DIST(1,L231,FALSE)</f>
        <v>8.7176249076093726E-2</v>
      </c>
      <c r="U231" s="5">
        <f t="shared" ref="U231:U241" si="400">_xlfn.POISSON.DIST(1,K231,FALSE) * _xlfn.POISSON.DIST(2,L231,FALSE)</f>
        <v>2.4782936421115544E-2</v>
      </c>
      <c r="V231" s="5">
        <f t="shared" ref="V231:V241" si="401">_xlfn.POISSON.DIST(3,K231,FALSE) * _xlfn.POISSON.DIST(3,L231,FALSE)</f>
        <v>3.1363138402100538E-3</v>
      </c>
      <c r="W231" s="5">
        <f t="shared" ref="W231:W241" si="402">_xlfn.POISSON.DIST(3,K231,FALSE) * _xlfn.POISSON.DIST(0,L231,FALSE)</f>
        <v>0.1022168139379163</v>
      </c>
      <c r="X231" s="5">
        <f t="shared" ref="X231:X241" si="403">_xlfn.POISSON.DIST(3,K231,FALSE) * _xlfn.POISSON.DIST(1,L231,FALSE)</f>
        <v>5.8148495383734143E-2</v>
      </c>
      <c r="Y231" s="5">
        <f t="shared" ref="Y231:Y241" si="404">_xlfn.POISSON.DIST(3,K231,FALSE) * _xlfn.POISSON.DIST(2,L231,FALSE)</f>
        <v>1.6539585735111197E-2</v>
      </c>
      <c r="Z231" s="5">
        <f t="shared" ref="Z231:Z241" si="405">_xlfn.POISSON.DIST(0,K231,FALSE) * _xlfn.POISSON.DIST(3,L231,FALSE)</f>
        <v>2.3484758144654079E-3</v>
      </c>
      <c r="AA231" s="5">
        <f t="shared" ref="AA231:AA241" si="406">_xlfn.POISSON.DIST(1,K231,FALSE) * _xlfn.POISSON.DIST(3,L231,FALSE)</f>
        <v>4.6994566697995928E-3</v>
      </c>
      <c r="AB231" s="5">
        <f t="shared" ref="AB231:AB241" si="407">_xlfn.POISSON.DIST(2,K231,FALSE) * _xlfn.POISSON.DIST(3,L231,FALSE)</f>
        <v>4.7019630466901665E-3</v>
      </c>
      <c r="AC231" s="5">
        <f t="shared" ref="AC231:AC241" si="408">_xlfn.POISSON.DIST(4,K231,FALSE) * _xlfn.POISSON.DIST(4,L231,FALSE)</f>
        <v>2.2313989849069113E-4</v>
      </c>
      <c r="AD231" s="5">
        <f t="shared" ref="AD231:AD241" si="409">_xlfn.POISSON.DIST(4,K231,FALSE) * _xlfn.POISSON.DIST(0,L231,FALSE)</f>
        <v>5.1135664786008422E-2</v>
      </c>
      <c r="AE231" s="5">
        <f t="shared" ref="AE231:AE241" si="410">_xlfn.POISSON.DIST(4,K231,FALSE) * _xlfn.POISSON.DIST(1,L231,FALSE)</f>
        <v>2.9089753957302823E-2</v>
      </c>
      <c r="AF231" s="5">
        <f t="shared" ref="AF231:AF241" si="411">_xlfn.POISSON.DIST(4,K231,FALSE) * _xlfn.POISSON.DIST(2,L231,FALSE)</f>
        <v>8.2742034237516526E-3</v>
      </c>
      <c r="AG231" s="5">
        <f t="shared" ref="AG231:AG241" si="412">_xlfn.POISSON.DIST(4,K231,FALSE) * _xlfn.POISSON.DIST(3,L231,FALSE)</f>
        <v>1.568993270462421E-3</v>
      </c>
      <c r="AH231" s="5">
        <f t="shared" ref="AH231:AH241" si="413">_xlfn.POISSON.DIST(0,K231,FALSE) * _xlfn.POISSON.DIST(4,L231,FALSE)</f>
        <v>3.33996751109842E-4</v>
      </c>
      <c r="AI231" s="5">
        <f t="shared" ref="AI231:AI241" si="414">_xlfn.POISSON.DIST(1,K231,FALSE) * _xlfn.POISSON.DIST(4,L231,FALSE)</f>
        <v>6.6834976542086975E-4</v>
      </c>
      <c r="AJ231" s="5">
        <f t="shared" ref="AJ231:AJ241" si="415">_xlfn.POISSON.DIST(2,K231,FALSE) * _xlfn.POISSON.DIST(4,L231,FALSE)</f>
        <v>6.687062186290962E-4</v>
      </c>
      <c r="AK231" s="5">
        <f t="shared" ref="AK231:AK241" si="416">_xlfn.POISSON.DIST(3,K231,FALSE) * _xlfn.POISSON.DIST(4,L231,FALSE)</f>
        <v>4.4604190796380017E-4</v>
      </c>
      <c r="AL231" s="5">
        <f t="shared" ref="AL231:AL241" si="417">_xlfn.POISSON.DIST(5,K231,FALSE) * _xlfn.POISSON.DIST(5,L231,FALSE)</f>
        <v>1.0160496294230799E-5</v>
      </c>
      <c r="AM231" s="5">
        <f t="shared" ref="AM231:AM241" si="418">_xlfn.POISSON.DIST(5,K231,FALSE) * _xlfn.POISSON.DIST(0,L231,FALSE)</f>
        <v>2.0465174856224441E-2</v>
      </c>
      <c r="AN231" s="5">
        <f t="shared" ref="AN231:AN241" si="419">_xlfn.POISSON.DIST(5,K231,FALSE) * _xlfn.POISSON.DIST(1,L231,FALSE)</f>
        <v>1.1642107397098721E-2</v>
      </c>
      <c r="AO231" s="5">
        <f t="shared" ref="AO231:AO241" si="420">_xlfn.POISSON.DIST(5,K231,FALSE) * _xlfn.POISSON.DIST(2,L231,FALSE)</f>
        <v>3.3114465328977377E-3</v>
      </c>
      <c r="AP231" s="5">
        <f t="shared" ref="AP231:AP241" si="421">_xlfn.POISSON.DIST(5,K231,FALSE) * _xlfn.POISSON.DIST(3,L231,FALSE)</f>
        <v>6.2793202674933549E-4</v>
      </c>
      <c r="AQ231" s="5">
        <f t="shared" ref="AQ231:AQ241" si="422">_xlfn.POISSON.DIST(5,K231,FALSE) * _xlfn.POISSON.DIST(4,L231,FALSE)</f>
        <v>8.9303562574621377E-5</v>
      </c>
      <c r="AR231" s="5">
        <f t="shared" ref="AR231:AR241" si="423">_xlfn.POISSON.DIST(0,K231,FALSE) * _xlfn.POISSON.DIST(5,L231,FALSE)</f>
        <v>3.8000418506272154E-5</v>
      </c>
      <c r="AS231" s="5">
        <f t="shared" ref="AS231:AS241" si="424">_xlfn.POISSON.DIST(1,K231,FALSE) * _xlfn.POISSON.DIST(5,L231,FALSE)</f>
        <v>7.6041370792284557E-5</v>
      </c>
      <c r="AT231" s="5">
        <f t="shared" ref="AT231:AT241" si="425">_xlfn.POISSON.DIST(2,K231,FALSE) * _xlfn.POISSON.DIST(5,L231,FALSE)</f>
        <v>7.608192619004067E-5</v>
      </c>
      <c r="AU231" s="5">
        <f t="shared" ref="AU231:AU241" si="426">_xlfn.POISSON.DIST(3,K231,FALSE) * _xlfn.POISSON.DIST(5,L231,FALSE)</f>
        <v>5.0748335478228154E-5</v>
      </c>
      <c r="AV231" s="5">
        <f t="shared" ref="AV231:AV241" si="427">_xlfn.POISSON.DIST(4,K231,FALSE) * _xlfn.POISSON.DIST(5,L231,FALSE)</f>
        <v>2.5387700628575016E-5</v>
      </c>
      <c r="AW231" s="5">
        <f t="shared" ref="AW231:AW241" si="428">_xlfn.POISSON.DIST(6,K231,FALSE) * _xlfn.POISSON.DIST(6,L231,FALSE)</f>
        <v>3.2128475617065392E-7</v>
      </c>
      <c r="AX231" s="5">
        <f t="shared" ref="AX231:AX241" si="429">_xlfn.POISSON.DIST(6,K231,FALSE) * _xlfn.POISSON.DIST(0,L231,FALSE)</f>
        <v>6.8253632053826068E-3</v>
      </c>
      <c r="AY231" s="5">
        <f t="shared" ref="AY231:AY241" si="430">_xlfn.POISSON.DIST(6,K231,FALSE) * _xlfn.POISSON.DIST(1,L231,FALSE)</f>
        <v>3.8827721736812907E-3</v>
      </c>
      <c r="AZ231" s="5">
        <f t="shared" ref="AZ231:AZ241" si="431">_xlfn.POISSON.DIST(6,K231,FALSE) * _xlfn.POISSON.DIST(2,L231,FALSE)</f>
        <v>1.104404212571764E-3</v>
      </c>
      <c r="BA231" s="5">
        <f t="shared" ref="BA231:BA241" si="432">_xlfn.POISSON.DIST(6,K231,FALSE) * _xlfn.POISSON.DIST(3,L231,FALSE)</f>
        <v>2.0942230794342341E-4</v>
      </c>
      <c r="BB231" s="5">
        <f t="shared" ref="BB231:BB241" si="433">_xlfn.POISSON.DIST(6,K231,FALSE) * _xlfn.POISSON.DIST(4,L231,FALSE)</f>
        <v>2.97837303804427E-5</v>
      </c>
      <c r="BC231" s="5">
        <f t="shared" ref="BC231:BC241" si="434">_xlfn.POISSON.DIST(6,K231,FALSE) * _xlfn.POISSON.DIST(5,L231,FALSE)</f>
        <v>3.3886384085292499E-6</v>
      </c>
      <c r="BD231" s="5">
        <f t="shared" ref="BD231:BD241" si="435">_xlfn.POISSON.DIST(0,K231,FALSE) * _xlfn.POISSON.DIST(6,L231,FALSE)</f>
        <v>3.6029088153638186E-6</v>
      </c>
      <c r="BE231" s="5">
        <f t="shared" ref="BE231:BE241" si="436">_xlfn.POISSON.DIST(1,K231,FALSE) * _xlfn.POISSON.DIST(6,L231,FALSE)</f>
        <v>7.2096607334640457E-6</v>
      </c>
      <c r="BF231" s="5">
        <f t="shared" ref="BF231:BF241" si="437">_xlfn.POISSON.DIST(2,K231,FALSE) * _xlfn.POISSON.DIST(6,L231,FALSE)</f>
        <v>7.213505885855248E-6</v>
      </c>
      <c r="BG231" s="5">
        <f t="shared" ref="BG231:BG241" si="438">_xlfn.POISSON.DIST(3,K231,FALSE) * _xlfn.POISSON.DIST(6,L231,FALSE)</f>
        <v>4.8115687259962604E-6</v>
      </c>
      <c r="BH231" s="5">
        <f t="shared" ref="BH231:BH241" si="439">_xlfn.POISSON.DIST(4,K231,FALSE) * _xlfn.POISSON.DIST(6,L231,FALSE)</f>
        <v>2.4070674479917366E-6</v>
      </c>
      <c r="BI231" s="5">
        <f t="shared" ref="BI231:BI241" si="440">_xlfn.POISSON.DIST(5,K231,FALSE) * _xlfn.POISSON.DIST(6,L231,FALSE)</f>
        <v>9.6334048691893573E-7</v>
      </c>
      <c r="BJ231" s="8">
        <f t="shared" ref="BJ231:BJ241" si="441">SUM(N231,Q231,T231,W231,X231,Y231,AD231,AE231,AF231,AG231,AM231,AN231,AO231,AP231,AQ231,AX231,AY231,AZ231,BA231,BB231,BC231)</f>
        <v>0.70874615400839369</v>
      </c>
      <c r="BK231" s="8">
        <f t="shared" ref="BK231:BK241" si="442">SUM(M231,P231,S231,V231,AC231,AL231,AY231)</f>
        <v>0.19571840125407705</v>
      </c>
      <c r="BL231" s="8">
        <f t="shared" ref="BL231:BL241" si="443">SUM(O231,R231,U231,AA231,AB231,AH231,AI231,AJ231,AK231,AR231,AS231,AT231,AU231,AV231,BD231,BE231,BF231,BG231,BH231,BI231)</f>
        <v>9.2520449242044112E-2</v>
      </c>
      <c r="BM231" s="8">
        <f t="shared" ref="BM231:BM241" si="444">SUM(S231:BI231)</f>
        <v>0.46944934212013689</v>
      </c>
      <c r="BN231" s="8">
        <f t="shared" ref="BN231:BN241" si="445">SUM(M231:R231)</f>
        <v>0.52600168730991825</v>
      </c>
    </row>
    <row r="232" spans="1:66" x14ac:dyDescent="0.25">
      <c r="A232" t="s">
        <v>13</v>
      </c>
      <c r="B232" t="s">
        <v>62</v>
      </c>
      <c r="C232" t="s">
        <v>51</v>
      </c>
      <c r="D232" s="4" t="s">
        <v>497</v>
      </c>
      <c r="E232">
        <f>VLOOKUP(A232,home!$A$2:$E$405,3,FALSE)</f>
        <v>1.625</v>
      </c>
      <c r="F232">
        <f>VLOOKUP(B232,home!$B$2:$E$405,3,FALSE)</f>
        <v>1</v>
      </c>
      <c r="G232">
        <f>VLOOKUP(C232,away!$B$2:$E$405,4,FALSE)</f>
        <v>0.69</v>
      </c>
      <c r="H232">
        <f>VLOOKUP(A232,away!$A$2:$E$405,3,FALSE)</f>
        <v>1.4652777777777799</v>
      </c>
      <c r="I232">
        <f>VLOOKUP(C232,away!$B$2:$E$405,3,FALSE)</f>
        <v>1.1499999999999999</v>
      </c>
      <c r="J232">
        <f>VLOOKUP(B232,home!$B$2:$E$405,4,FALSE)</f>
        <v>0.77</v>
      </c>
      <c r="K232" s="3">
        <f t="shared" si="390"/>
        <v>1.1212499999999999</v>
      </c>
      <c r="L232" s="3">
        <f t="shared" si="391"/>
        <v>1.2975034722222241</v>
      </c>
      <c r="M232" s="5">
        <f t="shared" si="392"/>
        <v>8.9032529838913632E-2</v>
      </c>
      <c r="N232" s="5">
        <f t="shared" si="393"/>
        <v>9.9827724081881897E-2</v>
      </c>
      <c r="O232" s="5">
        <f t="shared" si="394"/>
        <v>0.11552001660671921</v>
      </c>
      <c r="P232" s="5">
        <f t="shared" si="395"/>
        <v>0.1295268186202839</v>
      </c>
      <c r="Q232" s="5">
        <f t="shared" si="396"/>
        <v>5.5965917813405035E-2</v>
      </c>
      <c r="R232" s="5">
        <f t="shared" si="397"/>
        <v>7.4943811329193588E-2</v>
      </c>
      <c r="S232" s="5">
        <f t="shared" si="398"/>
        <v>4.7109738351383684E-2</v>
      </c>
      <c r="T232" s="5">
        <f t="shared" si="399"/>
        <v>7.2615972688996652E-2</v>
      </c>
      <c r="U232" s="5">
        <f t="shared" si="400"/>
        <v>8.4030748452858295E-2</v>
      </c>
      <c r="V232" s="5">
        <f t="shared" si="401"/>
        <v>7.6151623653474302E-3</v>
      </c>
      <c r="W232" s="5">
        <f t="shared" si="402"/>
        <v>2.0917261782760127E-2</v>
      </c>
      <c r="X232" s="5">
        <f t="shared" si="403"/>
        <v>2.7140219792512497E-2</v>
      </c>
      <c r="Y232" s="5">
        <f t="shared" si="404"/>
        <v>1.7607264708829649E-2</v>
      </c>
      <c r="Z232" s="5">
        <f t="shared" si="405"/>
        <v>3.2413285140398637E-2</v>
      </c>
      <c r="AA232" s="5">
        <f t="shared" si="406"/>
        <v>3.6343395963671969E-2</v>
      </c>
      <c r="AB232" s="5">
        <f t="shared" si="407"/>
        <v>2.0375016362133597E-2</v>
      </c>
      <c r="AC232" s="5">
        <f t="shared" si="408"/>
        <v>6.9242090239727714E-4</v>
      </c>
      <c r="AD232" s="5">
        <f t="shared" si="409"/>
        <v>5.8633699434799489E-3</v>
      </c>
      <c r="AE232" s="5">
        <f t="shared" si="410"/>
        <v>7.6077428605886592E-3</v>
      </c>
      <c r="AF232" s="5">
        <f t="shared" si="411"/>
        <v>4.9355363886938114E-3</v>
      </c>
      <c r="AG232" s="5">
        <f t="shared" si="412"/>
        <v>2.1346252005364518E-3</v>
      </c>
      <c r="AH232" s="5">
        <f t="shared" si="413"/>
        <v>1.0514087503949067E-2</v>
      </c>
      <c r="AI232" s="5">
        <f t="shared" si="414"/>
        <v>1.178892061380289E-2</v>
      </c>
      <c r="AJ232" s="5">
        <f t="shared" si="415"/>
        <v>6.6091636191132454E-3</v>
      </c>
      <c r="AK232" s="5">
        <f t="shared" si="416"/>
        <v>2.4701749026435748E-3</v>
      </c>
      <c r="AL232" s="5">
        <f t="shared" si="417"/>
        <v>4.0294070850722063E-5</v>
      </c>
      <c r="AM232" s="5">
        <f t="shared" si="418"/>
        <v>1.314860709825377E-3</v>
      </c>
      <c r="AN232" s="5">
        <f t="shared" si="419"/>
        <v>1.7060363364870049E-3</v>
      </c>
      <c r="AO232" s="5">
        <f t="shared" si="420"/>
        <v>1.1067940351645858E-3</v>
      </c>
      <c r="AP232" s="5">
        <f t="shared" si="421"/>
        <v>4.7868970122029876E-4</v>
      </c>
      <c r="AQ232" s="5">
        <f t="shared" si="422"/>
        <v>1.5527538736258921E-4</v>
      </c>
      <c r="AR232" s="5">
        <f t="shared" si="423"/>
        <v>2.7284130087244416E-3</v>
      </c>
      <c r="AS232" s="5">
        <f t="shared" si="424"/>
        <v>3.05923308603228E-3</v>
      </c>
      <c r="AT232" s="5">
        <f t="shared" si="425"/>
        <v>1.7150825488568468E-3</v>
      </c>
      <c r="AU232" s="5">
        <f t="shared" si="426"/>
        <v>6.4101210263524638E-4</v>
      </c>
      <c r="AV232" s="5">
        <f t="shared" si="427"/>
        <v>1.7968370501994253E-4</v>
      </c>
      <c r="AW232" s="5">
        <f t="shared" si="428"/>
        <v>1.6283570161245099E-6</v>
      </c>
      <c r="AX232" s="5">
        <f t="shared" si="429"/>
        <v>2.4571459514861752E-4</v>
      </c>
      <c r="AY232" s="5">
        <f t="shared" si="430"/>
        <v>3.1881554038100927E-4</v>
      </c>
      <c r="AZ232" s="5">
        <f t="shared" si="431"/>
        <v>2.0683213532138214E-4</v>
      </c>
      <c r="BA232" s="5">
        <f t="shared" si="432"/>
        <v>8.9455137915543396E-5</v>
      </c>
      <c r="BB232" s="5">
        <f t="shared" si="433"/>
        <v>2.9017088013383884E-5</v>
      </c>
      <c r="BC232" s="5">
        <f t="shared" si="434"/>
        <v>7.529954490228691E-6</v>
      </c>
      <c r="BD232" s="5">
        <f t="shared" si="435"/>
        <v>5.9002089207937502E-4</v>
      </c>
      <c r="BE232" s="5">
        <f t="shared" si="436"/>
        <v>6.615609252439992E-4</v>
      </c>
      <c r="BF232" s="5">
        <f t="shared" si="437"/>
        <v>3.7088759371491705E-4</v>
      </c>
      <c r="BG232" s="5">
        <f t="shared" si="438"/>
        <v>1.3861923815095022E-4</v>
      </c>
      <c r="BH232" s="5">
        <f t="shared" si="439"/>
        <v>3.8856705194188236E-5</v>
      </c>
      <c r="BI232" s="5">
        <f t="shared" si="440"/>
        <v>8.7136161397967023E-6</v>
      </c>
      <c r="BJ232" s="8">
        <f t="shared" si="441"/>
        <v>0.32027465588301479</v>
      </c>
      <c r="BK232" s="8">
        <f t="shared" si="442"/>
        <v>0.27433577968955764</v>
      </c>
      <c r="BL232" s="8">
        <f t="shared" si="443"/>
        <v>0.37272741877587728</v>
      </c>
      <c r="BM232" s="8">
        <f t="shared" si="444"/>
        <v>0.43461713401508628</v>
      </c>
      <c r="BN232" s="8">
        <f t="shared" si="445"/>
        <v>0.5648168182903972</v>
      </c>
    </row>
    <row r="233" spans="1:66" x14ac:dyDescent="0.25">
      <c r="A233" t="s">
        <v>16</v>
      </c>
      <c r="B233" t="s">
        <v>66</v>
      </c>
      <c r="C233" t="s">
        <v>17</v>
      </c>
      <c r="D233" s="4" t="s">
        <v>497</v>
      </c>
      <c r="E233">
        <f>VLOOKUP(A233,home!$A$2:$E$405,3,FALSE)</f>
        <v>1.6458333333333299</v>
      </c>
      <c r="F233">
        <f>VLOOKUP(B233,home!$B$2:$E$405,3,FALSE)</f>
        <v>1.1299999999999999</v>
      </c>
      <c r="G233">
        <f>VLOOKUP(C233,away!$B$2:$E$405,4,FALSE)</f>
        <v>0.68</v>
      </c>
      <c r="H233">
        <f>VLOOKUP(A233,away!$A$2:$E$405,3,FALSE)</f>
        <v>1.31944444444444</v>
      </c>
      <c r="I233">
        <f>VLOOKUP(C233,away!$B$2:$E$405,3,FALSE)</f>
        <v>1.44</v>
      </c>
      <c r="J233">
        <f>VLOOKUP(B233,home!$B$2:$E$405,4,FALSE)</f>
        <v>0.54</v>
      </c>
      <c r="K233" s="3">
        <f t="shared" si="390"/>
        <v>1.2646583333333308</v>
      </c>
      <c r="L233" s="3">
        <f t="shared" si="391"/>
        <v>1.0259999999999965</v>
      </c>
      <c r="M233" s="5">
        <f t="shared" si="392"/>
        <v>0.101199816706265</v>
      </c>
      <c r="N233" s="5">
        <f t="shared" si="393"/>
        <v>0.12798319152938364</v>
      </c>
      <c r="O233" s="5">
        <f t="shared" si="394"/>
        <v>0.10383101194062752</v>
      </c>
      <c r="P233" s="5">
        <f t="shared" si="395"/>
        <v>0.13131075450914714</v>
      </c>
      <c r="Q233" s="5">
        <f t="shared" si="396"/>
        <v>8.0927504847115417E-2</v>
      </c>
      <c r="R233" s="5">
        <f t="shared" si="397"/>
        <v>5.3265309125541727E-2</v>
      </c>
      <c r="S233" s="5">
        <f t="shared" si="398"/>
        <v>4.2595221046220731E-2</v>
      </c>
      <c r="T233" s="5">
        <f t="shared" si="399"/>
        <v>8.3031619973140125E-2</v>
      </c>
      <c r="U233" s="5">
        <f t="shared" si="400"/>
        <v>6.7362417063192237E-2</v>
      </c>
      <c r="V233" s="5">
        <f t="shared" si="401"/>
        <v>6.1409977432157108E-3</v>
      </c>
      <c r="W233" s="5">
        <f t="shared" si="402"/>
        <v>3.4115214466926017E-2</v>
      </c>
      <c r="X233" s="5">
        <f t="shared" si="403"/>
        <v>3.5002210043065973E-2</v>
      </c>
      <c r="Y233" s="5">
        <f t="shared" si="404"/>
        <v>1.7956133752092776E-2</v>
      </c>
      <c r="Z233" s="5">
        <f t="shared" si="405"/>
        <v>1.8216735720935212E-2</v>
      </c>
      <c r="AA233" s="5">
        <f t="shared" si="406"/>
        <v>2.3037946635611675E-2</v>
      </c>
      <c r="AB233" s="5">
        <f t="shared" si="407"/>
        <v>1.4567565597807445E-2</v>
      </c>
      <c r="AC233" s="5">
        <f t="shared" si="408"/>
        <v>4.9801167713645718E-4</v>
      </c>
      <c r="AD233" s="5">
        <f t="shared" si="409"/>
        <v>1.0786022567262955E-2</v>
      </c>
      <c r="AE233" s="5">
        <f t="shared" si="410"/>
        <v>1.1066459154011752E-2</v>
      </c>
      <c r="AF233" s="5">
        <f t="shared" si="411"/>
        <v>5.6770935460080081E-3</v>
      </c>
      <c r="AG233" s="5">
        <f t="shared" si="412"/>
        <v>1.9415659927347329E-3</v>
      </c>
      <c r="AH233" s="5">
        <f t="shared" si="413"/>
        <v>4.672592712419865E-3</v>
      </c>
      <c r="AI233" s="5">
        <f t="shared" si="414"/>
        <v>5.909233312034373E-3</v>
      </c>
      <c r="AJ233" s="5">
        <f t="shared" si="415"/>
        <v>3.7365805758375957E-3</v>
      </c>
      <c r="AK233" s="5">
        <f t="shared" si="416"/>
        <v>1.5751659211348241E-3</v>
      </c>
      <c r="AL233" s="5">
        <f t="shared" si="417"/>
        <v>2.5847591905808487E-5</v>
      </c>
      <c r="AM233" s="5">
        <f t="shared" si="418"/>
        <v>2.7281266646420896E-3</v>
      </c>
      <c r="AN233" s="5">
        <f t="shared" si="419"/>
        <v>2.7990579579227738E-3</v>
      </c>
      <c r="AO233" s="5">
        <f t="shared" si="420"/>
        <v>1.4359167324143778E-3</v>
      </c>
      <c r="AP233" s="5">
        <f t="shared" si="421"/>
        <v>4.9108352248571573E-4</v>
      </c>
      <c r="AQ233" s="5">
        <f t="shared" si="422"/>
        <v>1.2596292351758562E-4</v>
      </c>
      <c r="AR233" s="5">
        <f t="shared" si="423"/>
        <v>9.5881602458855323E-4</v>
      </c>
      <c r="AS233" s="5">
        <f t="shared" si="424"/>
        <v>1.2125746756294494E-3</v>
      </c>
      <c r="AT233" s="5">
        <f t="shared" si="425"/>
        <v>7.6674633416187223E-4</v>
      </c>
      <c r="AU233" s="5">
        <f t="shared" si="426"/>
        <v>3.232240470168649E-4</v>
      </c>
      <c r="AV233" s="5">
        <f t="shared" si="427"/>
        <v>1.0219199614840069E-4</v>
      </c>
      <c r="AW233" s="5">
        <f t="shared" si="428"/>
        <v>9.3161861625797202E-7</v>
      </c>
      <c r="AX233" s="5">
        <f t="shared" si="429"/>
        <v>5.7502468680474723E-4</v>
      </c>
      <c r="AY233" s="5">
        <f t="shared" si="430"/>
        <v>5.8997532866166848E-4</v>
      </c>
      <c r="AZ233" s="5">
        <f t="shared" si="431"/>
        <v>3.0265734360343483E-4</v>
      </c>
      <c r="BA233" s="5">
        <f t="shared" si="432"/>
        <v>1.035088115123744E-4</v>
      </c>
      <c r="BB233" s="5">
        <f t="shared" si="433"/>
        <v>2.6550010152923937E-5</v>
      </c>
      <c r="BC233" s="5">
        <f t="shared" si="434"/>
        <v>5.4480620833799749E-6</v>
      </c>
      <c r="BD233" s="5">
        <f t="shared" si="435"/>
        <v>1.6395754020464195E-4</v>
      </c>
      <c r="BE233" s="5">
        <f t="shared" si="436"/>
        <v>2.0735026953263503E-4</v>
      </c>
      <c r="BF233" s="5">
        <f t="shared" si="437"/>
        <v>1.3111362314167962E-4</v>
      </c>
      <c r="BG233" s="5">
        <f t="shared" si="438"/>
        <v>5.5271312039883678E-5</v>
      </c>
      <c r="BH233" s="5">
        <f t="shared" si="439"/>
        <v>1.7474831341376449E-5</v>
      </c>
      <c r="BI233" s="5">
        <f t="shared" si="440"/>
        <v>4.4199382158932336E-6</v>
      </c>
      <c r="BJ233" s="8">
        <f t="shared" si="441"/>
        <v>0.41767032791554248</v>
      </c>
      <c r="BK233" s="8">
        <f t="shared" si="442"/>
        <v>0.28236062460255251</v>
      </c>
      <c r="BL233" s="8">
        <f t="shared" si="443"/>
        <v>0.28190096347622839</v>
      </c>
      <c r="BM233" s="8">
        <f t="shared" si="444"/>
        <v>0.40104201934713274</v>
      </c>
      <c r="BN233" s="8">
        <f t="shared" si="445"/>
        <v>0.59851758865808047</v>
      </c>
    </row>
    <row r="234" spans="1:66" x14ac:dyDescent="0.25">
      <c r="A234" t="s">
        <v>16</v>
      </c>
      <c r="B234" t="s">
        <v>323</v>
      </c>
      <c r="C234" t="s">
        <v>65</v>
      </c>
      <c r="D234" s="4" t="s">
        <v>497</v>
      </c>
      <c r="E234">
        <f>VLOOKUP(A234,home!$A$2:$E$405,3,FALSE)</f>
        <v>1.6458333333333299</v>
      </c>
      <c r="F234">
        <f>VLOOKUP(B234,home!$B$2:$E$405,3,FALSE)</f>
        <v>0.78</v>
      </c>
      <c r="G234">
        <f>VLOOKUP(C234,away!$B$2:$E$405,4,FALSE)</f>
        <v>0.84</v>
      </c>
      <c r="H234">
        <f>VLOOKUP(A234,away!$A$2:$E$405,3,FALSE)</f>
        <v>1.31944444444444</v>
      </c>
      <c r="I234">
        <f>VLOOKUP(C234,away!$B$2:$E$405,3,FALSE)</f>
        <v>0.76</v>
      </c>
      <c r="J234">
        <f>VLOOKUP(B234,home!$B$2:$E$405,4,FALSE)</f>
        <v>1.41</v>
      </c>
      <c r="K234" s="3">
        <f t="shared" si="390"/>
        <v>1.0783499999999977</v>
      </c>
      <c r="L234" s="3">
        <f t="shared" si="391"/>
        <v>1.4139166666666618</v>
      </c>
      <c r="M234" s="5">
        <f t="shared" si="392"/>
        <v>8.2722250143262815E-2</v>
      </c>
      <c r="N234" s="5">
        <f t="shared" si="393"/>
        <v>8.9203538441987265E-2</v>
      </c>
      <c r="O234" s="5">
        <f t="shared" si="394"/>
        <v>0.11696236818172795</v>
      </c>
      <c r="P234" s="5">
        <f t="shared" si="395"/>
        <v>0.12612636972876604</v>
      </c>
      <c r="Q234" s="5">
        <f t="shared" si="396"/>
        <v>4.8096317839458377E-2</v>
      </c>
      <c r="R234" s="5">
        <f t="shared" si="397"/>
        <v>8.2687520872473816E-2</v>
      </c>
      <c r="S234" s="5">
        <f t="shared" si="398"/>
        <v>4.8076125569019558E-2</v>
      </c>
      <c r="T234" s="5">
        <f t="shared" si="399"/>
        <v>6.8004185398507291E-2</v>
      </c>
      <c r="U234" s="5">
        <f t="shared" si="400"/>
        <v>8.9166088132831944E-2</v>
      </c>
      <c r="V234" s="5">
        <f t="shared" si="401"/>
        <v>8.1446140255068567E-3</v>
      </c>
      <c r="W234" s="5">
        <f t="shared" si="402"/>
        <v>1.7288221447393282E-2</v>
      </c>
      <c r="X234" s="5">
        <f t="shared" si="403"/>
        <v>2.4444104441493395E-2</v>
      </c>
      <c r="Y234" s="5">
        <f t="shared" si="404"/>
        <v>1.7280963335784046E-2</v>
      </c>
      <c r="Z234" s="5">
        <f t="shared" si="405"/>
        <v>3.8971087962312724E-2</v>
      </c>
      <c r="AA234" s="5">
        <f t="shared" si="406"/>
        <v>4.2024472704159835E-2</v>
      </c>
      <c r="AB234" s="5">
        <f t="shared" si="407"/>
        <v>2.265854507026533E-2</v>
      </c>
      <c r="AC234" s="5">
        <f t="shared" si="408"/>
        <v>7.7612930476694906E-4</v>
      </c>
      <c r="AD234" s="5">
        <f t="shared" si="409"/>
        <v>4.6606883994491245E-3</v>
      </c>
      <c r="AE234" s="5">
        <f t="shared" si="410"/>
        <v>6.5898250061210842E-3</v>
      </c>
      <c r="AF234" s="5">
        <f t="shared" si="411"/>
        <v>4.6587317032856703E-3</v>
      </c>
      <c r="AG234" s="5">
        <f t="shared" si="412"/>
        <v>2.1956861336013245E-3</v>
      </c>
      <c r="AH234" s="5">
        <f t="shared" si="413"/>
        <v>1.3775467697011625E-2</v>
      </c>
      <c r="AI234" s="5">
        <f t="shared" si="414"/>
        <v>1.4854775591072454E-2</v>
      </c>
      <c r="AJ234" s="5">
        <f t="shared" si="415"/>
        <v>8.0093236293164727E-3</v>
      </c>
      <c r="AK234" s="5">
        <f t="shared" si="416"/>
        <v>2.8789513785578004E-3</v>
      </c>
      <c r="AL234" s="5">
        <f t="shared" si="417"/>
        <v>4.7334482067803825E-5</v>
      </c>
      <c r="AM234" s="5">
        <f t="shared" si="418"/>
        <v>1.0051706671091909E-3</v>
      </c>
      <c r="AN234" s="5">
        <f t="shared" si="419"/>
        <v>1.4212275590701322E-3</v>
      </c>
      <c r="AO234" s="5">
        <f t="shared" si="420"/>
        <v>1.0047486664476188E-3</v>
      </c>
      <c r="AP234" s="5">
        <f t="shared" si="421"/>
        <v>4.7354362843379685E-4</v>
      </c>
      <c r="AQ234" s="5">
        <f t="shared" si="422"/>
        <v>1.6738780715908766E-4</v>
      </c>
      <c r="AR234" s="5">
        <f t="shared" si="423"/>
        <v>3.8954726735865898E-3</v>
      </c>
      <c r="AS234" s="5">
        <f t="shared" si="424"/>
        <v>4.2006829575620894E-3</v>
      </c>
      <c r="AT234" s="5">
        <f t="shared" si="425"/>
        <v>2.2649032336435346E-3</v>
      </c>
      <c r="AU234" s="5">
        <f t="shared" si="426"/>
        <v>8.1411946733316704E-4</v>
      </c>
      <c r="AV234" s="5">
        <f t="shared" si="427"/>
        <v>2.1947643189967962E-4</v>
      </c>
      <c r="AW234" s="5">
        <f t="shared" si="428"/>
        <v>2.0047429050104712E-6</v>
      </c>
      <c r="AX234" s="5">
        <f t="shared" si="429"/>
        <v>1.8065429814619887E-4</v>
      </c>
      <c r="AY234" s="5">
        <f t="shared" si="430"/>
        <v>2.5543012305387879E-4</v>
      </c>
      <c r="AZ234" s="5">
        <f t="shared" si="431"/>
        <v>1.8057845407729782E-4</v>
      </c>
      <c r="BA234" s="5">
        <f t="shared" si="432"/>
        <v>8.5107628620263912E-5</v>
      </c>
      <c r="BB234" s="5">
        <f t="shared" si="433"/>
        <v>3.0083773641666947E-5</v>
      </c>
      <c r="BC234" s="5">
        <f t="shared" si="434"/>
        <v>8.5071897896360198E-6</v>
      </c>
      <c r="BD234" s="5">
        <f t="shared" si="435"/>
        <v>9.1797895628810389E-4</v>
      </c>
      <c r="BE234" s="5">
        <f t="shared" si="436"/>
        <v>9.8990260751327446E-4</v>
      </c>
      <c r="BF234" s="5">
        <f t="shared" si="437"/>
        <v>5.3373073840596869E-4</v>
      </c>
      <c r="BG234" s="5">
        <f t="shared" si="438"/>
        <v>1.9184951392002507E-4</v>
      </c>
      <c r="BH234" s="5">
        <f t="shared" si="439"/>
        <v>5.1720230833914625E-5</v>
      </c>
      <c r="BI234" s="5">
        <f t="shared" si="440"/>
        <v>1.115450218395035E-5</v>
      </c>
      <c r="BJ234" s="8">
        <f t="shared" si="441"/>
        <v>0.28723470194262957</v>
      </c>
      <c r="BK234" s="8">
        <f t="shared" si="442"/>
        <v>0.26614825337644393</v>
      </c>
      <c r="BL234" s="8">
        <f t="shared" si="443"/>
        <v>0.40710850457058756</v>
      </c>
      <c r="BM234" s="8">
        <f t="shared" si="444"/>
        <v>0.4534107572641487</v>
      </c>
      <c r="BN234" s="8">
        <f t="shared" si="445"/>
        <v>0.54579836520767633</v>
      </c>
    </row>
    <row r="235" spans="1:66" x14ac:dyDescent="0.25">
      <c r="A235" t="s">
        <v>80</v>
      </c>
      <c r="B235" t="s">
        <v>84</v>
      </c>
      <c r="C235" t="s">
        <v>95</v>
      </c>
      <c r="D235" s="4" t="s">
        <v>497</v>
      </c>
      <c r="E235">
        <f>VLOOKUP(A235,home!$A$2:$E$405,3,FALSE)</f>
        <v>1.1857142857142899</v>
      </c>
      <c r="F235">
        <f>VLOOKUP(B235,home!$B$2:$E$405,3,FALSE)</f>
        <v>1.19</v>
      </c>
      <c r="G235">
        <f>VLOOKUP(C235,away!$B$2:$E$405,4,FALSE)</f>
        <v>0.61</v>
      </c>
      <c r="H235">
        <f>VLOOKUP(A235,away!$A$2:$E$405,3,FALSE)</f>
        <v>1.02142857142857</v>
      </c>
      <c r="I235">
        <f>VLOOKUP(C235,away!$B$2:$E$405,3,FALSE)</f>
        <v>0.38</v>
      </c>
      <c r="J235">
        <f>VLOOKUP(B235,home!$B$2:$E$405,4,FALSE)</f>
        <v>1.39</v>
      </c>
      <c r="K235" s="3">
        <f t="shared" si="390"/>
        <v>0.86071000000000297</v>
      </c>
      <c r="L235" s="3">
        <f t="shared" si="391"/>
        <v>0.53951857142857063</v>
      </c>
      <c r="M235" s="5">
        <f t="shared" si="392"/>
        <v>0.24654060536250225</v>
      </c>
      <c r="N235" s="5">
        <f t="shared" si="393"/>
        <v>0.21219996444156003</v>
      </c>
      <c r="O235" s="5">
        <f t="shared" si="394"/>
        <v>0.13301323520431221</v>
      </c>
      <c r="P235" s="5">
        <f t="shared" si="395"/>
        <v>0.11448582167270395</v>
      </c>
      <c r="Q235" s="5">
        <f t="shared" si="396"/>
        <v>9.1321315697247885E-2</v>
      </c>
      <c r="R235" s="5">
        <f t="shared" si="397"/>
        <v>3.5881555319261495E-2</v>
      </c>
      <c r="S235" s="5">
        <f t="shared" si="398"/>
        <v>1.3290917478686951E-2</v>
      </c>
      <c r="T235" s="5">
        <f t="shared" si="399"/>
        <v>4.926954578595668E-2</v>
      </c>
      <c r="U235" s="5">
        <f t="shared" si="400"/>
        <v>3.0883613478841665E-2</v>
      </c>
      <c r="V235" s="5">
        <f t="shared" si="401"/>
        <v>6.8576560580682481E-4</v>
      </c>
      <c r="W235" s="5">
        <f t="shared" si="402"/>
        <v>2.620038987792617E-2</v>
      </c>
      <c r="X235" s="5">
        <f t="shared" si="403"/>
        <v>1.4135596917810309E-2</v>
      </c>
      <c r="Y235" s="5">
        <f t="shared" si="404"/>
        <v>3.8132085276935622E-3</v>
      </c>
      <c r="Z235" s="5">
        <f t="shared" si="405"/>
        <v>6.4529218221610653E-3</v>
      </c>
      <c r="AA235" s="5">
        <f t="shared" si="406"/>
        <v>5.554094341552269E-3</v>
      </c>
      <c r="AB235" s="5">
        <f t="shared" si="407"/>
        <v>2.3902322703587353E-3</v>
      </c>
      <c r="AC235" s="5">
        <f t="shared" si="408"/>
        <v>1.9903019306960526E-5</v>
      </c>
      <c r="AD235" s="5">
        <f t="shared" si="409"/>
        <v>5.6377343929574757E-3</v>
      </c>
      <c r="AE235" s="5">
        <f t="shared" si="410"/>
        <v>3.0416624057821372E-3</v>
      </c>
      <c r="AF235" s="5">
        <f t="shared" si="411"/>
        <v>8.2051667796778399E-4</v>
      </c>
      <c r="AG235" s="5">
        <f t="shared" si="412"/>
        <v>1.475613286434985E-4</v>
      </c>
      <c r="AH235" s="5">
        <f t="shared" si="413"/>
        <v>8.7036779075814639E-4</v>
      </c>
      <c r="AI235" s="5">
        <f t="shared" si="414"/>
        <v>7.4913426118344676E-4</v>
      </c>
      <c r="AJ235" s="5">
        <f t="shared" si="415"/>
        <v>3.2239367497160332E-4</v>
      </c>
      <c r="AK235" s="5">
        <f t="shared" si="416"/>
        <v>9.2495819994936563E-5</v>
      </c>
      <c r="AL235" s="5">
        <f t="shared" si="417"/>
        <v>3.6969383047870707E-7</v>
      </c>
      <c r="AM235" s="5">
        <f t="shared" si="418"/>
        <v>9.7049087387248952E-4</v>
      </c>
      <c r="AN235" s="5">
        <f t="shared" si="419"/>
        <v>5.2359784985615062E-4</v>
      </c>
      <c r="AO235" s="5">
        <f t="shared" si="420"/>
        <v>1.4124538197873081E-4</v>
      </c>
      <c r="AP235" s="5">
        <f t="shared" si="421"/>
        <v>2.5401502235349215E-5</v>
      </c>
      <c r="AQ235" s="5">
        <f t="shared" si="422"/>
        <v>3.4261455495388117E-6</v>
      </c>
      <c r="AR235" s="5">
        <f t="shared" si="423"/>
        <v>9.3915917417455275E-5</v>
      </c>
      <c r="AS235" s="5">
        <f t="shared" si="424"/>
        <v>8.08343692803782E-5</v>
      </c>
      <c r="AT235" s="5">
        <f t="shared" si="425"/>
        <v>3.4787474991657285E-5</v>
      </c>
      <c r="AU235" s="5">
        <f t="shared" si="426"/>
        <v>9.9806425333564829E-6</v>
      </c>
      <c r="AV235" s="5">
        <f t="shared" si="427"/>
        <v>2.147609708721321E-6</v>
      </c>
      <c r="AW235" s="5">
        <f t="shared" si="428"/>
        <v>4.7687323698273814E-9</v>
      </c>
      <c r="AX235" s="5">
        <f t="shared" si="429"/>
        <v>1.3921853334179885E-4</v>
      </c>
      <c r="AY235" s="5">
        <f t="shared" si="430"/>
        <v>7.5110984224948128E-5</v>
      </c>
      <c r="AZ235" s="5">
        <f t="shared" si="431"/>
        <v>2.0261885453818961E-5</v>
      </c>
      <c r="BA235" s="5">
        <f t="shared" si="432"/>
        <v>3.6438878314979152E-6</v>
      </c>
      <c r="BB235" s="5">
        <f t="shared" si="433"/>
        <v>4.9148628932392668E-7</v>
      </c>
      <c r="BC235" s="5">
        <f t="shared" si="434"/>
        <v>5.3033196138554823E-8</v>
      </c>
      <c r="BD235" s="5">
        <f t="shared" si="435"/>
        <v>8.4448969332448484E-6</v>
      </c>
      <c r="BE235" s="5">
        <f t="shared" si="436"/>
        <v>7.2686072394131978E-6</v>
      </c>
      <c r="BF235" s="5">
        <f t="shared" si="437"/>
        <v>3.1280814685176776E-6</v>
      </c>
      <c r="BG235" s="5">
        <f t="shared" si="438"/>
        <v>8.9745700025595331E-7</v>
      </c>
      <c r="BH235" s="5">
        <f t="shared" si="439"/>
        <v>1.9311255367257601E-7</v>
      </c>
      <c r="BI235" s="5">
        <f t="shared" si="440"/>
        <v>3.3242781214304704E-8</v>
      </c>
      <c r="BJ235" s="8">
        <f t="shared" si="441"/>
        <v>0.4084904376173753</v>
      </c>
      <c r="BK235" s="8">
        <f t="shared" si="442"/>
        <v>0.3750984938170624</v>
      </c>
      <c r="BL235" s="8">
        <f t="shared" si="443"/>
        <v>0.20999875357314235</v>
      </c>
      <c r="BM235" s="8">
        <f t="shared" si="444"/>
        <v>0.1665230029166607</v>
      </c>
      <c r="BN235" s="8">
        <f t="shared" si="445"/>
        <v>0.83344249769758783</v>
      </c>
    </row>
    <row r="236" spans="1:66" x14ac:dyDescent="0.25">
      <c r="A236" t="s">
        <v>122</v>
      </c>
      <c r="B236" t="s">
        <v>140</v>
      </c>
      <c r="C236" t="s">
        <v>135</v>
      </c>
      <c r="D236" s="4" t="s">
        <v>497</v>
      </c>
      <c r="E236">
        <f>VLOOKUP(A236,home!$A$2:$E$405,3,FALSE)</f>
        <v>1.3496240601503799</v>
      </c>
      <c r="F236">
        <f>VLOOKUP(B236,home!$B$2:$E$405,3,FALSE)</f>
        <v>1.21</v>
      </c>
      <c r="G236">
        <f>VLOOKUP(C236,away!$B$2:$E$405,4,FALSE)</f>
        <v>0.8</v>
      </c>
      <c r="H236">
        <f>VLOOKUP(A236,away!$A$2:$E$405,3,FALSE)</f>
        <v>1.1766917293233099</v>
      </c>
      <c r="I236">
        <f>VLOOKUP(C236,away!$B$2:$E$405,3,FALSE)</f>
        <v>0.93</v>
      </c>
      <c r="J236">
        <f>VLOOKUP(B236,home!$B$2:$E$405,4,FALSE)</f>
        <v>0.54</v>
      </c>
      <c r="K236" s="3">
        <f t="shared" si="390"/>
        <v>1.3064360902255678</v>
      </c>
      <c r="L236" s="3">
        <f t="shared" si="391"/>
        <v>0.59093458646616626</v>
      </c>
      <c r="M236" s="5">
        <f t="shared" si="392"/>
        <v>0.14996240094220681</v>
      </c>
      <c r="N236" s="5">
        <f t="shared" si="393"/>
        <v>0.19591629276777567</v>
      </c>
      <c r="O236" s="5">
        <f t="shared" si="394"/>
        <v>8.8617969386256407E-2</v>
      </c>
      <c r="P236" s="5">
        <f t="shared" si="395"/>
        <v>0.11577371344870988</v>
      </c>
      <c r="Q236" s="5">
        <f t="shared" si="396"/>
        <v>0.12797605776751034</v>
      </c>
      <c r="R236" s="5">
        <f t="shared" si="397"/>
        <v>2.6183711546369403E-2</v>
      </c>
      <c r="S236" s="5">
        <f t="shared" si="398"/>
        <v>2.2344855512932058E-2</v>
      </c>
      <c r="T236" s="5">
        <f t="shared" si="399"/>
        <v>7.5625478774413918E-2</v>
      </c>
      <c r="U236" s="5">
        <f t="shared" si="400"/>
        <v>3.4207345740232896E-2</v>
      </c>
      <c r="V236" s="5">
        <f t="shared" si="401"/>
        <v>1.916737412513888E-3</v>
      </c>
      <c r="W236" s="5">
        <f t="shared" si="402"/>
        <v>5.5730846850755869E-2</v>
      </c>
      <c r="X236" s="5">
        <f t="shared" si="403"/>
        <v>3.2933284937160662E-2</v>
      </c>
      <c r="Y236" s="5">
        <f t="shared" si="404"/>
        <v>9.7307085576567292E-3</v>
      </c>
      <c r="Z236" s="5">
        <f t="shared" si="405"/>
        <v>5.1576202516010619E-3</v>
      </c>
      <c r="AA236" s="5">
        <f t="shared" si="406"/>
        <v>6.7381012363699E-3</v>
      </c>
      <c r="AB236" s="5">
        <f t="shared" si="407"/>
        <v>4.4014493173935802E-3</v>
      </c>
      <c r="AC236" s="5">
        <f t="shared" si="408"/>
        <v>9.2484768914811343E-5</v>
      </c>
      <c r="AD236" s="5">
        <f t="shared" si="409"/>
        <v>1.8202197416165352E-2</v>
      </c>
      <c r="AE236" s="5">
        <f t="shared" si="410"/>
        <v>1.0756308002897194E-2</v>
      </c>
      <c r="AF236" s="5">
        <f t="shared" si="411"/>
        <v>3.1781372107973832E-3</v>
      </c>
      <c r="AG236" s="5">
        <f t="shared" si="412"/>
        <v>6.2602373279842889E-4</v>
      </c>
      <c r="AH236" s="5">
        <f t="shared" si="413"/>
        <v>7.6195404763234947E-4</v>
      </c>
      <c r="AI236" s="5">
        <f t="shared" si="414"/>
        <v>9.9544426692035263E-4</v>
      </c>
      <c r="AJ236" s="5">
        <f t="shared" si="415"/>
        <v>6.5024215805644129E-4</v>
      </c>
      <c r="AK236" s="5">
        <f t="shared" si="416"/>
        <v>2.83166607557031E-4</v>
      </c>
      <c r="AL236" s="5">
        <f t="shared" si="417"/>
        <v>2.8559972546291624E-6</v>
      </c>
      <c r="AM236" s="5">
        <f t="shared" si="418"/>
        <v>4.7560015251777938E-3</v>
      </c>
      <c r="AN236" s="5">
        <f t="shared" si="419"/>
        <v>2.8104857945133958E-3</v>
      </c>
      <c r="AO236" s="5">
        <f t="shared" si="420"/>
        <v>8.3040663037490397E-4</v>
      </c>
      <c r="AP236" s="5">
        <f t="shared" si="421"/>
        <v>1.6357199957311883E-4</v>
      </c>
      <c r="AQ236" s="5">
        <f t="shared" si="422"/>
        <v>2.4165087981296222E-5</v>
      </c>
      <c r="AR236" s="5">
        <f t="shared" si="423"/>
        <v>9.005300000876881E-5</v>
      </c>
      <c r="AS236" s="5">
        <f t="shared" si="424"/>
        <v>1.1764848924453895E-4</v>
      </c>
      <c r="AT236" s="5">
        <f t="shared" si="425"/>
        <v>7.6850116154790143E-5</v>
      </c>
      <c r="AU236" s="5">
        <f t="shared" si="426"/>
        <v>3.3466588427548265E-5</v>
      </c>
      <c r="AV236" s="5">
        <f t="shared" si="427"/>
        <v>1.09304897346186E-5</v>
      </c>
      <c r="AW236" s="5">
        <f t="shared" si="428"/>
        <v>6.1246723936259947E-8</v>
      </c>
      <c r="AX236" s="5">
        <f t="shared" si="429"/>
        <v>1.0355686729433525E-3</v>
      </c>
      <c r="AY236" s="5">
        <f t="shared" si="430"/>
        <v>6.1195334550309655E-4</v>
      </c>
      <c r="AZ236" s="5">
        <f t="shared" si="431"/>
        <v>1.8081219858072964E-4</v>
      </c>
      <c r="BA236" s="5">
        <f t="shared" si="432"/>
        <v>3.5616060598780597E-5</v>
      </c>
      <c r="BB236" s="5">
        <f t="shared" si="433"/>
        <v>5.2616905103735827E-6</v>
      </c>
      <c r="BC236" s="5">
        <f t="shared" si="434"/>
        <v>6.2186298117211307E-7</v>
      </c>
      <c r="BD236" s="5">
        <f t="shared" si="435"/>
        <v>8.8692387200365711E-6</v>
      </c>
      <c r="BE236" s="5">
        <f t="shared" si="436"/>
        <v>1.1587093556681798E-5</v>
      </c>
      <c r="BF236" s="5">
        <f t="shared" si="437"/>
        <v>7.5688986016346216E-6</v>
      </c>
      <c r="BG236" s="5">
        <f t="shared" si="438"/>
        <v>3.296094098811101E-6</v>
      </c>
      <c r="BH236" s="5">
        <f t="shared" si="439"/>
        <v>1.0765340718665857E-6</v>
      </c>
      <c r="BI236" s="5">
        <f t="shared" si="440"/>
        <v>2.8128459276879815E-7</v>
      </c>
      <c r="BJ236" s="8">
        <f t="shared" si="441"/>
        <v>0.5411298008866694</v>
      </c>
      <c r="BK236" s="8">
        <f t="shared" si="442"/>
        <v>0.29070500142803524</v>
      </c>
      <c r="BL236" s="8">
        <f t="shared" si="443"/>
        <v>0.16320101213400037</v>
      </c>
      <c r="BM236" s="8">
        <f t="shared" si="444"/>
        <v>0.29515139674269847</v>
      </c>
      <c r="BN236" s="8">
        <f t="shared" si="445"/>
        <v>0.70443014585882857</v>
      </c>
    </row>
    <row r="237" spans="1:66" x14ac:dyDescent="0.25">
      <c r="A237" t="s">
        <v>21</v>
      </c>
      <c r="B237" t="s">
        <v>153</v>
      </c>
      <c r="C237" t="s">
        <v>22</v>
      </c>
      <c r="D237" s="4" t="s">
        <v>497</v>
      </c>
      <c r="E237">
        <f>VLOOKUP(A237,home!$A$2:$E$405,3,FALSE)</f>
        <v>1.41116751269036</v>
      </c>
      <c r="F237">
        <f>VLOOKUP(B237,home!$B$2:$E$405,3,FALSE)</f>
        <v>1.77</v>
      </c>
      <c r="G237">
        <f>VLOOKUP(C237,away!$B$2:$E$405,4,FALSE)</f>
        <v>0.94</v>
      </c>
      <c r="H237">
        <f>VLOOKUP(A237,away!$A$2:$E$405,3,FALSE)</f>
        <v>1.3401015228426401</v>
      </c>
      <c r="I237">
        <f>VLOOKUP(C237,away!$B$2:$E$405,3,FALSE)</f>
        <v>1.1000000000000001</v>
      </c>
      <c r="J237">
        <f>VLOOKUP(B237,home!$B$2:$E$405,4,FALSE)</f>
        <v>0.37</v>
      </c>
      <c r="K237" s="3">
        <f t="shared" si="390"/>
        <v>2.347900507614221</v>
      </c>
      <c r="L237" s="3">
        <f t="shared" si="391"/>
        <v>0.54542131979695452</v>
      </c>
      <c r="M237" s="5">
        <f t="shared" si="392"/>
        <v>5.5391904314676846E-2</v>
      </c>
      <c r="N237" s="5">
        <f t="shared" si="393"/>
        <v>0.13005468025814815</v>
      </c>
      <c r="O237" s="5">
        <f t="shared" si="394"/>
        <v>3.0211925557377665E-2</v>
      </c>
      <c r="P237" s="5">
        <f t="shared" si="395"/>
        <v>7.0934595352170088E-2</v>
      </c>
      <c r="Q237" s="5">
        <f t="shared" si="396"/>
        <v>0.15267772489785561</v>
      </c>
      <c r="R237" s="5">
        <f t="shared" si="397"/>
        <v>8.2391141555561327E-3</v>
      </c>
      <c r="S237" s="5">
        <f t="shared" si="398"/>
        <v>2.2709621920521724E-2</v>
      </c>
      <c r="T237" s="5">
        <f t="shared" si="399"/>
        <v>8.3273686217384749E-2</v>
      </c>
      <c r="U237" s="5">
        <f t="shared" si="400"/>
        <v>1.9344620308121761E-2</v>
      </c>
      <c r="V237" s="5">
        <f t="shared" si="401"/>
        <v>3.2313142375896709E-3</v>
      </c>
      <c r="W237" s="5">
        <f t="shared" si="402"/>
        <v>0.11949070259635319</v>
      </c>
      <c r="X237" s="5">
        <f t="shared" si="403"/>
        <v>6.5172776713568331E-2</v>
      </c>
      <c r="Y237" s="5">
        <f t="shared" si="404"/>
        <v>1.7773310944973333E-2</v>
      </c>
      <c r="Z237" s="5">
        <f t="shared" si="405"/>
        <v>1.4979295055603989E-3</v>
      </c>
      <c r="AA237" s="5">
        <f t="shared" si="406"/>
        <v>3.5169894464755799E-3</v>
      </c>
      <c r="AB237" s="5">
        <f t="shared" si="407"/>
        <v>4.1287706533269363E-3</v>
      </c>
      <c r="AC237" s="5">
        <f t="shared" si="408"/>
        <v>2.5862530221586519E-4</v>
      </c>
      <c r="AD237" s="5">
        <f t="shared" si="409"/>
        <v>7.0138070320289431E-2</v>
      </c>
      <c r="AE237" s="5">
        <f t="shared" si="410"/>
        <v>3.8254798882103869E-2</v>
      </c>
      <c r="AF237" s="5">
        <f t="shared" si="411"/>
        <v>1.0432491447422075E-2</v>
      </c>
      <c r="AG237" s="5">
        <f t="shared" si="412"/>
        <v>1.896701084674463E-3</v>
      </c>
      <c r="AH237" s="5">
        <f t="shared" si="413"/>
        <v>2.0425067197138807E-4</v>
      </c>
      <c r="AI237" s="5">
        <f t="shared" si="414"/>
        <v>4.795602564021678E-4</v>
      </c>
      <c r="AJ237" s="5">
        <f t="shared" si="415"/>
        <v>5.6297988471912795E-4</v>
      </c>
      <c r="AK237" s="5">
        <f t="shared" si="416"/>
        <v>4.40606919036212E-4</v>
      </c>
      <c r="AL237" s="5">
        <f t="shared" si="417"/>
        <v>1.3247770689590981E-5</v>
      </c>
      <c r="AM237" s="5">
        <f t="shared" si="418"/>
        <v>3.2935442181617897E-2</v>
      </c>
      <c r="AN237" s="5">
        <f t="shared" si="419"/>
        <v>1.7963692342794321E-2</v>
      </c>
      <c r="AO237" s="5">
        <f t="shared" si="420"/>
        <v>4.8988903930166621E-3</v>
      </c>
      <c r="AP237" s="5">
        <f t="shared" si="421"/>
        <v>8.9065308789992306E-4</v>
      </c>
      <c r="AQ237" s="5">
        <f t="shared" si="422"/>
        <v>1.2144529567090223E-4</v>
      </c>
      <c r="AR237" s="5">
        <f t="shared" si="423"/>
        <v>2.2280534215209873E-5</v>
      </c>
      <c r="AS237" s="5">
        <f t="shared" si="424"/>
        <v>5.2312477593807286E-5</v>
      </c>
      <c r="AT237" s="5">
        <f t="shared" si="425"/>
        <v>6.1412246348528844E-5</v>
      </c>
      <c r="AU237" s="5">
        <f t="shared" si="426"/>
        <v>4.8063281458480156E-5</v>
      </c>
      <c r="AV237" s="5">
        <f t="shared" si="427"/>
        <v>2.8211950733492701E-5</v>
      </c>
      <c r="AW237" s="5">
        <f t="shared" si="428"/>
        <v>4.7125080060133969E-7</v>
      </c>
      <c r="AX237" s="5">
        <f t="shared" si="429"/>
        <v>1.28881902361199E-2</v>
      </c>
      <c r="AY237" s="5">
        <f t="shared" si="430"/>
        <v>7.0294937283787388E-3</v>
      </c>
      <c r="AZ237" s="5">
        <f t="shared" si="431"/>
        <v>1.917017873418373E-3</v>
      </c>
      <c r="BA237" s="5">
        <f t="shared" si="432"/>
        <v>3.4852747286473338E-4</v>
      </c>
      <c r="BB237" s="5">
        <f t="shared" si="433"/>
        <v>4.752357855884503E-5</v>
      </c>
      <c r="BC237" s="5">
        <f t="shared" si="434"/>
        <v>5.1840745878079046E-6</v>
      </c>
      <c r="BD237" s="5">
        <f t="shared" si="435"/>
        <v>2.025379729573494E-6</v>
      </c>
      <c r="BE237" s="5">
        <f t="shared" si="436"/>
        <v>4.7553900951771607E-6</v>
      </c>
      <c r="BF237" s="5">
        <f t="shared" si="437"/>
        <v>5.5825914091850473E-6</v>
      </c>
      <c r="BG237" s="5">
        <f t="shared" si="438"/>
        <v>4.3691230678094536E-6</v>
      </c>
      <c r="BH237" s="5">
        <f t="shared" si="439"/>
        <v>2.5645665671847061E-6</v>
      </c>
      <c r="BI237" s="5">
        <f t="shared" si="440"/>
        <v>1.2042694289806864E-6</v>
      </c>
      <c r="BJ237" s="8">
        <f t="shared" si="441"/>
        <v>0.76821100362770112</v>
      </c>
      <c r="BK237" s="8">
        <f t="shared" si="442"/>
        <v>0.15956880262624257</v>
      </c>
      <c r="BL237" s="8">
        <f t="shared" si="443"/>
        <v>6.7361599663634406E-2</v>
      </c>
      <c r="BM237" s="8">
        <f t="shared" si="444"/>
        <v>0.54210036840977582</v>
      </c>
      <c r="BN237" s="8">
        <f t="shared" si="445"/>
        <v>0.44750994453578441</v>
      </c>
    </row>
    <row r="238" spans="1:66" x14ac:dyDescent="0.25">
      <c r="A238" t="s">
        <v>24</v>
      </c>
      <c r="B238" t="s">
        <v>289</v>
      </c>
      <c r="C238" t="s">
        <v>182</v>
      </c>
      <c r="D238" s="4" t="s">
        <v>497</v>
      </c>
      <c r="E238">
        <f>VLOOKUP(A238,home!$A$2:$E$405,3,FALSE)</f>
        <v>1.62011173184358</v>
      </c>
      <c r="F238">
        <f>VLOOKUP(B238,home!$B$2:$E$405,3,FALSE)</f>
        <v>0.62</v>
      </c>
      <c r="G238">
        <f>VLOOKUP(C238,away!$B$2:$E$405,4,FALSE)</f>
        <v>1.17</v>
      </c>
      <c r="H238">
        <f>VLOOKUP(A238,away!$A$2:$E$405,3,FALSE)</f>
        <v>1.4748603351955301</v>
      </c>
      <c r="I238">
        <f>VLOOKUP(C238,away!$B$2:$E$405,3,FALSE)</f>
        <v>0.89</v>
      </c>
      <c r="J238">
        <f>VLOOKUP(B238,home!$B$2:$E$405,4,FALSE)</f>
        <v>1.36</v>
      </c>
      <c r="K238" s="3">
        <f t="shared" si="390"/>
        <v>1.175229050279333</v>
      </c>
      <c r="L238" s="3">
        <f t="shared" si="391"/>
        <v>1.7851709497206698</v>
      </c>
      <c r="M238" s="5">
        <f t="shared" si="392"/>
        <v>5.179819375081729E-2</v>
      </c>
      <c r="N238" s="5">
        <f t="shared" si="393"/>
        <v>6.087474204795789E-2</v>
      </c>
      <c r="O238" s="5">
        <f t="shared" si="394"/>
        <v>9.2468630731961765E-2</v>
      </c>
      <c r="P238" s="5">
        <f t="shared" si="395"/>
        <v>0.10867182107575378</v>
      </c>
      <c r="Q238" s="5">
        <f t="shared" si="396"/>
        <v>3.5770882641510467E-2</v>
      </c>
      <c r="R238" s="5">
        <f t="shared" si="397"/>
        <v>8.253615667157306E-2</v>
      </c>
      <c r="S238" s="5">
        <f t="shared" si="398"/>
        <v>5.6997956109880329E-2</v>
      </c>
      <c r="T238" s="5">
        <f t="shared" si="399"/>
        <v>6.3857140537491863E-2</v>
      </c>
      <c r="U238" s="5">
        <f t="shared" si="400"/>
        <v>9.699888901883906E-2</v>
      </c>
      <c r="V238" s="5">
        <f t="shared" si="401"/>
        <v>1.3286760362198603E-2</v>
      </c>
      <c r="W238" s="5">
        <f t="shared" si="402"/>
        <v>1.4012993478145275E-2</v>
      </c>
      <c r="X238" s="5">
        <f t="shared" si="403"/>
        <v>2.5015588875810152E-2</v>
      </c>
      <c r="Y238" s="5">
        <f t="shared" si="404"/>
        <v>2.232855127562592E-2</v>
      </c>
      <c r="Z238" s="5">
        <f t="shared" si="405"/>
        <v>4.911371639722871E-2</v>
      </c>
      <c r="AA238" s="5">
        <f t="shared" si="406"/>
        <v>5.7719866277203609E-2</v>
      </c>
      <c r="AB238" s="5">
        <f t="shared" si="407"/>
        <v>3.3917031813604052E-2</v>
      </c>
      <c r="AC238" s="5">
        <f t="shared" si="408"/>
        <v>1.7422137967099483E-3</v>
      </c>
      <c r="AD238" s="5">
        <f t="shared" si="409"/>
        <v>4.1171192542227876E-3</v>
      </c>
      <c r="AE238" s="5">
        <f t="shared" si="410"/>
        <v>7.3497616891741507E-3</v>
      </c>
      <c r="AF238" s="5">
        <f t="shared" si="411"/>
        <v>6.560290527441808E-3</v>
      </c>
      <c r="AG238" s="5">
        <f t="shared" si="412"/>
        <v>3.9037466904389361E-3</v>
      </c>
      <c r="AH238" s="5">
        <f t="shared" si="413"/>
        <v>2.1919094936288089E-2</v>
      </c>
      <c r="AI238" s="5">
        <f t="shared" si="414"/>
        <v>2.5759957124956392E-2</v>
      </c>
      <c r="AJ238" s="5">
        <f t="shared" si="415"/>
        <v>1.5136924973599419E-2</v>
      </c>
      <c r="AK238" s="5">
        <f t="shared" si="416"/>
        <v>5.9297846536242541E-3</v>
      </c>
      <c r="AL238" s="5">
        <f t="shared" si="417"/>
        <v>1.4620551975427589E-4</v>
      </c>
      <c r="AM238" s="5">
        <f t="shared" si="418"/>
        <v>9.6771163020540035E-4</v>
      </c>
      <c r="AN238" s="5">
        <f t="shared" si="419"/>
        <v>1.7275306899495121E-3</v>
      </c>
      <c r="AO238" s="5">
        <f t="shared" si="420"/>
        <v>1.5419688012243875E-3</v>
      </c>
      <c r="AP238" s="5">
        <f t="shared" si="421"/>
        <v>9.175593031071278E-4</v>
      </c>
      <c r="AQ238" s="5">
        <f t="shared" si="422"/>
        <v>4.0950005313819662E-4</v>
      </c>
      <c r="AR238" s="5">
        <f t="shared" si="423"/>
        <v>7.82586630488619E-3</v>
      </c>
      <c r="AS238" s="5">
        <f t="shared" si="424"/>
        <v>9.1971854251044292E-3</v>
      </c>
      <c r="AT238" s="5">
        <f t="shared" si="425"/>
        <v>5.4043997461942017E-3</v>
      </c>
      <c r="AU238" s="5">
        <f t="shared" si="426"/>
        <v>2.1171358603498933E-3</v>
      </c>
      <c r="AV238" s="5">
        <f t="shared" si="427"/>
        <v>6.2202989161783075E-4</v>
      </c>
      <c r="AW238" s="5">
        <f t="shared" si="428"/>
        <v>8.5204708957494378E-6</v>
      </c>
      <c r="AX238" s="5">
        <f t="shared" si="429"/>
        <v>1.8954713668509302E-4</v>
      </c>
      <c r="AY238" s="5">
        <f t="shared" si="430"/>
        <v>3.383740420129611E-4</v>
      </c>
      <c r="AZ238" s="5">
        <f t="shared" si="431"/>
        <v>3.0202775497054985E-4</v>
      </c>
      <c r="BA238" s="5">
        <f t="shared" si="432"/>
        <v>1.7972372472759281E-4</v>
      </c>
      <c r="BB238" s="5">
        <f t="shared" si="433"/>
        <v>8.0209393089823228E-5</v>
      </c>
      <c r="BC238" s="5">
        <f t="shared" si="434"/>
        <v>2.863749568773566E-5</v>
      </c>
      <c r="BD238" s="5">
        <f t="shared" si="435"/>
        <v>2.3284181973134434E-3</v>
      </c>
      <c r="BE238" s="5">
        <f t="shared" si="436"/>
        <v>2.736424706681795E-3</v>
      </c>
      <c r="BF238" s="5">
        <f t="shared" si="437"/>
        <v>1.6079629045972744E-3</v>
      </c>
      <c r="BG238" s="5">
        <f t="shared" si="438"/>
        <v>6.2990823908475079E-4</v>
      </c>
      <c r="BH238" s="5">
        <f t="shared" si="439"/>
        <v>1.8507161539567461E-4</v>
      </c>
      <c r="BI238" s="5">
        <f t="shared" si="440"/>
        <v>4.3500307759024117E-5</v>
      </c>
      <c r="BJ238" s="8">
        <f t="shared" si="441"/>
        <v>0.25047360704261762</v>
      </c>
      <c r="BK238" s="8">
        <f t="shared" si="442"/>
        <v>0.23298152465712721</v>
      </c>
      <c r="BL238" s="8">
        <f t="shared" si="443"/>
        <v>0.46508423940063415</v>
      </c>
      <c r="BM238" s="8">
        <f t="shared" si="444"/>
        <v>0.56520280700691639</v>
      </c>
      <c r="BN238" s="8">
        <f t="shared" si="445"/>
        <v>0.43212042691957425</v>
      </c>
    </row>
    <row r="239" spans="1:66" x14ac:dyDescent="0.25">
      <c r="A239" t="s">
        <v>27</v>
      </c>
      <c r="B239" t="s">
        <v>29</v>
      </c>
      <c r="C239" t="s">
        <v>190</v>
      </c>
      <c r="D239" s="4" t="s">
        <v>497</v>
      </c>
      <c r="E239">
        <f>VLOOKUP(A239,home!$A$2:$E$405,3,FALSE)</f>
        <v>1.32768361581921</v>
      </c>
      <c r="F239">
        <f>VLOOKUP(B239,home!$B$2:$E$405,3,FALSE)</f>
        <v>0.67</v>
      </c>
      <c r="G239">
        <f>VLOOKUP(C239,away!$B$2:$E$405,4,FALSE)</f>
        <v>1.67</v>
      </c>
      <c r="H239">
        <f>VLOOKUP(A239,away!$A$2:$E$405,3,FALSE)</f>
        <v>1.10734463276836</v>
      </c>
      <c r="I239">
        <f>VLOOKUP(C239,away!$B$2:$E$405,3,FALSE)</f>
        <v>1.26</v>
      </c>
      <c r="J239">
        <f>VLOOKUP(B239,home!$B$2:$E$405,4,FALSE)</f>
        <v>1.71</v>
      </c>
      <c r="K239" s="3">
        <f t="shared" si="390"/>
        <v>1.4855451977401142</v>
      </c>
      <c r="L239" s="3">
        <f t="shared" si="391"/>
        <v>2.3858847457627084</v>
      </c>
      <c r="M239" s="5">
        <f t="shared" si="392"/>
        <v>2.0828564450169486E-2</v>
      </c>
      <c r="N239" s="5">
        <f t="shared" si="393"/>
        <v>3.094177389476974E-2</v>
      </c>
      <c r="O239" s="5">
        <f t="shared" si="394"/>
        <v>4.969455419779481E-2</v>
      </c>
      <c r="P239" s="5">
        <f t="shared" si="395"/>
        <v>7.3823506342369907E-2</v>
      </c>
      <c r="Q239" s="5">
        <f t="shared" si="396"/>
        <v>2.2982701809467813E-2</v>
      </c>
      <c r="R239" s="5">
        <f t="shared" si="397"/>
        <v>5.9282739403998412E-2</v>
      </c>
      <c r="S239" s="5">
        <f t="shared" si="398"/>
        <v>6.5413894722801999E-2</v>
      </c>
      <c r="T239" s="5">
        <f t="shared" si="399"/>
        <v>5.4834077663622249E-2</v>
      </c>
      <c r="U239" s="5">
        <f t="shared" si="400"/>
        <v>8.8067188830488474E-2</v>
      </c>
      <c r="V239" s="5">
        <f t="shared" si="401"/>
        <v>2.576100657612157E-2</v>
      </c>
      <c r="W239" s="5">
        <f t="shared" si="402"/>
        <v>1.1380614101382651E-2</v>
      </c>
      <c r="X239" s="5">
        <f t="shared" si="403"/>
        <v>2.7152833581900845E-2</v>
      </c>
      <c r="Y239" s="5">
        <f t="shared" si="404"/>
        <v>3.239176572364532E-2</v>
      </c>
      <c r="Z239" s="5">
        <f t="shared" si="405"/>
        <v>4.7147261210341879E-2</v>
      </c>
      <c r="AA239" s="5">
        <f t="shared" si="406"/>
        <v>7.0039387477622131E-2</v>
      </c>
      <c r="AB239" s="5">
        <f t="shared" si="407"/>
        <v>5.2023337860020336E-2</v>
      </c>
      <c r="AC239" s="5">
        <f t="shared" si="408"/>
        <v>5.7066097765281531E-3</v>
      </c>
      <c r="AD239" s="5">
        <f t="shared" si="409"/>
        <v>4.2266041564106025E-3</v>
      </c>
      <c r="AE239" s="5">
        <f t="shared" si="410"/>
        <v>1.0084190383157316E-2</v>
      </c>
      <c r="AF239" s="5">
        <f t="shared" si="411"/>
        <v>1.2029858004271024E-2</v>
      </c>
      <c r="AG239" s="5">
        <f t="shared" si="412"/>
        <v>9.5672849020272174E-3</v>
      </c>
      <c r="AH239" s="5">
        <f t="shared" si="413"/>
        <v>2.812198283156114E-2</v>
      </c>
      <c r="AI239" s="5">
        <f t="shared" si="414"/>
        <v>4.1776476546355586E-2</v>
      </c>
      <c r="AJ239" s="5">
        <f t="shared" si="415"/>
        <v>3.1030422055970536E-2</v>
      </c>
      <c r="AK239" s="5">
        <f t="shared" si="416"/>
        <v>1.5365698156365322E-2</v>
      </c>
      <c r="AL239" s="5">
        <f t="shared" si="417"/>
        <v>8.0904652654067738E-4</v>
      </c>
      <c r="AM239" s="5">
        <f t="shared" si="418"/>
        <v>1.255762301460836E-3</v>
      </c>
      <c r="AN239" s="5">
        <f t="shared" si="419"/>
        <v>2.9961041193592801E-3</v>
      </c>
      <c r="AO239" s="5">
        <f t="shared" si="420"/>
        <v>3.5741795575480605E-3</v>
      </c>
      <c r="AP239" s="5">
        <f t="shared" si="421"/>
        <v>2.8425268283236078E-3</v>
      </c>
      <c r="AQ239" s="5">
        <f t="shared" si="422"/>
        <v>1.6954853497796376E-3</v>
      </c>
      <c r="AR239" s="5">
        <f t="shared" si="423"/>
        <v>1.3419161971684499E-2</v>
      </c>
      <c r="AS239" s="5">
        <f t="shared" si="424"/>
        <v>1.9934771624732669E-2</v>
      </c>
      <c r="AT239" s="5">
        <f t="shared" si="425"/>
        <v>1.4807002127583759E-2</v>
      </c>
      <c r="AU239" s="5">
        <f t="shared" si="426"/>
        <v>7.3321569678532388E-3</v>
      </c>
      <c r="AV239" s="5">
        <f t="shared" si="427"/>
        <v>2.7230626431677713E-3</v>
      </c>
      <c r="AW239" s="5">
        <f t="shared" si="428"/>
        <v>7.9653768434528158E-5</v>
      </c>
      <c r="AX239" s="5">
        <f t="shared" si="429"/>
        <v>3.1091527607303638E-4</v>
      </c>
      <c r="AY239" s="5">
        <f t="shared" si="430"/>
        <v>7.4180801440725864E-4</v>
      </c>
      <c r="AZ239" s="5">
        <f t="shared" si="431"/>
        <v>8.8493421292940109E-4</v>
      </c>
      <c r="BA239" s="5">
        <f t="shared" si="432"/>
        <v>7.0378367987726216E-4</v>
      </c>
      <c r="BB239" s="5">
        <f t="shared" si="433"/>
        <v>4.1978668653397632E-4</v>
      </c>
      <c r="BC239" s="5">
        <f t="shared" si="434"/>
        <v>2.0031253037513716E-4</v>
      </c>
      <c r="BD239" s="5">
        <f t="shared" si="435"/>
        <v>5.3360956415268463E-3</v>
      </c>
      <c r="BE239" s="5">
        <f t="shared" si="436"/>
        <v>7.9270112549521595E-3</v>
      </c>
      <c r="BF239" s="5">
        <f t="shared" si="437"/>
        <v>5.88796675111301E-3</v>
      </c>
      <c r="BG239" s="5">
        <f t="shared" si="438"/>
        <v>2.9156135771897991E-3</v>
      </c>
      <c r="BH239" s="5">
        <f t="shared" si="439"/>
        <v>1.0828189370150445E-3</v>
      </c>
      <c r="BI239" s="5">
        <f t="shared" si="440"/>
        <v>3.2171529438095107E-4</v>
      </c>
      <c r="BJ239" s="8">
        <f t="shared" si="441"/>
        <v>0.2312173027773223</v>
      </c>
      <c r="BK239" s="8">
        <f t="shared" si="442"/>
        <v>0.19308443640893908</v>
      </c>
      <c r="BL239" s="8">
        <f t="shared" si="443"/>
        <v>0.51708916415137662</v>
      </c>
      <c r="BM239" s="8">
        <f t="shared" si="444"/>
        <v>0.73032217020343682</v>
      </c>
      <c r="BN239" s="8">
        <f t="shared" si="445"/>
        <v>0.25755384009857019</v>
      </c>
    </row>
    <row r="240" spans="1:66" x14ac:dyDescent="0.25">
      <c r="A240" t="s">
        <v>196</v>
      </c>
      <c r="B240" t="s">
        <v>301</v>
      </c>
      <c r="C240" t="s">
        <v>203</v>
      </c>
      <c r="D240" s="4" t="s">
        <v>497</v>
      </c>
      <c r="E240">
        <f>VLOOKUP(A240,home!$A$2:$E$405,3,FALSE)</f>
        <v>1.62745098039216</v>
      </c>
      <c r="F240">
        <f>VLOOKUP(B240,home!$B$2:$E$405,3,FALSE)</f>
        <v>0.92</v>
      </c>
      <c r="G240">
        <f>VLOOKUP(C240,away!$B$2:$E$405,4,FALSE)</f>
        <v>1.23</v>
      </c>
      <c r="H240">
        <f>VLOOKUP(A240,away!$A$2:$E$405,3,FALSE)</f>
        <v>1.5882352941176501</v>
      </c>
      <c r="I240">
        <f>VLOOKUP(C240,away!$B$2:$E$405,3,FALSE)</f>
        <v>0.69</v>
      </c>
      <c r="J240">
        <f>VLOOKUP(B240,home!$B$2:$E$405,4,FALSE)</f>
        <v>1.42</v>
      </c>
      <c r="K240" s="3">
        <f t="shared" si="390"/>
        <v>1.8416235294117682</v>
      </c>
      <c r="L240" s="3">
        <f t="shared" si="391"/>
        <v>1.5561529411764734</v>
      </c>
      <c r="M240" s="5">
        <f t="shared" si="392"/>
        <v>3.3447558968939646E-2</v>
      </c>
      <c r="N240" s="5">
        <f t="shared" si="393"/>
        <v>6.159781159858687E-2</v>
      </c>
      <c r="O240" s="5">
        <f t="shared" si="394"/>
        <v>5.2049517264688962E-2</v>
      </c>
      <c r="P240" s="5">
        <f t="shared" si="395"/>
        <v>9.585561568917525E-2</v>
      </c>
      <c r="Q240" s="5">
        <f t="shared" si="396"/>
        <v>5.6719989600115359E-2</v>
      </c>
      <c r="R240" s="5">
        <f t="shared" si="397"/>
        <v>4.0498504689130688E-2</v>
      </c>
      <c r="S240" s="5">
        <f t="shared" si="398"/>
        <v>6.8676903056538285E-2</v>
      </c>
      <c r="T240" s="5">
        <f t="shared" si="399"/>
        <v>8.8264978639718494E-2</v>
      </c>
      <c r="U240" s="5">
        <f t="shared" si="400"/>
        <v>7.4582999141495895E-2</v>
      </c>
      <c r="V240" s="5">
        <f t="shared" si="401"/>
        <v>2.186861738541385E-2</v>
      </c>
      <c r="W240" s="5">
        <f t="shared" si="402"/>
        <v>3.4818955811854402E-2</v>
      </c>
      <c r="X240" s="5">
        <f t="shared" si="403"/>
        <v>5.4183620495310891E-2</v>
      </c>
      <c r="Y240" s="5">
        <f t="shared" si="404"/>
        <v>4.2159000198683953E-2</v>
      </c>
      <c r="Z240" s="5">
        <f t="shared" si="405"/>
        <v>2.1007289061746637E-2</v>
      </c>
      <c r="AA240" s="5">
        <f t="shared" si="406"/>
        <v>3.8687517825267075E-2</v>
      </c>
      <c r="AB240" s="5">
        <f t="shared" si="407"/>
        <v>3.5623921560774527E-2</v>
      </c>
      <c r="AC240" s="5">
        <f t="shared" si="408"/>
        <v>3.9170081621211633E-3</v>
      </c>
      <c r="AD240" s="5">
        <f t="shared" si="409"/>
        <v>1.6030852073164938E-2</v>
      </c>
      <c r="AE240" s="5">
        <f t="shared" si="410"/>
        <v>2.4946457603220586E-2</v>
      </c>
      <c r="AF240" s="5">
        <f t="shared" si="411"/>
        <v>1.9410251685592961E-2</v>
      </c>
      <c r="AG240" s="5">
        <f t="shared" si="412"/>
        <v>1.0068440083170361E-2</v>
      </c>
      <c r="AH240" s="5">
        <f t="shared" si="413"/>
        <v>8.1726386648953465E-3</v>
      </c>
      <c r="AI240" s="5">
        <f t="shared" si="414"/>
        <v>1.5050923662651648E-2</v>
      </c>
      <c r="AJ240" s="5">
        <f t="shared" si="415"/>
        <v>1.3859067578259814E-2</v>
      </c>
      <c r="AK240" s="5">
        <f t="shared" si="416"/>
        <v>8.5077283159436801E-3</v>
      </c>
      <c r="AL240" s="5">
        <f t="shared" si="417"/>
        <v>4.4902198021484145E-4</v>
      </c>
      <c r="AM240" s="5">
        <f t="shared" si="418"/>
        <v>5.9045588748919981E-3</v>
      </c>
      <c r="AN240" s="5">
        <f t="shared" si="419"/>
        <v>9.1883966595128312E-3</v>
      </c>
      <c r="AO240" s="5">
        <f t="shared" si="420"/>
        <v>7.1492752431984892E-3</v>
      </c>
      <c r="AP240" s="5">
        <f t="shared" si="421"/>
        <v>3.7084552323278248E-3</v>
      </c>
      <c r="AQ240" s="5">
        <f t="shared" si="422"/>
        <v>1.4427308792520565E-3</v>
      </c>
      <c r="AR240" s="5">
        <f t="shared" si="423"/>
        <v>2.5435751391098918E-3</v>
      </c>
      <c r="AS240" s="5">
        <f t="shared" si="424"/>
        <v>4.6843078250115881E-3</v>
      </c>
      <c r="AT240" s="5">
        <f t="shared" si="425"/>
        <v>4.3133657547745029E-3</v>
      </c>
      <c r="AU240" s="5">
        <f t="shared" si="426"/>
        <v>2.6478652883172244E-3</v>
      </c>
      <c r="AV240" s="5">
        <f t="shared" si="427"/>
        <v>1.2190927544194199E-3</v>
      </c>
      <c r="AW240" s="5">
        <f t="shared" si="428"/>
        <v>3.5745241289037583E-5</v>
      </c>
      <c r="AX240" s="5">
        <f t="shared" si="429"/>
        <v>1.8123290924663593E-3</v>
      </c>
      <c r="AY240" s="5">
        <f t="shared" si="430"/>
        <v>2.820261247621214E-3</v>
      </c>
      <c r="AZ240" s="5">
        <f t="shared" si="431"/>
        <v>2.1943789176858916E-3</v>
      </c>
      <c r="BA240" s="5">
        <f t="shared" si="432"/>
        <v>1.1382630689375155E-3</v>
      </c>
      <c r="BB240" s="5">
        <f t="shared" si="433"/>
        <v>4.4282785563991831E-4</v>
      </c>
      <c r="BC240" s="5">
        <f t="shared" si="434"/>
        <v>1.3782157399778593E-4</v>
      </c>
      <c r="BD240" s="5">
        <f t="shared" si="435"/>
        <v>6.5969865563820249E-4</v>
      </c>
      <c r="BE240" s="5">
        <f t="shared" si="436"/>
        <v>1.2149165665446251E-3</v>
      </c>
      <c r="BF240" s="5">
        <f t="shared" si="437"/>
        <v>1.11870946761037E-3</v>
      </c>
      <c r="BG240" s="5">
        <f t="shared" si="438"/>
        <v>6.8674722604232313E-4</v>
      </c>
      <c r="BH240" s="5">
        <f t="shared" si="439"/>
        <v>3.1618246255945133E-4</v>
      </c>
      <c r="BI240" s="5">
        <f t="shared" si="440"/>
        <v>1.1645781252736826E-4</v>
      </c>
      <c r="BJ240" s="8">
        <f t="shared" si="441"/>
        <v>0.44413965643495062</v>
      </c>
      <c r="BK240" s="8">
        <f t="shared" si="442"/>
        <v>0.22703498649002427</v>
      </c>
      <c r="BL240" s="8">
        <f t="shared" si="443"/>
        <v>0.30655373765566257</v>
      </c>
      <c r="BM240" s="8">
        <f t="shared" si="444"/>
        <v>0.65578215582541532</v>
      </c>
      <c r="BN240" s="8">
        <f t="shared" si="445"/>
        <v>0.34016899781063675</v>
      </c>
    </row>
    <row r="241" spans="1:66" x14ac:dyDescent="0.25">
      <c r="A241" t="s">
        <v>37</v>
      </c>
      <c r="B241" t="s">
        <v>229</v>
      </c>
      <c r="C241" t="s">
        <v>226</v>
      </c>
      <c r="D241" s="4" t="s">
        <v>497</v>
      </c>
      <c r="E241">
        <f>VLOOKUP(A241,home!$A$2:$E$405,3,FALSE)</f>
        <v>1.8518518518518501</v>
      </c>
      <c r="F241">
        <f>VLOOKUP(B241,home!$B$2:$E$405,3,FALSE)</f>
        <v>0.32</v>
      </c>
      <c r="G241">
        <f>VLOOKUP(C241,away!$B$2:$E$405,4,FALSE)</f>
        <v>1.51</v>
      </c>
      <c r="H241">
        <f>VLOOKUP(A241,away!$A$2:$E$405,3,FALSE)</f>
        <v>1.3518518518518501</v>
      </c>
      <c r="I241">
        <f>VLOOKUP(C241,away!$B$2:$E$405,3,FALSE)</f>
        <v>1.08</v>
      </c>
      <c r="J241">
        <f>VLOOKUP(B241,home!$B$2:$E$405,4,FALSE)</f>
        <v>0.59</v>
      </c>
      <c r="K241" s="3">
        <f t="shared" si="390"/>
        <v>0.89481481481481395</v>
      </c>
      <c r="L241" s="3">
        <f t="shared" si="391"/>
        <v>0.86139999999999883</v>
      </c>
      <c r="M241" s="5">
        <f t="shared" si="392"/>
        <v>0.17269731954663889</v>
      </c>
      <c r="N241" s="5">
        <f t="shared" si="393"/>
        <v>0.15453212000914043</v>
      </c>
      <c r="O241" s="5">
        <f t="shared" si="394"/>
        <v>0.14876147105747453</v>
      </c>
      <c r="P241" s="5">
        <f t="shared" si="395"/>
        <v>0.13311396817587337</v>
      </c>
      <c r="Q241" s="5">
        <f t="shared" si="396"/>
        <v>6.9138815174459786E-2</v>
      </c>
      <c r="R241" s="5">
        <f t="shared" si="397"/>
        <v>6.407156558445419E-2</v>
      </c>
      <c r="S241" s="5">
        <f t="shared" si="398"/>
        <v>2.5650844741024078E-2</v>
      </c>
      <c r="T241" s="5">
        <f t="shared" si="399"/>
        <v>5.9556175391279574E-2</v>
      </c>
      <c r="U241" s="5">
        <f t="shared" si="400"/>
        <v>5.7332186093348579E-2</v>
      </c>
      <c r="V241" s="5">
        <f t="shared" si="401"/>
        <v>2.1968337689860958E-3</v>
      </c>
      <c r="W241" s="5">
        <f t="shared" si="402"/>
        <v>2.0622145365616632E-2</v>
      </c>
      <c r="X241" s="5">
        <f t="shared" si="403"/>
        <v>1.7763916017942142E-2</v>
      </c>
      <c r="Y241" s="5">
        <f t="shared" si="404"/>
        <v>7.65091862892767E-3</v>
      </c>
      <c r="Z241" s="5">
        <f t="shared" si="405"/>
        <v>1.8397082198149589E-2</v>
      </c>
      <c r="AA241" s="5">
        <f t="shared" si="406"/>
        <v>1.6461981700270138E-2</v>
      </c>
      <c r="AB241" s="5">
        <f t="shared" si="407"/>
        <v>7.3652125533060376E-3</v>
      </c>
      <c r="AC241" s="5">
        <f t="shared" si="408"/>
        <v>1.0583157181455454E-4</v>
      </c>
      <c r="AD241" s="5">
        <f t="shared" si="409"/>
        <v>4.6132502966046039E-3</v>
      </c>
      <c r="AE241" s="5">
        <f t="shared" si="410"/>
        <v>3.9738538054952003E-3</v>
      </c>
      <c r="AF241" s="5">
        <f t="shared" si="411"/>
        <v>1.7115388340267804E-3</v>
      </c>
      <c r="AG241" s="5">
        <f t="shared" si="412"/>
        <v>4.914398505435556E-4</v>
      </c>
      <c r="AH241" s="5">
        <f t="shared" si="413"/>
        <v>3.9618116513715079E-3</v>
      </c>
      <c r="AI241" s="5">
        <f t="shared" si="414"/>
        <v>3.5450877591531684E-3</v>
      </c>
      <c r="AJ241" s="5">
        <f t="shared" si="415"/>
        <v>1.5860985233544529E-3</v>
      </c>
      <c r="AK241" s="5">
        <f t="shared" si="416"/>
        <v>4.7308815215115499E-4</v>
      </c>
      <c r="AL241" s="5">
        <f t="shared" si="417"/>
        <v>3.2629714275839112E-6</v>
      </c>
      <c r="AM241" s="5">
        <f t="shared" si="418"/>
        <v>8.2560094197012691E-4</v>
      </c>
      <c r="AN241" s="5">
        <f t="shared" si="419"/>
        <v>7.1117265141306632E-4</v>
      </c>
      <c r="AO241" s="5">
        <f t="shared" si="420"/>
        <v>3.0630206096360726E-4</v>
      </c>
      <c r="AP241" s="5">
        <f t="shared" si="421"/>
        <v>8.7949531771350323E-5</v>
      </c>
      <c r="AQ241" s="5">
        <f t="shared" si="422"/>
        <v>1.8939931666960264E-5</v>
      </c>
      <c r="AR241" s="5">
        <f t="shared" si="423"/>
        <v>6.8254091129828275E-4</v>
      </c>
      <c r="AS241" s="5">
        <f t="shared" si="424"/>
        <v>6.1074771914690731E-4</v>
      </c>
      <c r="AT241" s="5">
        <f t="shared" si="425"/>
        <v>2.7325305360350488E-4</v>
      </c>
      <c r="AU241" s="5">
        <f t="shared" si="426"/>
        <v>8.1503626852600909E-5</v>
      </c>
      <c r="AV241" s="5">
        <f t="shared" si="427"/>
        <v>1.8232663192211438E-5</v>
      </c>
      <c r="AW241" s="5">
        <f t="shared" si="428"/>
        <v>6.9863252962277652E-8</v>
      </c>
      <c r="AX241" s="5">
        <f t="shared" si="429"/>
        <v>1.2312665899998917E-4</v>
      </c>
      <c r="AY241" s="5">
        <f t="shared" si="430"/>
        <v>1.0606130406259052E-4</v>
      </c>
      <c r="AZ241" s="5">
        <f t="shared" si="431"/>
        <v>4.5680603659757675E-5</v>
      </c>
      <c r="BA241" s="5">
        <f t="shared" si="432"/>
        <v>1.3116423997505071E-5</v>
      </c>
      <c r="BB241" s="5">
        <f t="shared" si="433"/>
        <v>2.8246219078627128E-6</v>
      </c>
      <c r="BC241" s="5">
        <f t="shared" si="434"/>
        <v>4.866258622865877E-7</v>
      </c>
      <c r="BD241" s="5">
        <f t="shared" si="435"/>
        <v>9.7990123498723294E-5</v>
      </c>
      <c r="BE241" s="5">
        <f t="shared" si="436"/>
        <v>8.7683014212190839E-5</v>
      </c>
      <c r="BF241" s="5">
        <f t="shared" si="437"/>
        <v>3.9230030062343113E-5</v>
      </c>
      <c r="BG241" s="5">
        <f t="shared" si="438"/>
        <v>1.1701204028471717E-5</v>
      </c>
      <c r="BH241" s="5">
        <f t="shared" si="439"/>
        <v>2.6176026789618177E-6</v>
      </c>
      <c r="BI241" s="5">
        <f t="shared" si="440"/>
        <v>4.6845393128679605E-7</v>
      </c>
      <c r="BJ241" s="8">
        <f t="shared" si="441"/>
        <v>0.34229543473031149</v>
      </c>
      <c r="BK241" s="8">
        <f t="shared" si="442"/>
        <v>0.3338741220798272</v>
      </c>
      <c r="BL241" s="8">
        <f t="shared" si="443"/>
        <v>0.3054644714773892</v>
      </c>
      <c r="BM241" s="8">
        <f t="shared" si="444"/>
        <v>0.25760985949682669</v>
      </c>
      <c r="BN241" s="8">
        <f t="shared" si="445"/>
        <v>0.74231525954804112</v>
      </c>
    </row>
    <row r="242" spans="1:66" x14ac:dyDescent="0.25">
      <c r="A242" t="s">
        <v>340</v>
      </c>
      <c r="B242" t="s">
        <v>394</v>
      </c>
      <c r="C242" t="s">
        <v>429</v>
      </c>
      <c r="D242" s="4" t="s">
        <v>497</v>
      </c>
      <c r="E242">
        <f>VLOOKUP(A242,home!$A$2:$E$405,3,FALSE)</f>
        <v>1.3107344632768401</v>
      </c>
      <c r="F242">
        <f>VLOOKUP(B242,home!$B$2:$E$405,3,FALSE)</f>
        <v>1.34</v>
      </c>
      <c r="G242">
        <f>VLOOKUP(C242,away!$B$2:$E$405,4,FALSE)</f>
        <v>0.93</v>
      </c>
      <c r="H242">
        <f>VLOOKUP(A242,away!$A$2:$E$405,3,FALSE)</f>
        <v>1.1016949152542399</v>
      </c>
      <c r="I242">
        <f>VLOOKUP(C242,away!$B$2:$E$405,3,FALSE)</f>
        <v>0.59</v>
      </c>
      <c r="J242">
        <f>VLOOKUP(B242,home!$B$2:$E$405,4,FALSE)</f>
        <v>1.1299999999999999</v>
      </c>
      <c r="K242" s="3">
        <f t="shared" si="390"/>
        <v>1.6334372881355981</v>
      </c>
      <c r="L242" s="3">
        <f t="shared" si="391"/>
        <v>0.7345000000000016</v>
      </c>
      <c r="M242" s="5">
        <f t="shared" ref="M242:M305" si="446">_xlfn.POISSON.DIST(0,K242,FALSE) * _xlfn.POISSON.DIST(0,L242,FALSE)</f>
        <v>9.3673749088025962E-2</v>
      </c>
      <c r="N242" s="5">
        <f t="shared" ref="N242:N305" si="447">_xlfn.POISSON.DIST(1,K242,FALSE) * _xlfn.POISSON.DIST(0,L242,FALSE)</f>
        <v>0.15301019467983959</v>
      </c>
      <c r="O242" s="5">
        <f t="shared" ref="O242:O305" si="448">_xlfn.POISSON.DIST(0,K242,FALSE) * _xlfn.POISSON.DIST(1,L242,FALSE)</f>
        <v>6.8803368705155216E-2</v>
      </c>
      <c r="P242" s="5">
        <f t="shared" ref="P242:P305" si="449">_xlfn.POISSON.DIST(1,K242,FALSE) * _xlfn.POISSON.DIST(1,L242,FALSE)</f>
        <v>0.11238598799234242</v>
      </c>
      <c r="Q242" s="5">
        <f t="shared" ref="Q242:Q305" si="450">_xlfn.POISSON.DIST(2,K242,FALSE) * _xlfn.POISSON.DIST(0,L242,FALSE)</f>
        <v>0.12496627872746857</v>
      </c>
      <c r="R242" s="5">
        <f t="shared" ref="R242:R305" si="451">_xlfn.POISSON.DIST(0,K242,FALSE) * _xlfn.POISSON.DIST(2,L242,FALSE)</f>
        <v>2.5268037156968303E-2</v>
      </c>
      <c r="S242" s="5">
        <f t="shared" ref="S242:S305" si="452">_xlfn.POISSON.DIST(2,K242,FALSE) * _xlfn.POISSON.DIST(2,L242,FALSE)</f>
        <v>3.3709044476125993E-2</v>
      </c>
      <c r="T242" s="5">
        <f t="shared" ref="T242:T305" si="453">_xlfn.POISSON.DIST(2,K242,FALSE) * _xlfn.POISSON.DIST(1,L242,FALSE)</f>
        <v>9.1787731725325866E-2</v>
      </c>
      <c r="U242" s="5">
        <f t="shared" ref="U242:U305" si="454">_xlfn.POISSON.DIST(1,K242,FALSE) * _xlfn.POISSON.DIST(2,L242,FALSE)</f>
        <v>4.1273754090187839E-2</v>
      </c>
      <c r="V242" s="5">
        <f t="shared" ref="V242:V305" si="455">_xlfn.POISSON.DIST(3,K242,FALSE) * _xlfn.POISSON.DIST(3,L242,FALSE)</f>
        <v>4.4936391875584417E-3</v>
      </c>
      <c r="W242" s="5">
        <f t="shared" ref="W242:W305" si="456">_xlfn.POISSON.DIST(3,K242,FALSE) * _xlfn.POISSON.DIST(0,L242,FALSE)</f>
        <v>6.804152647766451E-2</v>
      </c>
      <c r="X242" s="5">
        <f t="shared" ref="X242:X305" si="457">_xlfn.POISSON.DIST(3,K242,FALSE) * _xlfn.POISSON.DIST(1,L242,FALSE)</f>
        <v>4.9976501197844685E-2</v>
      </c>
      <c r="Y242" s="5">
        <f t="shared" ref="Y242:Y305" si="458">_xlfn.POISSON.DIST(3,K242,FALSE) * _xlfn.POISSON.DIST(2,L242,FALSE)</f>
        <v>1.83538700649085E-2</v>
      </c>
      <c r="Z242" s="5">
        <f t="shared" ref="Z242:Z305" si="459">_xlfn.POISSON.DIST(0,K242,FALSE) * _xlfn.POISSON.DIST(3,L242,FALSE)</f>
        <v>6.1864577639310879E-3</v>
      </c>
      <c r="AA242" s="5">
        <f t="shared" ref="AA242:AA305" si="460">_xlfn.POISSON.DIST(1,K242,FALSE) * _xlfn.POISSON.DIST(3,L242,FALSE)</f>
        <v>1.0105190793081012E-2</v>
      </c>
      <c r="AB242" s="5">
        <f t="shared" ref="AB242:AB305" si="461">_xlfn.POISSON.DIST(2,K242,FALSE) * _xlfn.POISSON.DIST(3,L242,FALSE)</f>
        <v>8.253097722571533E-3</v>
      </c>
      <c r="AC242" s="5">
        <f t="shared" ref="AC242:AC305" si="462">_xlfn.POISSON.DIST(4,K242,FALSE) * _xlfn.POISSON.DIST(4,L242,FALSE)</f>
        <v>3.3695544689118904E-4</v>
      </c>
      <c r="AD242" s="5">
        <f t="shared" ref="AD242:AD305" si="463">_xlfn.POISSON.DIST(4,K242,FALSE) * _xlfn.POISSON.DIST(0,L242,FALSE)</f>
        <v>2.778539162257071E-2</v>
      </c>
      <c r="AE242" s="5">
        <f t="shared" ref="AE242:AE305" si="464">_xlfn.POISSON.DIST(4,K242,FALSE) * _xlfn.POISSON.DIST(1,L242,FALSE)</f>
        <v>2.0408370146778227E-2</v>
      </c>
      <c r="AF242" s="5">
        <f t="shared" ref="AF242:AF305" si="465">_xlfn.POISSON.DIST(4,K242,FALSE) * _xlfn.POISSON.DIST(2,L242,FALSE)</f>
        <v>7.4949739364043198E-3</v>
      </c>
      <c r="AG242" s="5">
        <f t="shared" ref="AG242:AG305" si="466">_xlfn.POISSON.DIST(4,K242,FALSE) * _xlfn.POISSON.DIST(3,L242,FALSE)</f>
        <v>1.8350194520963287E-3</v>
      </c>
      <c r="AH242" s="5">
        <f t="shared" ref="AH242:AH305" si="467">_xlfn.POISSON.DIST(0,K242,FALSE) * _xlfn.POISSON.DIST(4,L242,FALSE)</f>
        <v>1.1359883069018482E-3</v>
      </c>
      <c r="AI242" s="5">
        <f t="shared" ref="AI242:AI305" si="468">_xlfn.POISSON.DIST(1,K242,FALSE) * _xlfn.POISSON.DIST(4,L242,FALSE)</f>
        <v>1.8555656593795048E-3</v>
      </c>
      <c r="AJ242" s="5">
        <f t="shared" ref="AJ242:AJ305" si="469">_xlfn.POISSON.DIST(2,K242,FALSE) * _xlfn.POISSON.DIST(4,L242,FALSE)</f>
        <v>1.5154750693072009E-3</v>
      </c>
      <c r="AK242" s="5">
        <f t="shared" ref="AK242:AK305" si="470">_xlfn.POISSON.DIST(3,K242,FALSE) * _xlfn.POISSON.DIST(4,L242,FALSE)</f>
        <v>8.251444958154205E-4</v>
      </c>
      <c r="AL242" s="5">
        <f t="shared" ref="AL242:AL305" si="471">_xlfn.POISSON.DIST(5,K242,FALSE) * _xlfn.POISSON.DIST(5,L242,FALSE)</f>
        <v>1.6170622475110576E-5</v>
      </c>
      <c r="AM242" s="5">
        <f t="shared" ref="AM242:AM305" si="472">_xlfn.POISSON.DIST(5,K242,FALSE) * _xlfn.POISSON.DIST(0,L242,FALSE)</f>
        <v>9.0771389483514878E-3</v>
      </c>
      <c r="AN242" s="5">
        <f t="shared" ref="AN242:AN305" si="473">_xlfn.POISSON.DIST(5,K242,FALSE) * _xlfn.POISSON.DIST(1,L242,FALSE)</f>
        <v>6.6671585575641817E-3</v>
      </c>
      <c r="AO242" s="5">
        <f t="shared" ref="AO242:AO305" si="474">_xlfn.POISSON.DIST(5,K242,FALSE) * _xlfn.POISSON.DIST(2,L242,FALSE)</f>
        <v>2.4485139802654511E-3</v>
      </c>
      <c r="AP242" s="5">
        <f t="shared" ref="AP242:AP305" si="475">_xlfn.POISSON.DIST(5,K242,FALSE) * _xlfn.POISSON.DIST(3,L242,FALSE)</f>
        <v>5.9947783950165933E-4</v>
      </c>
      <c r="AQ242" s="5">
        <f t="shared" ref="AQ242:AQ305" si="476">_xlfn.POISSON.DIST(5,K242,FALSE) * _xlfn.POISSON.DIST(4,L242,FALSE)</f>
        <v>1.1007911827849242E-4</v>
      </c>
      <c r="AR242" s="5">
        <f t="shared" ref="AR242:AR305" si="477">_xlfn.POISSON.DIST(0,K242,FALSE) * _xlfn.POISSON.DIST(5,L242,FALSE)</f>
        <v>1.6687668228388192E-4</v>
      </c>
      <c r="AS242" s="5">
        <f t="shared" ref="AS242:AS305" si="478">_xlfn.POISSON.DIST(1,K242,FALSE) * _xlfn.POISSON.DIST(5,L242,FALSE)</f>
        <v>2.7258259536284995E-4</v>
      </c>
      <c r="AT242" s="5">
        <f t="shared" ref="AT242:AT305" si="479">_xlfn.POISSON.DIST(2,K242,FALSE) * _xlfn.POISSON.DIST(5,L242,FALSE)</f>
        <v>2.2262328768122837E-4</v>
      </c>
      <c r="AU242" s="5">
        <f t="shared" ref="AU242:AU305" si="480">_xlfn.POISSON.DIST(3,K242,FALSE) * _xlfn.POISSON.DIST(5,L242,FALSE)</f>
        <v>1.2121372643528558E-4</v>
      </c>
      <c r="AV242" s="5">
        <f t="shared" ref="AV242:AV305" si="481">_xlfn.POISSON.DIST(4,K242,FALSE) * _xlfn.POISSON.DIST(5,L242,FALSE)</f>
        <v>4.9498755148315792E-5</v>
      </c>
      <c r="AW242" s="5">
        <f t="shared" ref="AW242:AW305" si="482">_xlfn.POISSON.DIST(6,K242,FALSE) * _xlfn.POISSON.DIST(6,L242,FALSE)</f>
        <v>5.3891280493603261E-7</v>
      </c>
      <c r="AX242" s="5">
        <f t="shared" ref="AX242:AX305" si="483">_xlfn.POISSON.DIST(6,K242,FALSE) * _xlfn.POISSON.DIST(0,L242,FALSE)</f>
        <v>2.4711562046375452E-3</v>
      </c>
      <c r="AY242" s="5">
        <f t="shared" ref="AY242:AY305" si="484">_xlfn.POISSON.DIST(6,K242,FALSE) * _xlfn.POISSON.DIST(1,L242,FALSE)</f>
        <v>1.8150642323062807E-3</v>
      </c>
      <c r="AZ242" s="5">
        <f t="shared" ref="AZ242:AZ305" si="485">_xlfn.POISSON.DIST(6,K242,FALSE) * _xlfn.POISSON.DIST(2,L242,FALSE)</f>
        <v>6.6658233931448296E-4</v>
      </c>
      <c r="BA242" s="5">
        <f t="shared" ref="BA242:BA305" si="486">_xlfn.POISSON.DIST(6,K242,FALSE) * _xlfn.POISSON.DIST(3,L242,FALSE)</f>
        <v>1.632015760754963E-4</v>
      </c>
      <c r="BB242" s="5">
        <f t="shared" ref="BB242:BB305" si="487">_xlfn.POISSON.DIST(6,K242,FALSE) * _xlfn.POISSON.DIST(4,L242,FALSE)</f>
        <v>2.9967889406863069E-5</v>
      </c>
      <c r="BC242" s="5">
        <f t="shared" ref="BC242:BC305" si="488">_xlfn.POISSON.DIST(6,K242,FALSE) * _xlfn.POISSON.DIST(5,L242,FALSE)</f>
        <v>4.4022829538681957E-6</v>
      </c>
      <c r="BD242" s="5">
        <f t="shared" ref="BD242:BD305" si="489">_xlfn.POISSON.DIST(0,K242,FALSE) * _xlfn.POISSON.DIST(6,L242,FALSE)</f>
        <v>2.0428487189585246E-5</v>
      </c>
      <c r="BE242" s="5">
        <f t="shared" ref="BE242:BE305" si="490">_xlfn.POISSON.DIST(1,K242,FALSE) * _xlfn.POISSON.DIST(6,L242,FALSE)</f>
        <v>3.3368652715668938E-5</v>
      </c>
      <c r="BF242" s="5">
        <f t="shared" ref="BF242:BF305" si="491">_xlfn.POISSON.DIST(2,K242,FALSE) * _xlfn.POISSON.DIST(6,L242,FALSE)</f>
        <v>2.7252800800310418E-5</v>
      </c>
      <c r="BG242" s="5">
        <f t="shared" ref="BG242:BG305" si="492">_xlfn.POISSON.DIST(3,K242,FALSE) * _xlfn.POISSON.DIST(6,L242,FALSE)</f>
        <v>1.4838580344452901E-5</v>
      </c>
      <c r="BH242" s="5">
        <f t="shared" ref="BH242:BH305" si="493">_xlfn.POISSON.DIST(4,K242,FALSE) * _xlfn.POISSON.DIST(6,L242,FALSE)</f>
        <v>6.0594726094063355E-6</v>
      </c>
      <c r="BI242" s="5">
        <f t="shared" ref="BI242:BI305" si="494">_xlfn.POISSON.DIST(5,K242,FALSE) * _xlfn.POISSON.DIST(6,L242,FALSE)</f>
        <v>1.9795537013281229E-6</v>
      </c>
      <c r="BJ242" s="8">
        <f t="shared" ref="BJ242:BJ305" si="495">SUM(N242,Q242,T242,W242,X242,Y242,AD242,AE242,AF242,AG242,AM242,AN242,AO242,AP242,AQ242,AX242,AY242,AZ242,BA242,BB242,BC242)</f>
        <v>0.58771260099955702</v>
      </c>
      <c r="BK242" s="8">
        <f t="shared" ref="BK242:BK305" si="496">SUM(M242,P242,S242,V242,AC242,AL242,AY242)</f>
        <v>0.24643061104572542</v>
      </c>
      <c r="BL242" s="8">
        <f t="shared" ref="BL242:BL305" si="497">SUM(O242,R242,U242,AA242,AB242,AH242,AI242,AJ242,AK242,AR242,AS242,AT242,AU242,AV242,BD242,BE242,BF242,BG242,BH242,BI242)</f>
        <v>0.15997234459364015</v>
      </c>
      <c r="BM242" s="8">
        <f t="shared" ref="BM242:BM305" si="498">SUM(S242:BI242)</f>
        <v>0.42037987273355243</v>
      </c>
      <c r="BN242" s="8">
        <f t="shared" ref="BN242:BN305" si="499">SUM(M242:R242)</f>
        <v>0.57810761634980012</v>
      </c>
    </row>
    <row r="243" spans="1:66" x14ac:dyDescent="0.25">
      <c r="A243" t="s">
        <v>342</v>
      </c>
      <c r="B243" t="s">
        <v>384</v>
      </c>
      <c r="C243" t="s">
        <v>346</v>
      </c>
      <c r="D243" s="4" t="s">
        <v>497</v>
      </c>
      <c r="E243">
        <f>VLOOKUP(A243,home!$A$2:$E$405,3,FALSE)</f>
        <v>1.1491228070175401</v>
      </c>
      <c r="F243">
        <f>VLOOKUP(B243,home!$B$2:$E$405,3,FALSE)</f>
        <v>0.61</v>
      </c>
      <c r="G243">
        <f>VLOOKUP(C243,away!$B$2:$E$405,4,FALSE)</f>
        <v>0.7</v>
      </c>
      <c r="H243">
        <f>VLOOKUP(A243,away!$A$2:$E$405,3,FALSE)</f>
        <v>0.820175438596491</v>
      </c>
      <c r="I243">
        <f>VLOOKUP(C243,away!$B$2:$E$405,3,FALSE)</f>
        <v>0.44</v>
      </c>
      <c r="J243">
        <f>VLOOKUP(B243,home!$B$2:$E$405,4,FALSE)</f>
        <v>0.85</v>
      </c>
      <c r="K243" s="3">
        <f t="shared" si="390"/>
        <v>0.4906754385964896</v>
      </c>
      <c r="L243" s="3">
        <f t="shared" si="391"/>
        <v>0.3067456140350876</v>
      </c>
      <c r="M243" s="5">
        <f t="shared" si="446"/>
        <v>0.45048925538876006</v>
      </c>
      <c r="N243" s="5">
        <f t="shared" si="447"/>
        <v>0.22104401297088586</v>
      </c>
      <c r="O243" s="5">
        <f t="shared" si="448"/>
        <v>0.13818560326043458</v>
      </c>
      <c r="P243" s="5">
        <f t="shared" si="449"/>
        <v>6.7804281487534243E-2</v>
      </c>
      <c r="Q243" s="5">
        <f t="shared" si="450"/>
        <v>5.4230434006808777E-2</v>
      </c>
      <c r="R243" s="5">
        <f t="shared" si="451"/>
        <v>2.1193913861465501E-2</v>
      </c>
      <c r="S243" s="5">
        <f t="shared" si="452"/>
        <v>2.5513486354260153E-3</v>
      </c>
      <c r="T243" s="5">
        <f t="shared" si="453"/>
        <v>1.6634947778807852E-2</v>
      </c>
      <c r="U243" s="5">
        <f t="shared" si="454"/>
        <v>1.0399332979550804E-2</v>
      </c>
      <c r="V243" s="5">
        <f t="shared" si="455"/>
        <v>4.2667773359723032E-5</v>
      </c>
      <c r="W243" s="5">
        <f t="shared" si="456"/>
        <v>8.8698473305229616E-3</v>
      </c>
      <c r="X243" s="5">
        <f t="shared" si="457"/>
        <v>2.7207867657987484E-3</v>
      </c>
      <c r="Y243" s="5">
        <f t="shared" si="458"/>
        <v>4.1729470356673847E-4</v>
      </c>
      <c r="Z243" s="5">
        <f t="shared" si="459"/>
        <v>2.1670467070806637E-3</v>
      </c>
      <c r="AA243" s="5">
        <f t="shared" si="460"/>
        <v>1.0633165934558831E-3</v>
      </c>
      <c r="AB243" s="5">
        <f t="shared" si="461"/>
        <v>2.6087166793044536E-4</v>
      </c>
      <c r="AC243" s="5">
        <f t="shared" si="462"/>
        <v>4.0137718057675204E-7</v>
      </c>
      <c r="AD243" s="5">
        <f t="shared" si="463"/>
        <v>1.0880540572970642E-3</v>
      </c>
      <c r="AE243" s="5">
        <f t="shared" si="464"/>
        <v>3.3375580990895629E-4</v>
      </c>
      <c r="AF243" s="5">
        <f t="shared" si="465"/>
        <v>5.1189065424150378E-5</v>
      </c>
      <c r="AG243" s="5">
        <f t="shared" si="466"/>
        <v>5.2340071018044276E-6</v>
      </c>
      <c r="AH243" s="5">
        <f t="shared" si="467"/>
        <v>1.6618301820154317E-4</v>
      </c>
      <c r="AI243" s="5">
        <f t="shared" si="468"/>
        <v>8.1541925343330603E-5</v>
      </c>
      <c r="AJ243" s="5">
        <f t="shared" si="469"/>
        <v>2.0005309990920481E-5</v>
      </c>
      <c r="AK243" s="5">
        <f t="shared" si="470"/>
        <v>3.2720380846845477E-6</v>
      </c>
      <c r="AL243" s="5">
        <f t="shared" si="471"/>
        <v>2.4164919370619034E-9</v>
      </c>
      <c r="AM243" s="5">
        <f t="shared" si="472"/>
        <v>1.0677628035618545E-4</v>
      </c>
      <c r="AN243" s="5">
        <f t="shared" si="473"/>
        <v>3.2753155682240763E-5</v>
      </c>
      <c r="AO243" s="5">
        <f t="shared" si="474"/>
        <v>5.0234434256678799E-6</v>
      </c>
      <c r="AP243" s="5">
        <f t="shared" si="475"/>
        <v>5.1363974605900603E-7</v>
      </c>
      <c r="AQ243" s="5">
        <f t="shared" si="476"/>
        <v>3.9389184824424058E-8</v>
      </c>
      <c r="AR243" s="5">
        <f t="shared" si="477"/>
        <v>1.0195182392087304E-5</v>
      </c>
      <c r="AS243" s="5">
        <f t="shared" si="478"/>
        <v>5.0025255918086456E-6</v>
      </c>
      <c r="AT243" s="5">
        <f t="shared" si="479"/>
        <v>1.2273082194254354E-6</v>
      </c>
      <c r="AU243" s="5">
        <f t="shared" si="480"/>
        <v>2.0073666628655078E-7</v>
      </c>
      <c r="AV243" s="5">
        <f t="shared" si="481"/>
        <v>2.4624137943137616E-8</v>
      </c>
      <c r="AW243" s="5">
        <f t="shared" si="482"/>
        <v>1.010312045015154E-11</v>
      </c>
      <c r="AX243" s="5">
        <f t="shared" si="483"/>
        <v>8.7320830325788311E-6</v>
      </c>
      <c r="AY243" s="5">
        <f t="shared" si="484"/>
        <v>2.6785281716337628E-6</v>
      </c>
      <c r="AZ243" s="5">
        <f t="shared" si="485"/>
        <v>4.1081338435903948E-7</v>
      </c>
      <c r="BA243" s="5">
        <f t="shared" si="486"/>
        <v>4.2005067946348681E-8</v>
      </c>
      <c r="BB243" s="5">
        <f t="shared" si="487"/>
        <v>3.2212175899470753E-9</v>
      </c>
      <c r="BC243" s="5">
        <f t="shared" si="488"/>
        <v>1.9761887351378819E-10</v>
      </c>
      <c r="BD243" s="5">
        <f t="shared" si="489"/>
        <v>5.2122124717675532E-7</v>
      </c>
      <c r="BE243" s="5">
        <f t="shared" si="490"/>
        <v>2.5575046406426369E-7</v>
      </c>
      <c r="BF243" s="5">
        <f t="shared" si="491"/>
        <v>6.2745235562994175E-8</v>
      </c>
      <c r="BG243" s="5">
        <f t="shared" si="492"/>
        <v>1.0262515326570744E-8</v>
      </c>
      <c r="BH243" s="5">
        <f t="shared" si="493"/>
        <v>1.258891052242074E-9</v>
      </c>
      <c r="BI243" s="5">
        <f t="shared" si="494"/>
        <v>1.2354138384081524E-10</v>
      </c>
      <c r="BJ243" s="8">
        <f t="shared" si="495"/>
        <v>0.30555252925301085</v>
      </c>
      <c r="BK243" s="8">
        <f t="shared" si="496"/>
        <v>0.52089063560692417</v>
      </c>
      <c r="BL243" s="8">
        <f t="shared" si="497"/>
        <v>0.17139154239335977</v>
      </c>
      <c r="BM243" s="8">
        <f t="shared" si="498"/>
        <v>4.7051574466418E-2</v>
      </c>
      <c r="BN243" s="8">
        <f t="shared" si="499"/>
        <v>0.95294750097588909</v>
      </c>
    </row>
    <row r="244" spans="1:66" x14ac:dyDescent="0.25">
      <c r="A244" t="s">
        <v>342</v>
      </c>
      <c r="B244" t="s">
        <v>343</v>
      </c>
      <c r="C244" t="s">
        <v>436</v>
      </c>
      <c r="D244" s="4" t="s">
        <v>497</v>
      </c>
      <c r="E244">
        <f>VLOOKUP(A244,home!$A$2:$E$405,3,FALSE)</f>
        <v>1.1491228070175401</v>
      </c>
      <c r="F244">
        <f>VLOOKUP(B244,home!$B$2:$E$405,3,FALSE)</f>
        <v>0.78</v>
      </c>
      <c r="G244">
        <f>VLOOKUP(C244,away!$B$2:$E$405,4,FALSE)</f>
        <v>0.96</v>
      </c>
      <c r="H244">
        <f>VLOOKUP(A244,away!$A$2:$E$405,3,FALSE)</f>
        <v>0.820175438596491</v>
      </c>
      <c r="I244">
        <f>VLOOKUP(C244,away!$B$2:$E$405,3,FALSE)</f>
        <v>0.17</v>
      </c>
      <c r="J244">
        <f>VLOOKUP(B244,home!$B$2:$E$405,4,FALSE)</f>
        <v>1.46</v>
      </c>
      <c r="K244" s="3">
        <f t="shared" si="390"/>
        <v>0.86046315789473404</v>
      </c>
      <c r="L244" s="3">
        <f t="shared" si="391"/>
        <v>0.20356754385964909</v>
      </c>
      <c r="M244" s="5">
        <f t="shared" si="446"/>
        <v>0.34506216086704489</v>
      </c>
      <c r="N244" s="5">
        <f t="shared" si="447"/>
        <v>0.29691327660963818</v>
      </c>
      <c r="O244" s="5">
        <f t="shared" si="448"/>
        <v>7.0243456566607451E-2</v>
      </c>
      <c r="P244" s="5">
        <f t="shared" si="449"/>
        <v>6.0441906458744643E-2</v>
      </c>
      <c r="Q244" s="5">
        <f t="shared" si="450"/>
        <v>0.12774146780620096</v>
      </c>
      <c r="R244" s="5">
        <f t="shared" si="451"/>
        <v>7.1496439627381086E-3</v>
      </c>
      <c r="S244" s="5">
        <f t="shared" si="452"/>
        <v>2.6467869203537883E-3</v>
      </c>
      <c r="T244" s="5">
        <f t="shared" si="453"/>
        <v>2.6004016850334766E-2</v>
      </c>
      <c r="U244" s="5">
        <f t="shared" si="454"/>
        <v>6.1520052220006534E-3</v>
      </c>
      <c r="V244" s="5">
        <f t="shared" si="455"/>
        <v>5.1513052686660318E-5</v>
      </c>
      <c r="W244" s="5">
        <f t="shared" si="456"/>
        <v>3.663894226087739E-2</v>
      </c>
      <c r="X244" s="5">
        <f t="shared" si="457"/>
        <v>7.4584994856623094E-3</v>
      </c>
      <c r="Y244" s="5">
        <f t="shared" si="458"/>
        <v>7.5915421058736618E-4</v>
      </c>
      <c r="Z244" s="5">
        <f t="shared" si="459"/>
        <v>4.8514515365518849E-4</v>
      </c>
      <c r="AA244" s="5">
        <f t="shared" si="460"/>
        <v>4.174495309514695E-4</v>
      </c>
      <c r="AB244" s="5">
        <f t="shared" si="461"/>
        <v>1.7959997083208848E-4</v>
      </c>
      <c r="AC244" s="5">
        <f t="shared" si="462"/>
        <v>5.6394677992003541E-7</v>
      </c>
      <c r="AD244" s="5">
        <f t="shared" si="463"/>
        <v>7.8816149899293472E-3</v>
      </c>
      <c r="AE244" s="5">
        <f t="shared" si="464"/>
        <v>1.6044410051473099E-3</v>
      </c>
      <c r="AF244" s="5">
        <f t="shared" si="465"/>
        <v>1.6330605734277224E-4</v>
      </c>
      <c r="AG244" s="5">
        <f t="shared" si="466"/>
        <v>1.1081270996890389E-5</v>
      </c>
      <c r="AH244" s="5">
        <f t="shared" si="467"/>
        <v>2.4689951836249694E-5</v>
      </c>
      <c r="AI244" s="5">
        <f t="shared" si="468"/>
        <v>2.12447939252883E-5</v>
      </c>
      <c r="AJ244" s="5">
        <f t="shared" si="469"/>
        <v>9.140181234888217E-6</v>
      </c>
      <c r="AK244" s="5">
        <f t="shared" si="470"/>
        <v>2.6215964030340348E-6</v>
      </c>
      <c r="AL244" s="5">
        <f t="shared" si="471"/>
        <v>3.9512902178538953E-9</v>
      </c>
      <c r="AM244" s="5">
        <f t="shared" si="472"/>
        <v>1.3563678647090156E-3</v>
      </c>
      <c r="AN244" s="5">
        <f t="shared" si="473"/>
        <v>2.7611247478897112E-4</v>
      </c>
      <c r="AO244" s="5">
        <f t="shared" si="474"/>
        <v>2.8103769160900067E-5</v>
      </c>
      <c r="AP244" s="5">
        <f t="shared" si="475"/>
        <v>1.9070050870943263E-6</v>
      </c>
      <c r="AQ244" s="5">
        <f t="shared" si="476"/>
        <v>9.7051085426912047E-8</v>
      </c>
      <c r="AR244" s="5">
        <f t="shared" si="477"/>
        <v>1.005214570663677E-6</v>
      </c>
      <c r="AS244" s="5">
        <f t="shared" si="478"/>
        <v>8.6495010383506684E-7</v>
      </c>
      <c r="AT244" s="5">
        <f t="shared" si="479"/>
        <v>3.7212884888364985E-7</v>
      </c>
      <c r="AU244" s="5">
        <f t="shared" si="480"/>
        <v>1.0673438815138587E-7</v>
      </c>
      <c r="AV244" s="5">
        <f t="shared" si="481"/>
        <v>2.2960252171175941E-8</v>
      </c>
      <c r="AW244" s="5">
        <f t="shared" si="482"/>
        <v>1.9225482377080257E-11</v>
      </c>
      <c r="AX244" s="5">
        <f t="shared" si="483"/>
        <v>1.9451742935574281E-4</v>
      </c>
      <c r="AY244" s="5">
        <f t="shared" si="484"/>
        <v>3.959743533184137E-5</v>
      </c>
      <c r="AZ244" s="5">
        <f t="shared" si="485"/>
        <v>4.0303763268221186E-6</v>
      </c>
      <c r="BA244" s="5">
        <f t="shared" si="486"/>
        <v>2.7348460322708435E-7</v>
      </c>
      <c r="BB244" s="5">
        <f t="shared" si="487"/>
        <v>1.3918147240592055E-8</v>
      </c>
      <c r="BC244" s="5">
        <f t="shared" si="488"/>
        <v>5.6665660976885563E-10</v>
      </c>
      <c r="BD244" s="5">
        <f t="shared" si="489"/>
        <v>3.4104843533656055E-8</v>
      </c>
      <c r="BE244" s="5">
        <f t="shared" si="490"/>
        <v>2.9345961366475493E-8</v>
      </c>
      <c r="BF244" s="5">
        <f t="shared" si="491"/>
        <v>1.2625559294427183E-8</v>
      </c>
      <c r="BG244" s="5">
        <f t="shared" si="492"/>
        <v>3.6212762068900077E-9</v>
      </c>
      <c r="BH244" s="5">
        <f t="shared" si="493"/>
        <v>7.7899369014741011E-10</v>
      </c>
      <c r="BI244" s="5">
        <f t="shared" si="494"/>
        <v>1.3405907412086251E-10</v>
      </c>
      <c r="BJ244" s="8">
        <f t="shared" si="495"/>
        <v>0.50707682192197012</v>
      </c>
      <c r="BK244" s="8">
        <f t="shared" si="496"/>
        <v>0.40824253263223198</v>
      </c>
      <c r="BL244" s="8">
        <f t="shared" si="497"/>
        <v>8.4202304375386089E-2</v>
      </c>
      <c r="BM244" s="8">
        <f t="shared" si="498"/>
        <v>9.2415294396162806E-2</v>
      </c>
      <c r="BN244" s="8">
        <f t="shared" si="499"/>
        <v>0.90755191227097431</v>
      </c>
    </row>
    <row r="245" spans="1:66" x14ac:dyDescent="0.25">
      <c r="A245" t="s">
        <v>10</v>
      </c>
      <c r="B245" t="s">
        <v>50</v>
      </c>
      <c r="C245" t="s">
        <v>11</v>
      </c>
      <c r="D245" s="4" t="s">
        <v>498</v>
      </c>
      <c r="E245">
        <f>VLOOKUP(A245,home!$A$2:$E$405,3,FALSE)</f>
        <v>1.55555555555556</v>
      </c>
      <c r="F245">
        <f>VLOOKUP(B245,home!$B$2:$E$405,3,FALSE)</f>
        <v>1.1100000000000001</v>
      </c>
      <c r="G245">
        <f>VLOOKUP(C245,away!$B$2:$E$405,4,FALSE)</f>
        <v>0.88</v>
      </c>
      <c r="H245">
        <f>VLOOKUP(A245,away!$A$2:$E$405,3,FALSE)</f>
        <v>1.4074074074074101</v>
      </c>
      <c r="I245">
        <f>VLOOKUP(C245,away!$B$2:$E$405,3,FALSE)</f>
        <v>0.7</v>
      </c>
      <c r="J245">
        <f>VLOOKUP(B245,home!$B$2:$E$405,4,FALSE)</f>
        <v>1.36</v>
      </c>
      <c r="K245" s="3">
        <f t="shared" si="390"/>
        <v>1.5194666666666712</v>
      </c>
      <c r="L245" s="3">
        <f t="shared" si="391"/>
        <v>1.3398518518518545</v>
      </c>
      <c r="M245" s="5">
        <f t="shared" si="446"/>
        <v>5.7307801166369812E-2</v>
      </c>
      <c r="N245" s="5">
        <f t="shared" si="447"/>
        <v>8.7077293612260298E-2</v>
      </c>
      <c r="O245" s="5">
        <f t="shared" si="448"/>
        <v>7.6783963518318454E-2</v>
      </c>
      <c r="P245" s="5">
        <f t="shared" si="449"/>
        <v>0.11667067310063461</v>
      </c>
      <c r="Q245" s="5">
        <f t="shared" si="450"/>
        <v>6.6155522533688116E-2</v>
      </c>
      <c r="R245" s="5">
        <f t="shared" si="451"/>
        <v>5.1439567856272128E-2</v>
      </c>
      <c r="S245" s="5">
        <f t="shared" si="452"/>
        <v>5.9381295760406759E-2</v>
      </c>
      <c r="T245" s="5">
        <f t="shared" si="453"/>
        <v>8.8638599376989105E-2</v>
      </c>
      <c r="U245" s="5">
        <f t="shared" si="454"/>
        <v>7.8160708705343848E-2</v>
      </c>
      <c r="V245" s="5">
        <f t="shared" si="455"/>
        <v>1.3432446475096303E-2</v>
      </c>
      <c r="W245" s="5">
        <f t="shared" si="456"/>
        <v>3.3507037101951624E-2</v>
      </c>
      <c r="X245" s="5">
        <f t="shared" si="457"/>
        <v>4.4894465711118679E-2</v>
      </c>
      <c r="Y245" s="5">
        <f t="shared" si="458"/>
        <v>3.0075966510470984E-2</v>
      </c>
      <c r="Z245" s="5">
        <f t="shared" si="459"/>
        <v>2.2973800083561785E-2</v>
      </c>
      <c r="AA245" s="5">
        <f t="shared" si="460"/>
        <v>3.4907923433636107E-2</v>
      </c>
      <c r="AB245" s="5">
        <f t="shared" si="461"/>
        <v>2.6520713029981227E-2</v>
      </c>
      <c r="AC245" s="5">
        <f t="shared" si="462"/>
        <v>1.70916147075693E-3</v>
      </c>
      <c r="AD245" s="5">
        <f t="shared" si="463"/>
        <v>1.2728206493794735E-2</v>
      </c>
      <c r="AE245" s="5">
        <f t="shared" si="464"/>
        <v>1.7053911041463674E-2</v>
      </c>
      <c r="AF245" s="5">
        <f t="shared" si="465"/>
        <v>1.1424857145110949E-2</v>
      </c>
      <c r="AG245" s="5">
        <f t="shared" si="466"/>
        <v>5.1025386676732667E-3</v>
      </c>
      <c r="AH245" s="5">
        <f t="shared" si="467"/>
        <v>7.6953721465086349E-3</v>
      </c>
      <c r="AI245" s="5">
        <f t="shared" si="468"/>
        <v>1.1692861464215021E-2</v>
      </c>
      <c r="AJ245" s="5">
        <f t="shared" si="469"/>
        <v>8.883456616412988E-3</v>
      </c>
      <c r="AK245" s="5">
        <f t="shared" si="470"/>
        <v>4.4993720711396738E-3</v>
      </c>
      <c r="AL245" s="5">
        <f t="shared" si="471"/>
        <v>1.3918455440436743E-4</v>
      </c>
      <c r="AM245" s="5">
        <f t="shared" si="472"/>
        <v>3.8680170987542731E-3</v>
      </c>
      <c r="AN245" s="5">
        <f t="shared" si="473"/>
        <v>5.1825698727605502E-3</v>
      </c>
      <c r="AO245" s="5">
        <f t="shared" si="474"/>
        <v>3.4719379206849276E-3</v>
      </c>
      <c r="AP245" s="5">
        <f t="shared" si="475"/>
        <v>1.5506274841814592E-3</v>
      </c>
      <c r="AQ245" s="5">
        <f t="shared" si="476"/>
        <v>5.1940277655322751E-4</v>
      </c>
      <c r="AR245" s="5">
        <f t="shared" si="477"/>
        <v>2.0621317242377557E-3</v>
      </c>
      <c r="AS245" s="5">
        <f t="shared" si="478"/>
        <v>3.1333404172551372E-3</v>
      </c>
      <c r="AT245" s="5">
        <f t="shared" si="479"/>
        <v>2.3805031596693107E-3</v>
      </c>
      <c r="AU245" s="5">
        <f t="shared" si="480"/>
        <v>1.2056984003374015E-3</v>
      </c>
      <c r="AV245" s="5">
        <f t="shared" si="481"/>
        <v>4.5800463234150248E-4</v>
      </c>
      <c r="AW245" s="5">
        <f t="shared" si="482"/>
        <v>7.8711194040807913E-6</v>
      </c>
      <c r="AX245" s="5">
        <f t="shared" si="483"/>
        <v>9.7955384127563984E-4</v>
      </c>
      <c r="AY245" s="5">
        <f t="shared" si="484"/>
        <v>1.3124570282217634E-3</v>
      </c>
      <c r="AZ245" s="5">
        <f t="shared" si="485"/>
        <v>8.7924898986945594E-4</v>
      </c>
      <c r="BA245" s="5">
        <f t="shared" si="486"/>
        <v>3.9268779577182107E-4</v>
      </c>
      <c r="BB245" s="5">
        <f t="shared" si="487"/>
        <v>1.315358675911243E-4</v>
      </c>
      <c r="BC245" s="5">
        <f t="shared" si="488"/>
        <v>3.5247715155381654E-5</v>
      </c>
      <c r="BD245" s="5">
        <f t="shared" si="489"/>
        <v>4.6049183491373536E-4</v>
      </c>
      <c r="BE245" s="5">
        <f t="shared" si="490"/>
        <v>6.9970199342359247E-4</v>
      </c>
      <c r="BF245" s="5">
        <f t="shared" si="491"/>
        <v>5.3158692780368568E-4</v>
      </c>
      <c r="BG245" s="5">
        <f t="shared" si="492"/>
        <v>2.6924287241114744E-4</v>
      </c>
      <c r="BH245" s="5">
        <f t="shared" si="493"/>
        <v>1.0227639246658157E-4</v>
      </c>
      <c r="BI245" s="5">
        <f t="shared" si="494"/>
        <v>3.1081113827977788E-5</v>
      </c>
      <c r="BJ245" s="8">
        <f t="shared" si="495"/>
        <v>0.41498168458534107</v>
      </c>
      <c r="BK245" s="8">
        <f t="shared" si="496"/>
        <v>0.24995301955589055</v>
      </c>
      <c r="BL245" s="8">
        <f t="shared" si="497"/>
        <v>0.31191799831051598</v>
      </c>
      <c r="BM245" s="8">
        <f t="shared" si="498"/>
        <v>0.54308709483894801</v>
      </c>
      <c r="BN245" s="8">
        <f t="shared" si="499"/>
        <v>0.45543482178754341</v>
      </c>
    </row>
    <row r="246" spans="1:66" x14ac:dyDescent="0.25">
      <c r="A246" t="s">
        <v>10</v>
      </c>
      <c r="B246" t="s">
        <v>44</v>
      </c>
      <c r="C246" t="s">
        <v>242</v>
      </c>
      <c r="D246" s="4" t="s">
        <v>498</v>
      </c>
      <c r="E246">
        <f>VLOOKUP(A246,home!$A$2:$E$405,3,FALSE)</f>
        <v>1.55555555555556</v>
      </c>
      <c r="F246">
        <f>VLOOKUP(B246,home!$B$2:$E$405,3,FALSE)</f>
        <v>1.1100000000000001</v>
      </c>
      <c r="G246">
        <f>VLOOKUP(C246,away!$B$2:$E$405,4,FALSE)</f>
        <v>0.96</v>
      </c>
      <c r="H246">
        <f>VLOOKUP(A246,away!$A$2:$E$405,3,FALSE)</f>
        <v>1.4074074074074101</v>
      </c>
      <c r="I246">
        <f>VLOOKUP(C246,away!$B$2:$E$405,3,FALSE)</f>
        <v>0.64</v>
      </c>
      <c r="J246">
        <f>VLOOKUP(B246,home!$B$2:$E$405,4,FALSE)</f>
        <v>1.29</v>
      </c>
      <c r="K246" s="3">
        <f t="shared" ref="K246:K309" si="500">E246*F246*G246</f>
        <v>1.6576000000000048</v>
      </c>
      <c r="L246" s="3">
        <f t="shared" ref="L246:L309" si="501">H246*I246*J246</f>
        <v>1.1619555555555579</v>
      </c>
      <c r="M246" s="5">
        <f t="shared" si="446"/>
        <v>5.9632440126910734E-2</v>
      </c>
      <c r="N246" s="5">
        <f t="shared" si="447"/>
        <v>9.8846732754367492E-2</v>
      </c>
      <c r="O246" s="5">
        <f t="shared" si="448"/>
        <v>6.9290245096798098E-2</v>
      </c>
      <c r="P246" s="5">
        <f t="shared" si="449"/>
        <v>0.11485551027245283</v>
      </c>
      <c r="Q246" s="5">
        <f t="shared" si="450"/>
        <v>8.1924172106820042E-2</v>
      </c>
      <c r="R246" s="5">
        <f t="shared" si="451"/>
        <v>4.0256092618015403E-2</v>
      </c>
      <c r="S246" s="5">
        <f t="shared" si="452"/>
        <v>5.5304580073658516E-2</v>
      </c>
      <c r="T246" s="5">
        <f t="shared" si="453"/>
        <v>9.5192246913809203E-2</v>
      </c>
      <c r="U246" s="5">
        <f t="shared" si="454"/>
        <v>6.6728499123622512E-2</v>
      </c>
      <c r="V246" s="5">
        <f t="shared" si="455"/>
        <v>1.1835533648100992E-2</v>
      </c>
      <c r="W246" s="5">
        <f t="shared" si="456"/>
        <v>4.5265835894755108E-2</v>
      </c>
      <c r="X246" s="5">
        <f t="shared" si="457"/>
        <v>5.2596889494776873E-2</v>
      </c>
      <c r="Y246" s="5">
        <f t="shared" si="458"/>
        <v>3.0557623976698881E-2</v>
      </c>
      <c r="Z246" s="5">
        <f t="shared" si="459"/>
        <v>1.5591930154154023E-2</v>
      </c>
      <c r="AA246" s="5">
        <f t="shared" si="460"/>
        <v>2.5845183423525778E-2</v>
      </c>
      <c r="AB246" s="5">
        <f t="shared" si="461"/>
        <v>2.1420488021418233E-2</v>
      </c>
      <c r="AC246" s="5">
        <f t="shared" si="462"/>
        <v>1.424744918208925E-3</v>
      </c>
      <c r="AD246" s="5">
        <f t="shared" si="463"/>
        <v>1.8758162394786577E-2</v>
      </c>
      <c r="AE246" s="5">
        <f t="shared" si="464"/>
        <v>2.1796151006635605E-2</v>
      </c>
      <c r="AF246" s="5">
        <f t="shared" si="465"/>
        <v>1.2663079375944054E-2</v>
      </c>
      <c r="AG246" s="5">
        <f t="shared" si="466"/>
        <v>4.9046451437730664E-3</v>
      </c>
      <c r="AH246" s="5">
        <f t="shared" si="467"/>
        <v>4.5292824661133718E-3</v>
      </c>
      <c r="AI246" s="5">
        <f t="shared" si="468"/>
        <v>7.5077386158295453E-3</v>
      </c>
      <c r="AJ246" s="5">
        <f t="shared" si="469"/>
        <v>6.222413764799547E-3</v>
      </c>
      <c r="AK246" s="5">
        <f t="shared" si="470"/>
        <v>3.4380910188439202E-3</v>
      </c>
      <c r="AL246" s="5">
        <f t="shared" si="471"/>
        <v>1.097656270584999E-4</v>
      </c>
      <c r="AM246" s="5">
        <f t="shared" si="472"/>
        <v>6.2187059971196583E-3</v>
      </c>
      <c r="AN246" s="5">
        <f t="shared" si="473"/>
        <v>7.2258599817198507E-3</v>
      </c>
      <c r="AO246" s="5">
        <f t="shared" si="474"/>
        <v>4.1980640747129819E-3</v>
      </c>
      <c r="AP246" s="5">
        <f t="shared" si="475"/>
        <v>1.6259879580636503E-3</v>
      </c>
      <c r="AQ246" s="5">
        <f t="shared" si="476"/>
        <v>4.7233143528462382E-4</v>
      </c>
      <c r="AR246" s="5">
        <f t="shared" si="477"/>
        <v>1.0525649848361627E-3</v>
      </c>
      <c r="AS246" s="5">
        <f t="shared" si="478"/>
        <v>1.7447317188644281E-3</v>
      </c>
      <c r="AT246" s="5">
        <f t="shared" si="479"/>
        <v>1.4460336485948425E-3</v>
      </c>
      <c r="AU246" s="5">
        <f t="shared" si="480"/>
        <v>7.9898179197027282E-4</v>
      </c>
      <c r="AV246" s="5">
        <f t="shared" si="481"/>
        <v>3.3109805459248211E-4</v>
      </c>
      <c r="AW246" s="5">
        <f t="shared" si="482"/>
        <v>5.8726364558120684E-6</v>
      </c>
      <c r="AX246" s="5">
        <f t="shared" si="483"/>
        <v>1.7180211768042628E-3</v>
      </c>
      <c r="AY246" s="5">
        <f t="shared" si="484"/>
        <v>1.9962642509498102E-3</v>
      </c>
      <c r="AZ246" s="5">
        <f t="shared" si="485"/>
        <v>1.1597851683740432E-3</v>
      </c>
      <c r="BA246" s="5">
        <f t="shared" si="486"/>
        <v>4.492062732143858E-4</v>
      </c>
      <c r="BB246" s="5">
        <f t="shared" si="487"/>
        <v>1.304894311879658E-4</v>
      </c>
      <c r="BC246" s="5">
        <f t="shared" si="488"/>
        <v>3.0324583902028328E-5</v>
      </c>
      <c r="BD246" s="5">
        <f t="shared" si="489"/>
        <v>2.038389552856049E-4</v>
      </c>
      <c r="BE246" s="5">
        <f t="shared" si="490"/>
        <v>3.378834522814196E-4</v>
      </c>
      <c r="BF246" s="5">
        <f t="shared" si="491"/>
        <v>2.8003780525084145E-4</v>
      </c>
      <c r="BG246" s="5">
        <f t="shared" si="492"/>
        <v>1.5473022199459873E-4</v>
      </c>
      <c r="BH246" s="5">
        <f t="shared" si="493"/>
        <v>6.4120203994561914E-5</v>
      </c>
      <c r="BI246" s="5">
        <f t="shared" si="494"/>
        <v>2.1257130028277211E-5</v>
      </c>
      <c r="BJ246" s="8">
        <f t="shared" si="495"/>
        <v>0.48773057939370013</v>
      </c>
      <c r="BK246" s="8">
        <f t="shared" si="496"/>
        <v>0.24515883891734033</v>
      </c>
      <c r="BL246" s="8">
        <f t="shared" si="497"/>
        <v>0.25167331211665983</v>
      </c>
      <c r="BM246" s="8">
        <f t="shared" si="498"/>
        <v>0.53335907599199628</v>
      </c>
      <c r="BN246" s="8">
        <f t="shared" si="499"/>
        <v>0.46480519297536455</v>
      </c>
    </row>
    <row r="247" spans="1:66" x14ac:dyDescent="0.25">
      <c r="A247" t="s">
        <v>10</v>
      </c>
      <c r="B247" t="s">
        <v>246</v>
      </c>
      <c r="C247" t="s">
        <v>45</v>
      </c>
      <c r="D247" s="4" t="s">
        <v>498</v>
      </c>
      <c r="E247">
        <f>VLOOKUP(A247,home!$A$2:$E$405,3,FALSE)</f>
        <v>1.55555555555556</v>
      </c>
      <c r="F247">
        <f>VLOOKUP(B247,home!$B$2:$E$405,3,FALSE)</f>
        <v>0.82</v>
      </c>
      <c r="G247">
        <f>VLOOKUP(C247,away!$B$2:$E$405,4,FALSE)</f>
        <v>1.17</v>
      </c>
      <c r="H247">
        <f>VLOOKUP(A247,away!$A$2:$E$405,3,FALSE)</f>
        <v>1.4074074074074101</v>
      </c>
      <c r="I247">
        <f>VLOOKUP(C247,away!$B$2:$E$405,3,FALSE)</f>
        <v>0.41</v>
      </c>
      <c r="J247">
        <f>VLOOKUP(B247,home!$B$2:$E$405,4,FALSE)</f>
        <v>0.78</v>
      </c>
      <c r="K247" s="3">
        <f t="shared" si="500"/>
        <v>1.4924000000000042</v>
      </c>
      <c r="L247" s="3">
        <f t="shared" si="501"/>
        <v>0.45008888888888976</v>
      </c>
      <c r="M247" s="5">
        <f t="shared" si="446"/>
        <v>0.14334673133671652</v>
      </c>
      <c r="N247" s="5">
        <f t="shared" si="447"/>
        <v>0.21393066184691628</v>
      </c>
      <c r="O247" s="5">
        <f t="shared" si="448"/>
        <v>6.451877103319692E-2</v>
      </c>
      <c r="P247" s="5">
        <f t="shared" si="449"/>
        <v>9.6287813889943341E-2</v>
      </c>
      <c r="Q247" s="5">
        <f t="shared" si="450"/>
        <v>0.1596350598701694</v>
      </c>
      <c r="R247" s="5">
        <f t="shared" si="451"/>
        <v>1.4519590983404145E-2</v>
      </c>
      <c r="S247" s="5">
        <f t="shared" si="452"/>
        <v>1.616943584490655E-2</v>
      </c>
      <c r="T247" s="5">
        <f t="shared" si="453"/>
        <v>7.1849966724675932E-2</v>
      </c>
      <c r="U247" s="5">
        <f t="shared" si="454"/>
        <v>2.1669037583632405E-2</v>
      </c>
      <c r="V247" s="5">
        <f t="shared" si="455"/>
        <v>1.2068016362388329E-3</v>
      </c>
      <c r="W247" s="5">
        <f t="shared" si="456"/>
        <v>7.9413121116747143E-2</v>
      </c>
      <c r="X247" s="5">
        <f t="shared" si="457"/>
        <v>3.5742963446635544E-2</v>
      </c>
      <c r="Y247" s="5">
        <f t="shared" si="458"/>
        <v>8.0437553516461979E-3</v>
      </c>
      <c r="Z247" s="5">
        <f t="shared" si="459"/>
        <v>2.1783688576138384E-3</v>
      </c>
      <c r="AA247" s="5">
        <f t="shared" si="460"/>
        <v>3.2509976831029009E-3</v>
      </c>
      <c r="AB247" s="5">
        <f t="shared" si="461"/>
        <v>2.4258944711313922E-3</v>
      </c>
      <c r="AC247" s="5">
        <f t="shared" si="462"/>
        <v>5.0663995905535075E-5</v>
      </c>
      <c r="AD247" s="5">
        <f t="shared" si="463"/>
        <v>2.9629035488658445E-2</v>
      </c>
      <c r="AE247" s="5">
        <f t="shared" si="464"/>
        <v>1.3335699661939759E-2</v>
      </c>
      <c r="AF247" s="5">
        <f t="shared" si="465"/>
        <v>3.0011251216992049E-3</v>
      </c>
      <c r="AG247" s="5">
        <f t="shared" si="466"/>
        <v>4.5025769048070985E-4</v>
      </c>
      <c r="AH247" s="5">
        <f t="shared" si="467"/>
        <v>2.4511490467839312E-4</v>
      </c>
      <c r="AI247" s="5">
        <f t="shared" si="468"/>
        <v>3.6580948374203485E-4</v>
      </c>
      <c r="AJ247" s="5">
        <f t="shared" si="469"/>
        <v>2.7296703676830725E-4</v>
      </c>
      <c r="AK247" s="5">
        <f t="shared" si="470"/>
        <v>1.3579200189100759E-4</v>
      </c>
      <c r="AL247" s="5">
        <f t="shared" si="471"/>
        <v>1.3612658937339827E-6</v>
      </c>
      <c r="AM247" s="5">
        <f t="shared" si="472"/>
        <v>8.8436745126547929E-3</v>
      </c>
      <c r="AN247" s="5">
        <f t="shared" si="473"/>
        <v>3.980439635095789E-3</v>
      </c>
      <c r="AO247" s="5">
        <f t="shared" si="474"/>
        <v>8.9577582632478087E-4</v>
      </c>
      <c r="AP247" s="5">
        <f t="shared" si="475"/>
        <v>1.343929154546826E-4</v>
      </c>
      <c r="AQ247" s="5">
        <f t="shared" si="476"/>
        <v>1.5122189497884146E-5</v>
      </c>
      <c r="AR247" s="5">
        <f t="shared" si="477"/>
        <v>2.2064699019360821E-5</v>
      </c>
      <c r="AS247" s="5">
        <f t="shared" si="478"/>
        <v>3.2929356816494174E-5</v>
      </c>
      <c r="AT247" s="5">
        <f t="shared" si="479"/>
        <v>2.4571886056468027E-5</v>
      </c>
      <c r="AU247" s="5">
        <f t="shared" si="480"/>
        <v>1.2223694250224325E-5</v>
      </c>
      <c r="AV247" s="5">
        <f t="shared" si="481"/>
        <v>4.5606603247587085E-6</v>
      </c>
      <c r="AW247" s="5">
        <f t="shared" si="482"/>
        <v>2.5399431428397249E-8</v>
      </c>
      <c r="AX247" s="5">
        <f t="shared" si="483"/>
        <v>2.1997166404476771E-3</v>
      </c>
      <c r="AY247" s="5">
        <f t="shared" si="484"/>
        <v>9.900680185694964E-4</v>
      </c>
      <c r="AZ247" s="5">
        <f t="shared" si="485"/>
        <v>2.2280930720118468E-4</v>
      </c>
      <c r="BA247" s="5">
        <f t="shared" si="486"/>
        <v>3.3427997837428174E-5</v>
      </c>
      <c r="BB247" s="5">
        <f t="shared" si="487"/>
        <v>3.761392601107064E-6</v>
      </c>
      <c r="BC247" s="5">
        <f t="shared" si="488"/>
        <v>3.3859220330143389E-7</v>
      </c>
      <c r="BD247" s="5">
        <f t="shared" si="489"/>
        <v>1.6551793108819817E-6</v>
      </c>
      <c r="BE247" s="5">
        <f t="shared" si="490"/>
        <v>2.470189603560276E-6</v>
      </c>
      <c r="BF247" s="5">
        <f t="shared" si="491"/>
        <v>1.8432554821766835E-6</v>
      </c>
      <c r="BG247" s="5">
        <f t="shared" si="492"/>
        <v>9.1695816053349642E-7</v>
      </c>
      <c r="BH247" s="5">
        <f t="shared" si="493"/>
        <v>3.4211708969504847E-7</v>
      </c>
      <c r="BI247" s="5">
        <f t="shared" si="494"/>
        <v>1.0211510893217832E-7</v>
      </c>
      <c r="BJ247" s="8">
        <f t="shared" si="495"/>
        <v>0.63235117334745661</v>
      </c>
      <c r="BK247" s="8">
        <f t="shared" si="496"/>
        <v>0.258052875988174</v>
      </c>
      <c r="BL247" s="8">
        <f t="shared" si="497"/>
        <v>0.10750765529277061</v>
      </c>
      <c r="BM247" s="8">
        <f t="shared" si="498"/>
        <v>0.30686140190653061</v>
      </c>
      <c r="BN247" s="8">
        <f t="shared" si="499"/>
        <v>0.6922386289603466</v>
      </c>
    </row>
    <row r="248" spans="1:66" x14ac:dyDescent="0.25">
      <c r="A248" t="s">
        <v>10</v>
      </c>
      <c r="B248" t="s">
        <v>241</v>
      </c>
      <c r="C248" t="s">
        <v>43</v>
      </c>
      <c r="D248" s="4" t="s">
        <v>498</v>
      </c>
      <c r="E248">
        <f>VLOOKUP(A248,home!$A$2:$E$405,3,FALSE)</f>
        <v>1.55555555555556</v>
      </c>
      <c r="F248">
        <f>VLOOKUP(B248,home!$B$2:$E$405,3,FALSE)</f>
        <v>1.0900000000000001</v>
      </c>
      <c r="G248">
        <f>VLOOKUP(C248,away!$B$2:$E$405,4,FALSE)</f>
        <v>0.77</v>
      </c>
      <c r="H248">
        <f>VLOOKUP(A248,away!$A$2:$E$405,3,FALSE)</f>
        <v>1.4074074074074101</v>
      </c>
      <c r="I248">
        <f>VLOOKUP(C248,away!$B$2:$E$405,3,FALSE)</f>
        <v>0.51</v>
      </c>
      <c r="J248">
        <f>VLOOKUP(B248,home!$B$2:$E$405,4,FALSE)</f>
        <v>0.92</v>
      </c>
      <c r="K248" s="3">
        <f t="shared" si="500"/>
        <v>1.3055777777777817</v>
      </c>
      <c r="L248" s="3">
        <f t="shared" si="501"/>
        <v>0.66035555555555692</v>
      </c>
      <c r="M248" s="5">
        <f t="shared" si="446"/>
        <v>0.14002513548166071</v>
      </c>
      <c r="N248" s="5">
        <f t="shared" si="447"/>
        <v>0.1828137052151794</v>
      </c>
      <c r="O248" s="5">
        <f t="shared" si="448"/>
        <v>9.2466376132734188E-2</v>
      </c>
      <c r="P248" s="5">
        <f t="shared" si="449"/>
        <v>0.1207220458705396</v>
      </c>
      <c r="Q248" s="5">
        <f t="shared" si="450"/>
        <v>0.11933875550107818</v>
      </c>
      <c r="R248" s="5">
        <f t="shared" si="451"/>
        <v>3.0530342590670386E-2</v>
      </c>
      <c r="S248" s="5">
        <f t="shared" si="452"/>
        <v>2.6019993319480524E-2</v>
      </c>
      <c r="T248" s="5">
        <f t="shared" si="453"/>
        <v>7.8806010188223252E-2</v>
      </c>
      <c r="U248" s="5">
        <f t="shared" si="454"/>
        <v>3.9859736834321806E-2</v>
      </c>
      <c r="V248" s="5">
        <f t="shared" si="455"/>
        <v>2.4925579065662902E-3</v>
      </c>
      <c r="W248" s="5">
        <f t="shared" si="456"/>
        <v>5.1935342403287926E-2</v>
      </c>
      <c r="X248" s="5">
        <f t="shared" si="457"/>
        <v>3.4295791885691269E-2</v>
      </c>
      <c r="Y248" s="5">
        <f t="shared" si="458"/>
        <v>1.132370835194671E-2</v>
      </c>
      <c r="Z248" s="5">
        <f t="shared" si="459"/>
        <v>6.7202937809212084E-3</v>
      </c>
      <c r="AA248" s="5">
        <f t="shared" si="460"/>
        <v>8.7738662205089583E-3</v>
      </c>
      <c r="AB248" s="5">
        <f t="shared" si="461"/>
        <v>5.7274823813458142E-3</v>
      </c>
      <c r="AC248" s="5">
        <f t="shared" si="462"/>
        <v>1.343092299537901E-4</v>
      </c>
      <c r="AD248" s="5">
        <f t="shared" si="463"/>
        <v>1.6951407230753206E-2</v>
      </c>
      <c r="AE248" s="5">
        <f t="shared" si="464"/>
        <v>1.1193955939312519E-2</v>
      </c>
      <c r="AF248" s="5">
        <f t="shared" si="465"/>
        <v>3.6959954965845722E-3</v>
      </c>
      <c r="AG248" s="5">
        <f t="shared" si="466"/>
        <v>8.1355705315931399E-4</v>
      </c>
      <c r="AH248" s="5">
        <f t="shared" si="467"/>
        <v>1.1094458332991945E-3</v>
      </c>
      <c r="AI248" s="5">
        <f t="shared" si="468"/>
        <v>1.4484678256035815E-3</v>
      </c>
      <c r="AJ248" s="5">
        <f t="shared" si="469"/>
        <v>9.4554370246706962E-4</v>
      </c>
      <c r="AK248" s="5">
        <f t="shared" si="470"/>
        <v>4.1149361528624451E-4</v>
      </c>
      <c r="AL248" s="5">
        <f t="shared" si="471"/>
        <v>4.6317641367872525E-6</v>
      </c>
      <c r="AM248" s="5">
        <f t="shared" si="472"/>
        <v>4.4262761165065976E-3</v>
      </c>
      <c r="AN248" s="5">
        <f t="shared" si="473"/>
        <v>2.9229160239580072E-3</v>
      </c>
      <c r="AO248" s="5">
        <f t="shared" si="474"/>
        <v>9.6508191742151475E-4</v>
      </c>
      <c r="AP248" s="5">
        <f t="shared" si="475"/>
        <v>2.1243240191183552E-4</v>
      </c>
      <c r="AQ248" s="5">
        <f t="shared" si="476"/>
        <v>3.5070229195622863E-5</v>
      </c>
      <c r="AR248" s="5">
        <f t="shared" si="477"/>
        <v>1.4652574392141755E-4</v>
      </c>
      <c r="AS248" s="5">
        <f t="shared" si="478"/>
        <v>1.9130075513616062E-4</v>
      </c>
      <c r="AT248" s="5">
        <f t="shared" si="479"/>
        <v>1.2487900738894007E-4</v>
      </c>
      <c r="AU248" s="5">
        <f t="shared" si="480"/>
        <v>5.4346418985982551E-5</v>
      </c>
      <c r="AV248" s="5">
        <f t="shared" si="481"/>
        <v>1.7738369232474831E-5</v>
      </c>
      <c r="AW248" s="5">
        <f t="shared" si="482"/>
        <v>1.1092374408735754E-7</v>
      </c>
      <c r="AX248" s="5">
        <f t="shared" si="483"/>
        <v>9.631412893365927E-4</v>
      </c>
      <c r="AY248" s="5">
        <f t="shared" si="484"/>
        <v>6.3601570119836107E-4</v>
      </c>
      <c r="AZ248" s="5">
        <f t="shared" si="485"/>
        <v>2.099982508534504E-4</v>
      </c>
      <c r="BA248" s="5">
        <f t="shared" si="486"/>
        <v>4.6224503869341822E-5</v>
      </c>
      <c r="BB248" s="5">
        <f t="shared" si="487"/>
        <v>7.6311519832298008E-6</v>
      </c>
      <c r="BC248" s="5">
        <f t="shared" si="488"/>
        <v>1.0078547214829215E-6</v>
      </c>
      <c r="BD248" s="5">
        <f t="shared" si="489"/>
        <v>1.6126514838403149E-5</v>
      </c>
      <c r="BE248" s="5">
        <f t="shared" si="490"/>
        <v>2.1054419406022802E-5</v>
      </c>
      <c r="BF248" s="5">
        <f t="shared" si="491"/>
        <v>1.3744091050258325E-5</v>
      </c>
      <c r="BG248" s="5">
        <f t="shared" si="492"/>
        <v>5.9813266169905913E-6</v>
      </c>
      <c r="BH248" s="5">
        <f t="shared" si="493"/>
        <v>1.9522717781934181E-6</v>
      </c>
      <c r="BI248" s="5">
        <f t="shared" si="494"/>
        <v>5.0976852995840809E-7</v>
      </c>
      <c r="BJ248" s="8">
        <f t="shared" si="495"/>
        <v>0.52159402470617233</v>
      </c>
      <c r="BK248" s="8">
        <f t="shared" si="496"/>
        <v>0.29003468927353604</v>
      </c>
      <c r="BL248" s="8">
        <f t="shared" si="497"/>
        <v>0.18186691382312209</v>
      </c>
      <c r="BM248" s="8">
        <f t="shared" si="498"/>
        <v>0.31368365601443493</v>
      </c>
      <c r="BN248" s="8">
        <f t="shared" si="499"/>
        <v>0.68589636079186245</v>
      </c>
    </row>
    <row r="249" spans="1:66" x14ac:dyDescent="0.25">
      <c r="A249" t="s">
        <v>13</v>
      </c>
      <c r="B249" t="s">
        <v>58</v>
      </c>
      <c r="C249" t="s">
        <v>14</v>
      </c>
      <c r="D249" s="4" t="s">
        <v>498</v>
      </c>
      <c r="E249">
        <f>VLOOKUP(A249,home!$A$2:$E$405,3,FALSE)</f>
        <v>1.625</v>
      </c>
      <c r="F249">
        <f>VLOOKUP(B249,home!$B$2:$E$405,3,FALSE)</f>
        <v>0.69</v>
      </c>
      <c r="G249">
        <f>VLOOKUP(C249,away!$B$2:$E$405,4,FALSE)</f>
        <v>0.79</v>
      </c>
      <c r="H249">
        <f>VLOOKUP(A249,away!$A$2:$E$405,3,FALSE)</f>
        <v>1.4652777777777799</v>
      </c>
      <c r="I249">
        <f>VLOOKUP(C249,away!$B$2:$E$405,3,FALSE)</f>
        <v>1.05</v>
      </c>
      <c r="J249">
        <f>VLOOKUP(B249,home!$B$2:$E$405,4,FALSE)</f>
        <v>1.28</v>
      </c>
      <c r="K249" s="3">
        <f t="shared" si="500"/>
        <v>0.88578749999999995</v>
      </c>
      <c r="L249" s="3">
        <f t="shared" si="501"/>
        <v>1.9693333333333363</v>
      </c>
      <c r="M249" s="5">
        <f t="shared" si="446"/>
        <v>5.754886687933166E-2</v>
      </c>
      <c r="N249" s="5">
        <f t="shared" si="447"/>
        <v>5.0976066920875987E-2</v>
      </c>
      <c r="O249" s="5">
        <f t="shared" si="448"/>
        <v>0.11333290184103065</v>
      </c>
      <c r="P249" s="5">
        <f t="shared" si="449"/>
        <v>0.10038886778951192</v>
      </c>
      <c r="Q249" s="5">
        <f t="shared" si="450"/>
        <v>2.2576981438837716E-2</v>
      </c>
      <c r="R249" s="5">
        <f t="shared" si="451"/>
        <v>0.11159513067946837</v>
      </c>
      <c r="S249" s="5">
        <f t="shared" si="452"/>
        <v>4.3779857547810094E-2</v>
      </c>
      <c r="T249" s="5">
        <f t="shared" si="453"/>
        <v>4.4461602113551137E-2</v>
      </c>
      <c r="U249" s="5">
        <f t="shared" si="454"/>
        <v>9.8849571816739576E-2</v>
      </c>
      <c r="V249" s="5">
        <f t="shared" si="455"/>
        <v>8.485562057539385E-3</v>
      </c>
      <c r="W249" s="5">
        <f t="shared" si="456"/>
        <v>6.6661359820848216E-3</v>
      </c>
      <c r="X249" s="5">
        <f t="shared" si="457"/>
        <v>1.3127843794052393E-2</v>
      </c>
      <c r="Y249" s="5">
        <f t="shared" si="458"/>
        <v>1.292655018921028E-2</v>
      </c>
      <c r="Z249" s="5">
        <f t="shared" si="459"/>
        <v>7.3256003561588914E-2</v>
      </c>
      <c r="AA249" s="5">
        <f t="shared" si="460"/>
        <v>6.4889252254810931E-2</v>
      </c>
      <c r="AB249" s="5">
        <f t="shared" si="461"/>
        <v>2.8739044265829166E-2</v>
      </c>
      <c r="AC249" s="5">
        <f t="shared" si="462"/>
        <v>9.2514415759500262E-4</v>
      </c>
      <c r="AD249" s="5">
        <f t="shared" si="463"/>
        <v>1.4761949815577393E-3</v>
      </c>
      <c r="AE249" s="5">
        <f t="shared" si="464"/>
        <v>2.9071199836810456E-3</v>
      </c>
      <c r="AF249" s="5">
        <f t="shared" si="465"/>
        <v>2.8625441439312747E-3</v>
      </c>
      <c r="AG249" s="5">
        <f t="shared" si="466"/>
        <v>1.8791012002606663E-3</v>
      </c>
      <c r="AH249" s="5">
        <f t="shared" si="467"/>
        <v>3.6066372420155653E-2</v>
      </c>
      <c r="AI249" s="5">
        <f t="shared" si="468"/>
        <v>3.1947141860118621E-2</v>
      </c>
      <c r="AJ249" s="5">
        <f t="shared" si="469"/>
        <v>1.414918946020991E-2</v>
      </c>
      <c r="AK249" s="5">
        <f t="shared" si="470"/>
        <v>4.1777250529952291E-3</v>
      </c>
      <c r="AL249" s="5">
        <f t="shared" si="471"/>
        <v>6.4553260252913367E-5</v>
      </c>
      <c r="AM249" s="5">
        <f t="shared" si="472"/>
        <v>2.6151901244531527E-4</v>
      </c>
      <c r="AN249" s="5">
        <f t="shared" si="473"/>
        <v>5.1501810850897493E-4</v>
      </c>
      <c r="AO249" s="5">
        <f t="shared" si="474"/>
        <v>5.0712116417850491E-4</v>
      </c>
      <c r="AP249" s="5">
        <f t="shared" si="475"/>
        <v>3.3289687088517908E-4</v>
      </c>
      <c r="AQ249" s="5">
        <f t="shared" si="476"/>
        <v>1.6389622609913672E-4</v>
      </c>
      <c r="AR249" s="5">
        <f t="shared" si="477"/>
        <v>1.4205341883885319E-2</v>
      </c>
      <c r="AS249" s="5">
        <f t="shared" si="478"/>
        <v>1.2582914273972064E-2</v>
      </c>
      <c r="AT249" s="5">
        <f t="shared" si="479"/>
        <v>5.5728940887280146E-3</v>
      </c>
      <c r="AU249" s="5">
        <f t="shared" si="480"/>
        <v>1.6454666408730555E-3</v>
      </c>
      <c r="AV249" s="5">
        <f t="shared" si="481"/>
        <v>3.6438344553808535E-4</v>
      </c>
      <c r="AW249" s="5">
        <f t="shared" si="482"/>
        <v>3.1279835441126659E-6</v>
      </c>
      <c r="AX249" s="5">
        <f t="shared" si="483"/>
        <v>3.8608378706067442E-5</v>
      </c>
      <c r="AY249" s="5">
        <f t="shared" si="484"/>
        <v>7.6032767131815584E-5</v>
      </c>
      <c r="AZ249" s="5">
        <f t="shared" si="485"/>
        <v>7.4866931369127883E-5</v>
      </c>
      <c r="BA249" s="5">
        <f t="shared" si="486"/>
        <v>4.914598116986758E-5</v>
      </c>
      <c r="BB249" s="5">
        <f t="shared" si="487"/>
        <v>2.4196204729298171E-5</v>
      </c>
      <c r="BC249" s="5">
        <f t="shared" si="488"/>
        <v>9.5300785027129144E-6</v>
      </c>
      <c r="BD249" s="5">
        <f t="shared" si="489"/>
        <v>4.6625088805552556E-3</v>
      </c>
      <c r="BE249" s="5">
        <f t="shared" si="490"/>
        <v>4.1299920850348375E-3</v>
      </c>
      <c r="BF249" s="5">
        <f t="shared" si="491"/>
        <v>1.829147682011398E-3</v>
      </c>
      <c r="BG249" s="5">
        <f t="shared" si="492"/>
        <v>5.4007871745989048E-4</v>
      </c>
      <c r="BH249" s="5">
        <f t="shared" si="493"/>
        <v>1.1959874423550065E-4</v>
      </c>
      <c r="BI249" s="5">
        <f t="shared" si="494"/>
        <v>2.1187814531900711E-5</v>
      </c>
      <c r="BJ249" s="8">
        <f t="shared" si="495"/>
        <v>0.161912972471769</v>
      </c>
      <c r="BK249" s="8">
        <f t="shared" si="496"/>
        <v>0.21126888445917283</v>
      </c>
      <c r="BL249" s="8">
        <f t="shared" si="497"/>
        <v>0.54941984390818344</v>
      </c>
      <c r="BM249" s="8">
        <f t="shared" si="498"/>
        <v>0.53936598406807013</v>
      </c>
      <c r="BN249" s="8">
        <f t="shared" si="499"/>
        <v>0.45641881554905633</v>
      </c>
    </row>
    <row r="250" spans="1:66" x14ac:dyDescent="0.25">
      <c r="A250" t="s">
        <v>13</v>
      </c>
      <c r="B250" t="s">
        <v>56</v>
      </c>
      <c r="C250" t="s">
        <v>250</v>
      </c>
      <c r="D250" s="4" t="s">
        <v>498</v>
      </c>
      <c r="E250">
        <f>VLOOKUP(A250,home!$A$2:$E$405,3,FALSE)</f>
        <v>1.625</v>
      </c>
      <c r="F250">
        <f>VLOOKUP(B250,home!$B$2:$E$405,3,FALSE)</f>
        <v>0.46</v>
      </c>
      <c r="G250">
        <f>VLOOKUP(C250,away!$B$2:$E$405,4,FALSE)</f>
        <v>1.08</v>
      </c>
      <c r="H250">
        <f>VLOOKUP(A250,away!$A$2:$E$405,3,FALSE)</f>
        <v>1.4652777777777799</v>
      </c>
      <c r="I250">
        <f>VLOOKUP(C250,away!$B$2:$E$405,3,FALSE)</f>
        <v>1.08</v>
      </c>
      <c r="J250">
        <f>VLOOKUP(B250,home!$B$2:$E$405,4,FALSE)</f>
        <v>0.94</v>
      </c>
      <c r="K250" s="3">
        <f t="shared" si="500"/>
        <v>0.80730000000000013</v>
      </c>
      <c r="L250" s="3">
        <f t="shared" si="501"/>
        <v>1.4875500000000021</v>
      </c>
      <c r="M250" s="5">
        <f t="shared" si="446"/>
        <v>0.1007765086109161</v>
      </c>
      <c r="N250" s="5">
        <f t="shared" si="447"/>
        <v>8.135687540159256E-2</v>
      </c>
      <c r="O250" s="5">
        <f t="shared" si="448"/>
        <v>0.14991009538416844</v>
      </c>
      <c r="P250" s="5">
        <f t="shared" si="449"/>
        <v>0.12102242000363919</v>
      </c>
      <c r="Q250" s="5">
        <f t="shared" si="450"/>
        <v>3.2839702755852844E-2</v>
      </c>
      <c r="R250" s="5">
        <f t="shared" si="451"/>
        <v>0.11149938119436008</v>
      </c>
      <c r="S250" s="5">
        <f t="shared" si="452"/>
        <v>3.6333929269382219E-2</v>
      </c>
      <c r="T250" s="5">
        <f t="shared" si="453"/>
        <v>4.8850699834468971E-2</v>
      </c>
      <c r="U250" s="5">
        <f t="shared" si="454"/>
        <v>9.0013450438206896E-2</v>
      </c>
      <c r="V250" s="5">
        <f t="shared" si="455"/>
        <v>4.8481537226748627E-3</v>
      </c>
      <c r="W250" s="5">
        <f t="shared" si="456"/>
        <v>8.837164011600002E-3</v>
      </c>
      <c r="X250" s="5">
        <f t="shared" si="457"/>
        <v>1.3145723325455603E-2</v>
      </c>
      <c r="Y250" s="5">
        <f t="shared" si="458"/>
        <v>9.7774603663907562E-3</v>
      </c>
      <c r="Z250" s="5">
        <f t="shared" si="459"/>
        <v>5.5286968165223507E-2</v>
      </c>
      <c r="AA250" s="5">
        <f t="shared" si="460"/>
        <v>4.4633169399784942E-2</v>
      </c>
      <c r="AB250" s="5">
        <f t="shared" si="461"/>
        <v>1.8016178828223196E-2</v>
      </c>
      <c r="AC250" s="5">
        <f t="shared" si="462"/>
        <v>3.6388396968401289E-4</v>
      </c>
      <c r="AD250" s="5">
        <f t="shared" si="463"/>
        <v>1.7835606266411704E-3</v>
      </c>
      <c r="AE250" s="5">
        <f t="shared" si="464"/>
        <v>2.653135610160077E-3</v>
      </c>
      <c r="AF250" s="5">
        <f t="shared" si="465"/>
        <v>1.9733359384468147E-3</v>
      </c>
      <c r="AG250" s="5">
        <f t="shared" si="466"/>
        <v>9.784786250788542E-4</v>
      </c>
      <c r="AH250" s="5">
        <f t="shared" si="467"/>
        <v>2.0560532373544587E-2</v>
      </c>
      <c r="AI250" s="5">
        <f t="shared" si="468"/>
        <v>1.6598517785162546E-2</v>
      </c>
      <c r="AJ250" s="5">
        <f t="shared" si="469"/>
        <v>6.6999917039808629E-3</v>
      </c>
      <c r="AK250" s="5">
        <f t="shared" si="470"/>
        <v>1.8029677675412505E-3</v>
      </c>
      <c r="AL250" s="5">
        <f t="shared" si="471"/>
        <v>1.7479517486248734E-5</v>
      </c>
      <c r="AM250" s="5">
        <f t="shared" si="472"/>
        <v>2.8797369877748348E-4</v>
      </c>
      <c r="AN250" s="5">
        <f t="shared" si="473"/>
        <v>4.2837527561644621E-4</v>
      </c>
      <c r="AO250" s="5">
        <f t="shared" si="474"/>
        <v>3.1861482062162279E-4</v>
      </c>
      <c r="AP250" s="5">
        <f t="shared" si="475"/>
        <v>1.5798515880523188E-4</v>
      </c>
      <c r="AQ250" s="5">
        <f t="shared" si="476"/>
        <v>5.8752705745180743E-5</v>
      </c>
      <c r="AR250" s="5">
        <f t="shared" si="477"/>
        <v>6.1169639864532537E-3</v>
      </c>
      <c r="AS250" s="5">
        <f t="shared" si="478"/>
        <v>4.9382250262637126E-3</v>
      </c>
      <c r="AT250" s="5">
        <f t="shared" si="479"/>
        <v>1.9933145318513476E-3</v>
      </c>
      <c r="AU250" s="5">
        <f t="shared" si="480"/>
        <v>5.3640094052119784E-4</v>
      </c>
      <c r="AV250" s="5">
        <f t="shared" si="481"/>
        <v>1.0825911982069074E-4</v>
      </c>
      <c r="AW250" s="5">
        <f t="shared" si="482"/>
        <v>5.8308714110730999E-7</v>
      </c>
      <c r="AX250" s="5">
        <f t="shared" si="483"/>
        <v>3.8746861170510402E-5</v>
      </c>
      <c r="AY250" s="5">
        <f t="shared" si="484"/>
        <v>5.7637893334192831E-5</v>
      </c>
      <c r="AZ250" s="5">
        <f t="shared" si="485"/>
        <v>4.2869624114639343E-5</v>
      </c>
      <c r="BA250" s="5">
        <f t="shared" si="486"/>
        <v>2.1256903117243947E-5</v>
      </c>
      <c r="BB250" s="5">
        <f t="shared" si="487"/>
        <v>7.9051765580140684E-6</v>
      </c>
      <c r="BC250" s="5">
        <f t="shared" si="488"/>
        <v>2.3518690777747673E-6</v>
      </c>
      <c r="BD250" s="5">
        <f t="shared" si="489"/>
        <v>1.5165482963414253E-3</v>
      </c>
      <c r="BE250" s="5">
        <f t="shared" si="490"/>
        <v>1.2243094396364328E-3</v>
      </c>
      <c r="BF250" s="5">
        <f t="shared" si="491"/>
        <v>4.9419250530924612E-4</v>
      </c>
      <c r="BG250" s="5">
        <f t="shared" si="492"/>
        <v>1.3298720317871817E-4</v>
      </c>
      <c r="BH250" s="5">
        <f t="shared" si="493"/>
        <v>2.6840142281544792E-5</v>
      </c>
      <c r="BI250" s="5">
        <f t="shared" si="494"/>
        <v>4.3336093727782242E-6</v>
      </c>
      <c r="BJ250" s="8">
        <f t="shared" si="495"/>
        <v>0.203618606482626</v>
      </c>
      <c r="BK250" s="8">
        <f t="shared" si="496"/>
        <v>0.26342001298711687</v>
      </c>
      <c r="BL250" s="8">
        <f t="shared" si="497"/>
        <v>0.47682665967600324</v>
      </c>
      <c r="BM250" s="8">
        <f t="shared" si="498"/>
        <v>0.40169020915424719</v>
      </c>
      <c r="BN250" s="8">
        <f t="shared" si="499"/>
        <v>0.59740498335052916</v>
      </c>
    </row>
    <row r="251" spans="1:66" x14ac:dyDescent="0.25">
      <c r="A251" t="s">
        <v>13</v>
      </c>
      <c r="B251" t="s">
        <v>249</v>
      </c>
      <c r="C251" t="s">
        <v>61</v>
      </c>
      <c r="D251" s="4" t="s">
        <v>498</v>
      </c>
      <c r="E251">
        <f>VLOOKUP(A251,home!$A$2:$E$405,3,FALSE)</f>
        <v>1.625</v>
      </c>
      <c r="F251">
        <f>VLOOKUP(B251,home!$B$2:$E$405,3,FALSE)</f>
        <v>1.38</v>
      </c>
      <c r="G251">
        <f>VLOOKUP(C251,away!$B$2:$E$405,4,FALSE)</f>
        <v>0.69</v>
      </c>
      <c r="H251">
        <f>VLOOKUP(A251,away!$A$2:$E$405,3,FALSE)</f>
        <v>1.4652777777777799</v>
      </c>
      <c r="I251">
        <f>VLOOKUP(C251,away!$B$2:$E$405,3,FALSE)</f>
        <v>1.62</v>
      </c>
      <c r="J251">
        <f>VLOOKUP(B251,home!$B$2:$E$405,4,FALSE)</f>
        <v>1.02</v>
      </c>
      <c r="K251" s="3">
        <f t="shared" si="500"/>
        <v>1.5473249999999996</v>
      </c>
      <c r="L251" s="3">
        <f t="shared" si="501"/>
        <v>2.4212250000000037</v>
      </c>
      <c r="M251" s="5">
        <f t="shared" si="446"/>
        <v>1.8900819463487123E-2</v>
      </c>
      <c r="N251" s="5">
        <f t="shared" si="447"/>
        <v>2.9245710476340211E-2</v>
      </c>
      <c r="O251" s="5">
        <f t="shared" si="448"/>
        <v>4.5763136605481682E-2</v>
      </c>
      <c r="P251" s="5">
        <f t="shared" si="449"/>
        <v>7.0810445348076942E-2</v>
      </c>
      <c r="Q251" s="5">
        <f t="shared" si="450"/>
        <v>2.2626309481401558E-2</v>
      </c>
      <c r="R251" s="5">
        <f t="shared" si="451"/>
        <v>5.5401425213803798E-2</v>
      </c>
      <c r="S251" s="5">
        <f t="shared" si="452"/>
        <v>6.6321452094700709E-2</v>
      </c>
      <c r="T251" s="5">
        <f t="shared" si="453"/>
        <v>5.4783386174106566E-2</v>
      </c>
      <c r="U251" s="5">
        <f t="shared" si="454"/>
        <v>8.572401026894895E-2</v>
      </c>
      <c r="V251" s="5">
        <f t="shared" si="455"/>
        <v>2.7607571713016015E-2</v>
      </c>
      <c r="W251" s="5">
        <f t="shared" si="456"/>
        <v>1.1670084772769887E-2</v>
      </c>
      <c r="X251" s="5">
        <f t="shared" si="457"/>
        <v>2.8255901003949813E-2</v>
      </c>
      <c r="Y251" s="5">
        <f t="shared" si="458"/>
        <v>3.4206946954144259E-2</v>
      </c>
      <c r="Z251" s="5">
        <f t="shared" si="459"/>
        <v>4.4713105254430764E-2</v>
      </c>
      <c r="AA251" s="5">
        <f t="shared" si="460"/>
        <v>6.9185705587812077E-2</v>
      </c>
      <c r="AB251" s="5">
        <f t="shared" si="461"/>
        <v>5.3526385949330652E-2</v>
      </c>
      <c r="AC251" s="5">
        <f t="shared" si="462"/>
        <v>6.4643508306417167E-3</v>
      </c>
      <c r="AD251" s="5">
        <f t="shared" si="463"/>
        <v>4.5143534802565381E-3</v>
      </c>
      <c r="AE251" s="5">
        <f t="shared" si="464"/>
        <v>1.0930265505234153E-2</v>
      </c>
      <c r="AF251" s="5">
        <f t="shared" si="465"/>
        <v>1.3232316048955306E-2</v>
      </c>
      <c r="AG251" s="5">
        <f t="shared" si="466"/>
        <v>1.0679471475210619E-2</v>
      </c>
      <c r="AH251" s="5">
        <f t="shared" si="467"/>
        <v>2.7065122067414821E-2</v>
      </c>
      <c r="AI251" s="5">
        <f t="shared" si="468"/>
        <v>4.1878540002962629E-2</v>
      </c>
      <c r="AJ251" s="5">
        <f t="shared" si="469"/>
        <v>3.2399855955042071E-2</v>
      </c>
      <c r="AK251" s="5">
        <f t="shared" si="470"/>
        <v>1.6711035705211822E-2</v>
      </c>
      <c r="AL251" s="5">
        <f t="shared" si="471"/>
        <v>9.6872743975620081E-4</v>
      </c>
      <c r="AM251" s="5">
        <f t="shared" si="472"/>
        <v>1.3970343997675896E-3</v>
      </c>
      <c r="AN251" s="5">
        <f t="shared" si="473"/>
        <v>3.382534614577287E-3</v>
      </c>
      <c r="AO251" s="5">
        <f t="shared" si="474"/>
        <v>4.0949386860899542E-3</v>
      </c>
      <c r="AP251" s="5">
        <f t="shared" si="475"/>
        <v>3.3049226400760543E-3</v>
      </c>
      <c r="AQ251" s="5">
        <f t="shared" si="476"/>
        <v>2.0004903298045389E-3</v>
      </c>
      <c r="AR251" s="5">
        <f t="shared" si="477"/>
        <v>1.3106150035535313E-2</v>
      </c>
      <c r="AS251" s="5">
        <f t="shared" si="478"/>
        <v>2.0279473603734676E-2</v>
      </c>
      <c r="AT251" s="5">
        <f t="shared" si="479"/>
        <v>1.5689468246949379E-2</v>
      </c>
      <c r="AU251" s="5">
        <f t="shared" si="480"/>
        <v>8.0922354850703152E-3</v>
      </c>
      <c r="AV251" s="5">
        <f t="shared" si="481"/>
        <v>3.130329567984104E-3</v>
      </c>
      <c r="AW251" s="5">
        <f t="shared" si="482"/>
        <v>1.0081282684088222E-4</v>
      </c>
      <c r="AX251" s="5">
        <f t="shared" si="483"/>
        <v>3.6027770877006428E-4</v>
      </c>
      <c r="AY251" s="5">
        <f t="shared" si="484"/>
        <v>8.7231339541680032E-4</v>
      </c>
      <c r="AZ251" s="5">
        <f t="shared" si="485"/>
        <v>1.0560335004090231E-3</v>
      </c>
      <c r="BA251" s="5">
        <f t="shared" si="486"/>
        <v>8.5229823734261358E-4</v>
      </c>
      <c r="BB251" s="5">
        <f t="shared" si="487"/>
        <v>5.1590144992746815E-4</v>
      </c>
      <c r="BC251" s="5">
        <f t="shared" si="488"/>
        <v>2.4982269762012727E-4</v>
      </c>
      <c r="BD251" s="5">
        <f t="shared" si="489"/>
        <v>5.2888230199648377E-3</v>
      </c>
      <c r="BE251" s="5">
        <f t="shared" si="490"/>
        <v>8.1835280793670917E-3</v>
      </c>
      <c r="BF251" s="5">
        <f t="shared" si="491"/>
        <v>6.3312887927033414E-3</v>
      </c>
      <c r="BG251" s="5">
        <f t="shared" si="492"/>
        <v>3.2655204770565657E-3</v>
      </c>
      <c r="BH251" s="5">
        <f t="shared" si="493"/>
        <v>1.2632053680403867E-3</v>
      </c>
      <c r="BI251" s="5">
        <f t="shared" si="494"/>
        <v>3.9091784922061832E-4</v>
      </c>
      <c r="BJ251" s="8">
        <f t="shared" si="495"/>
        <v>0.23823131303217046</v>
      </c>
      <c r="BK251" s="8">
        <f t="shared" si="496"/>
        <v>0.19194568028509551</v>
      </c>
      <c r="BL251" s="8">
        <f t="shared" si="497"/>
        <v>0.51267615788163523</v>
      </c>
      <c r="BM251" s="8">
        <f t="shared" si="498"/>
        <v>0.74404690929616457</v>
      </c>
      <c r="BN251" s="8">
        <f t="shared" si="499"/>
        <v>0.24274784658859133</v>
      </c>
    </row>
    <row r="252" spans="1:66" x14ac:dyDescent="0.25">
      <c r="A252" t="s">
        <v>13</v>
      </c>
      <c r="B252" t="s">
        <v>15</v>
      </c>
      <c r="C252" t="s">
        <v>59</v>
      </c>
      <c r="D252" s="4" t="s">
        <v>498</v>
      </c>
      <c r="E252">
        <f>VLOOKUP(A252,home!$A$2:$E$405,3,FALSE)</f>
        <v>1.625</v>
      </c>
      <c r="F252">
        <f>VLOOKUP(B252,home!$B$2:$E$405,3,FALSE)</f>
        <v>1.23</v>
      </c>
      <c r="G252">
        <f>VLOOKUP(C252,away!$B$2:$E$405,4,FALSE)</f>
        <v>0.85</v>
      </c>
      <c r="H252">
        <f>VLOOKUP(A252,away!$A$2:$E$405,3,FALSE)</f>
        <v>1.4652777777777799</v>
      </c>
      <c r="I252">
        <f>VLOOKUP(C252,away!$B$2:$E$405,3,FALSE)</f>
        <v>0.77</v>
      </c>
      <c r="J252">
        <f>VLOOKUP(B252,home!$B$2:$E$405,4,FALSE)</f>
        <v>0.88</v>
      </c>
      <c r="K252" s="3">
        <f t="shared" si="500"/>
        <v>1.6989375</v>
      </c>
      <c r="L252" s="3">
        <f t="shared" si="501"/>
        <v>0.9928722222222236</v>
      </c>
      <c r="M252" s="5">
        <f t="shared" si="446"/>
        <v>6.7758204818536422E-2</v>
      </c>
      <c r="N252" s="5">
        <f t="shared" si="447"/>
        <v>0.11511695509889222</v>
      </c>
      <c r="O252" s="5">
        <f t="shared" si="448"/>
        <v>6.7275239391968833E-2</v>
      </c>
      <c r="P252" s="5">
        <f t="shared" si="449"/>
        <v>0.11429642702449304</v>
      </c>
      <c r="Q252" s="5">
        <f t="shared" si="450"/>
        <v>9.7788255951662115E-2</v>
      </c>
      <c r="R252" s="5">
        <f t="shared" si="451"/>
        <v>3.3397858217818079E-2</v>
      </c>
      <c r="S252" s="5">
        <f t="shared" si="452"/>
        <v>4.8199599094866638E-2</v>
      </c>
      <c r="T252" s="5">
        <f t="shared" si="453"/>
        <v>9.7091242993962337E-2</v>
      </c>
      <c r="U252" s="5">
        <f t="shared" si="454"/>
        <v>5.6740873745934305E-2</v>
      </c>
      <c r="V252" s="5">
        <f t="shared" si="455"/>
        <v>9.0338251291404298E-3</v>
      </c>
      <c r="W252" s="5">
        <f t="shared" si="456"/>
        <v>5.5378711698625641E-2</v>
      </c>
      <c r="X252" s="5">
        <f t="shared" si="457"/>
        <v>5.498398454801829E-2</v>
      </c>
      <c r="Y252" s="5">
        <f t="shared" si="458"/>
        <v>2.7296035462411657E-2</v>
      </c>
      <c r="Z252" s="5">
        <f t="shared" si="459"/>
        <v>1.1053268568729265E-2</v>
      </c>
      <c r="AA252" s="5">
        <f t="shared" si="460"/>
        <v>1.8778812468985474E-2</v>
      </c>
      <c r="AB252" s="5">
        <f t="shared" si="461"/>
        <v>1.5952014354513509E-2</v>
      </c>
      <c r="AC252" s="5">
        <f t="shared" si="462"/>
        <v>9.5240673932963651E-4</v>
      </c>
      <c r="AD252" s="5">
        <f t="shared" si="463"/>
        <v>2.3521242501620961E-2</v>
      </c>
      <c r="AE252" s="5">
        <f t="shared" si="464"/>
        <v>2.3353588312012216E-2</v>
      </c>
      <c r="AF252" s="5">
        <f t="shared" si="465"/>
        <v>1.1593564562105257E-2</v>
      </c>
      <c r="AG252" s="5">
        <f t="shared" si="466"/>
        <v>3.8369760700847563E-3</v>
      </c>
      <c r="AH252" s="5">
        <f t="shared" si="467"/>
        <v>2.7436208316633202E-3</v>
      </c>
      <c r="AI252" s="5">
        <f t="shared" si="468"/>
        <v>4.6612403166940023E-3</v>
      </c>
      <c r="AJ252" s="5">
        <f t="shared" si="469"/>
        <v>3.9595779852716591E-3</v>
      </c>
      <c r="AK252" s="5">
        <f t="shared" si="470"/>
        <v>2.2423585077841562E-3</v>
      </c>
      <c r="AL252" s="5">
        <f t="shared" si="471"/>
        <v>6.4261848536840537E-5</v>
      </c>
      <c r="AM252" s="5">
        <f t="shared" si="472"/>
        <v>7.9922241865195282E-3</v>
      </c>
      <c r="AN252" s="5">
        <f t="shared" si="473"/>
        <v>7.9352573885678474E-3</v>
      </c>
      <c r="AO252" s="5">
        <f t="shared" si="474"/>
        <v>3.9393483186463381E-3</v>
      </c>
      <c r="AP252" s="5">
        <f t="shared" si="475"/>
        <v>1.3037565064139235E-3</v>
      </c>
      <c r="AQ252" s="5">
        <f t="shared" si="476"/>
        <v>3.2361590493996874E-4</v>
      </c>
      <c r="AR252" s="5">
        <f t="shared" si="477"/>
        <v>5.448129824137494E-4</v>
      </c>
      <c r="AS252" s="5">
        <f t="shared" si="478"/>
        <v>9.2560320630955938E-4</v>
      </c>
      <c r="AT252" s="5">
        <f t="shared" si="479"/>
        <v>7.8627099865977363E-4</v>
      </c>
      <c r="AU252" s="5">
        <f t="shared" si="480"/>
        <v>4.4527509492851299E-4</v>
      </c>
      <c r="AV252" s="5">
        <f t="shared" si="481"/>
        <v>1.8912363914752771E-4</v>
      </c>
      <c r="AW252" s="5">
        <f t="shared" si="482"/>
        <v>3.0110743297601111E-6</v>
      </c>
      <c r="AX252" s="5">
        <f t="shared" si="483"/>
        <v>2.2630482298141722E-3</v>
      </c>
      <c r="AY252" s="5">
        <f t="shared" si="484"/>
        <v>2.2469177249316661E-3</v>
      </c>
      <c r="AZ252" s="5">
        <f t="shared" si="485"/>
        <v>1.115451097351703E-3</v>
      </c>
      <c r="BA252" s="5">
        <f t="shared" si="486"/>
        <v>3.6916680326926782E-4</v>
      </c>
      <c r="BB252" s="5">
        <f t="shared" si="487"/>
        <v>9.1633866083158094E-5</v>
      </c>
      <c r="BC252" s="5">
        <f t="shared" si="488"/>
        <v>1.8196144049759768E-5</v>
      </c>
      <c r="BD252" s="5">
        <f t="shared" si="489"/>
        <v>9.0154946090776066E-5</v>
      </c>
      <c r="BE252" s="5">
        <f t="shared" si="490"/>
        <v>1.5316761872409787E-4</v>
      </c>
      <c r="BF252" s="5">
        <f t="shared" si="491"/>
        <v>1.3011110561803602E-4</v>
      </c>
      <c r="BG252" s="5">
        <f t="shared" si="492"/>
        <v>7.3683545500314007E-5</v>
      </c>
      <c r="BH252" s="5">
        <f t="shared" si="493"/>
        <v>3.1295934645859952E-5</v>
      </c>
      <c r="BI252" s="5">
        <f t="shared" si="494"/>
        <v>1.0633967393480133E-5</v>
      </c>
      <c r="BJ252" s="8">
        <f t="shared" si="495"/>
        <v>0.5375591733699826</v>
      </c>
      <c r="BK252" s="8">
        <f t="shared" si="496"/>
        <v>0.24255164237983465</v>
      </c>
      <c r="BL252" s="8">
        <f t="shared" si="497"/>
        <v>0.20913172886006498</v>
      </c>
      <c r="BM252" s="8">
        <f t="shared" si="498"/>
        <v>0.50241896602463898</v>
      </c>
      <c r="BN252" s="8">
        <f t="shared" si="499"/>
        <v>0.49563294050337076</v>
      </c>
    </row>
    <row r="253" spans="1:66" x14ac:dyDescent="0.25">
      <c r="A253" t="s">
        <v>13</v>
      </c>
      <c r="B253" t="s">
        <v>52</v>
      </c>
      <c r="C253" t="s">
        <v>60</v>
      </c>
      <c r="D253" s="4" t="s">
        <v>498</v>
      </c>
      <c r="E253">
        <f>VLOOKUP(A253,home!$A$2:$E$405,3,FALSE)</f>
        <v>1.625</v>
      </c>
      <c r="F253">
        <f>VLOOKUP(B253,home!$B$2:$E$405,3,FALSE)</f>
        <v>0.46</v>
      </c>
      <c r="G253">
        <f>VLOOKUP(C253,away!$B$2:$E$405,4,FALSE)</f>
        <v>0.62</v>
      </c>
      <c r="H253">
        <f>VLOOKUP(A253,away!$A$2:$E$405,3,FALSE)</f>
        <v>1.4652777777777799</v>
      </c>
      <c r="I253">
        <f>VLOOKUP(C253,away!$B$2:$E$405,3,FALSE)</f>
        <v>0.85</v>
      </c>
      <c r="J253">
        <f>VLOOKUP(B253,home!$B$2:$E$405,4,FALSE)</f>
        <v>1.28</v>
      </c>
      <c r="K253" s="3">
        <f t="shared" si="500"/>
        <v>0.46345000000000003</v>
      </c>
      <c r="L253" s="3">
        <f t="shared" si="501"/>
        <v>1.5942222222222244</v>
      </c>
      <c r="M253" s="5">
        <f t="shared" si="446"/>
        <v>0.1277509999895354</v>
      </c>
      <c r="N253" s="5">
        <f t="shared" si="447"/>
        <v>5.9206200945150195E-2</v>
      </c>
      <c r="O253" s="5">
        <f t="shared" si="448"/>
        <v>0.2036634830944285</v>
      </c>
      <c r="P253" s="5">
        <f t="shared" si="449"/>
        <v>9.4387841240112902E-2</v>
      </c>
      <c r="Q253" s="5">
        <f t="shared" si="450"/>
        <v>1.3719556914014925E-2</v>
      </c>
      <c r="R253" s="5">
        <f t="shared" si="451"/>
        <v>0.16234242530215914</v>
      </c>
      <c r="S253" s="5">
        <f t="shared" si="452"/>
        <v>1.7434432166281544E-2</v>
      </c>
      <c r="T253" s="5">
        <f t="shared" si="453"/>
        <v>2.1872022511365156E-2</v>
      </c>
      <c r="U253" s="5">
        <f t="shared" si="454"/>
        <v>7.523759700628567E-2</v>
      </c>
      <c r="V253" s="5">
        <f t="shared" si="455"/>
        <v>1.4312550852459496E-3</v>
      </c>
      <c r="W253" s="5">
        <f t="shared" si="456"/>
        <v>2.1194428839334065E-3</v>
      </c>
      <c r="X253" s="5">
        <f t="shared" si="457"/>
        <v>3.3788629442973953E-3</v>
      </c>
      <c r="Y253" s="5">
        <f t="shared" si="458"/>
        <v>2.6933291958210611E-3</v>
      </c>
      <c r="Z253" s="5">
        <f t="shared" si="459"/>
        <v>8.6269967342051196E-2</v>
      </c>
      <c r="AA253" s="5">
        <f t="shared" si="460"/>
        <v>3.9981816364673635E-2</v>
      </c>
      <c r="AB253" s="5">
        <f t="shared" si="461"/>
        <v>9.2647863971039961E-3</v>
      </c>
      <c r="AC253" s="5">
        <f t="shared" si="462"/>
        <v>6.609198644793633E-5</v>
      </c>
      <c r="AD253" s="5">
        <f t="shared" si="463"/>
        <v>2.4556395113973427E-4</v>
      </c>
      <c r="AE253" s="5">
        <f t="shared" si="464"/>
        <v>3.9148350788365682E-4</v>
      </c>
      <c r="AF253" s="5">
        <f t="shared" si="465"/>
        <v>3.120558539508176E-4</v>
      </c>
      <c r="AG253" s="5">
        <f t="shared" si="466"/>
        <v>1.6582879231430878E-4</v>
      </c>
      <c r="AH253" s="5">
        <f t="shared" si="467"/>
        <v>3.4383374761770925E-2</v>
      </c>
      <c r="AI253" s="5">
        <f t="shared" si="468"/>
        <v>1.5934975033342739E-2</v>
      </c>
      <c r="AJ253" s="5">
        <f t="shared" si="469"/>
        <v>3.6925320896013455E-3</v>
      </c>
      <c r="AK253" s="5">
        <f t="shared" si="470"/>
        <v>5.7043466564191472E-4</v>
      </c>
      <c r="AL253" s="5">
        <f t="shared" si="471"/>
        <v>1.9532621817762705E-6</v>
      </c>
      <c r="AM253" s="5">
        <f t="shared" si="472"/>
        <v>2.2761322631141974E-5</v>
      </c>
      <c r="AN253" s="5">
        <f t="shared" si="473"/>
        <v>3.6286606345736164E-5</v>
      </c>
      <c r="AO253" s="5">
        <f t="shared" si="474"/>
        <v>2.8924457102701294E-5</v>
      </c>
      <c r="AP253" s="5">
        <f t="shared" si="475"/>
        <v>1.5370670759613285E-5</v>
      </c>
      <c r="AQ253" s="5">
        <f t="shared" si="476"/>
        <v>6.1260662238592206E-6</v>
      </c>
      <c r="AR253" s="5">
        <f t="shared" si="477"/>
        <v>1.0962948024041994E-2</v>
      </c>
      <c r="AS253" s="5">
        <f t="shared" si="478"/>
        <v>5.0807782617422635E-3</v>
      </c>
      <c r="AT253" s="5">
        <f t="shared" si="479"/>
        <v>1.1773433427022257E-3</v>
      </c>
      <c r="AU253" s="5">
        <f t="shared" si="480"/>
        <v>1.818799240584489E-4</v>
      </c>
      <c r="AV253" s="5">
        <f t="shared" si="481"/>
        <v>2.1073062701222029E-5</v>
      </c>
      <c r="AW253" s="5">
        <f t="shared" si="482"/>
        <v>4.008757503288016E-8</v>
      </c>
      <c r="AX253" s="5">
        <f t="shared" si="483"/>
        <v>1.7581224955671247E-6</v>
      </c>
      <c r="AY253" s="5">
        <f t="shared" si="484"/>
        <v>2.8028379518219042E-6</v>
      </c>
      <c r="AZ253" s="5">
        <f t="shared" si="485"/>
        <v>2.2341732740411526E-6</v>
      </c>
      <c r="BA253" s="5">
        <f t="shared" si="486"/>
        <v>1.1872562272571295E-6</v>
      </c>
      <c r="BB253" s="5">
        <f t="shared" si="487"/>
        <v>4.7318756524125925E-7</v>
      </c>
      <c r="BC253" s="5">
        <f t="shared" si="488"/>
        <v>1.5087322635736876E-7</v>
      </c>
      <c r="BD253" s="5">
        <f t="shared" si="489"/>
        <v>2.9128958934991601E-3</v>
      </c>
      <c r="BE253" s="5">
        <f t="shared" si="490"/>
        <v>1.349981601842186E-3</v>
      </c>
      <c r="BF253" s="5">
        <f t="shared" si="491"/>
        <v>3.1282448668688048E-4</v>
      </c>
      <c r="BG253" s="5">
        <f t="shared" si="492"/>
        <v>4.8326169451678266E-5</v>
      </c>
      <c r="BH253" s="5">
        <f t="shared" si="493"/>
        <v>5.5991908080950712E-6</v>
      </c>
      <c r="BI253" s="5">
        <f t="shared" si="494"/>
        <v>5.1898899600233233E-7</v>
      </c>
      <c r="BJ253" s="8">
        <f t="shared" si="495"/>
        <v>0.10422242307367401</v>
      </c>
      <c r="BK253" s="8">
        <f t="shared" si="496"/>
        <v>0.24107537656775732</v>
      </c>
      <c r="BL253" s="8">
        <f t="shared" si="497"/>
        <v>0.56712559366153814</v>
      </c>
      <c r="BM253" s="8">
        <f t="shared" si="498"/>
        <v>0.33762009040924279</v>
      </c>
      <c r="BN253" s="8">
        <f t="shared" si="499"/>
        <v>0.66107050748540108</v>
      </c>
    </row>
    <row r="254" spans="1:66" x14ac:dyDescent="0.25">
      <c r="A254" t="s">
        <v>13</v>
      </c>
      <c r="B254" t="s">
        <v>54</v>
      </c>
      <c r="C254" t="s">
        <v>57</v>
      </c>
      <c r="D254" s="4" t="s">
        <v>498</v>
      </c>
      <c r="E254">
        <f>VLOOKUP(A254,home!$A$2:$E$405,3,FALSE)</f>
        <v>1.625</v>
      </c>
      <c r="F254">
        <f>VLOOKUP(B254,home!$B$2:$E$405,3,FALSE)</f>
        <v>0.88</v>
      </c>
      <c r="G254">
        <f>VLOOKUP(C254,away!$B$2:$E$405,4,FALSE)</f>
        <v>0.92</v>
      </c>
      <c r="H254">
        <f>VLOOKUP(A254,away!$A$2:$E$405,3,FALSE)</f>
        <v>1.4652777777777799</v>
      </c>
      <c r="I254">
        <f>VLOOKUP(C254,away!$B$2:$E$405,3,FALSE)</f>
        <v>0.85</v>
      </c>
      <c r="J254">
        <f>VLOOKUP(B254,home!$B$2:$E$405,4,FALSE)</f>
        <v>1.17</v>
      </c>
      <c r="K254" s="3">
        <f t="shared" si="500"/>
        <v>1.3156000000000001</v>
      </c>
      <c r="L254" s="3">
        <f t="shared" si="501"/>
        <v>1.457218750000002</v>
      </c>
      <c r="M254" s="5">
        <f t="shared" si="446"/>
        <v>6.2485624918383491E-2</v>
      </c>
      <c r="N254" s="5">
        <f t="shared" si="447"/>
        <v>8.2206088142625325E-2</v>
      </c>
      <c r="O254" s="5">
        <f t="shared" si="448"/>
        <v>9.1055224236535767E-2</v>
      </c>
      <c r="P254" s="5">
        <f t="shared" si="449"/>
        <v>0.11979225300558646</v>
      </c>
      <c r="Q254" s="5">
        <f t="shared" si="450"/>
        <v>5.4075164780218961E-2</v>
      </c>
      <c r="R254" s="5">
        <f t="shared" si="451"/>
        <v>6.6343690021467283E-2</v>
      </c>
      <c r="S254" s="5">
        <f t="shared" si="452"/>
        <v>5.7413940801977051E-2</v>
      </c>
      <c r="T254" s="5">
        <f t="shared" si="453"/>
        <v>7.8799344027074808E-2</v>
      </c>
      <c r="U254" s="5">
        <f t="shared" si="454"/>
        <v>8.7281758592242367E-2</v>
      </c>
      <c r="V254" s="5">
        <f t="shared" si="455"/>
        <v>1.2229915692309971E-2</v>
      </c>
      <c r="W254" s="5">
        <f t="shared" si="456"/>
        <v>2.3713762261618691E-2</v>
      </c>
      <c r="X254" s="5">
        <f t="shared" si="457"/>
        <v>3.4556139000673211E-2</v>
      </c>
      <c r="Y254" s="5">
        <f t="shared" si="458"/>
        <v>2.5177926839693672E-2</v>
      </c>
      <c r="Z254" s="5">
        <f t="shared" si="459"/>
        <v>3.2225756347823389E-2</v>
      </c>
      <c r="AA254" s="5">
        <f t="shared" si="460"/>
        <v>4.2396205051196449E-2</v>
      </c>
      <c r="AB254" s="5">
        <f t="shared" si="461"/>
        <v>2.7888223682677033E-2</v>
      </c>
      <c r="AC254" s="5">
        <f t="shared" si="462"/>
        <v>1.4653861955887702E-3</v>
      </c>
      <c r="AD254" s="5">
        <f t="shared" si="463"/>
        <v>7.799456407846391E-3</v>
      </c>
      <c r="AE254" s="5">
        <f t="shared" si="464"/>
        <v>1.1365514117321424E-2</v>
      </c>
      <c r="AF254" s="5">
        <f t="shared" si="465"/>
        <v>8.2810201375752533E-3</v>
      </c>
      <c r="AG254" s="5">
        <f t="shared" si="466"/>
        <v>4.0224192712007513E-3</v>
      </c>
      <c r="AH254" s="5">
        <f t="shared" si="467"/>
        <v>1.1739994095744962E-2</v>
      </c>
      <c r="AI254" s="5">
        <f t="shared" si="468"/>
        <v>1.5445136232362074E-2</v>
      </c>
      <c r="AJ254" s="5">
        <f t="shared" si="469"/>
        <v>1.0159810613647775E-2</v>
      </c>
      <c r="AK254" s="5">
        <f t="shared" si="470"/>
        <v>4.4554156144383386E-3</v>
      </c>
      <c r="AL254" s="5">
        <f t="shared" si="471"/>
        <v>1.1237267075244922E-4</v>
      </c>
      <c r="AM254" s="5">
        <f t="shared" si="472"/>
        <v>2.0521929700325413E-3</v>
      </c>
      <c r="AN254" s="5">
        <f t="shared" si="473"/>
        <v>2.9904940745496115E-3</v>
      </c>
      <c r="AO254" s="5">
        <f t="shared" si="474"/>
        <v>2.1789020185987995E-3</v>
      </c>
      <c r="AP254" s="5">
        <f t="shared" si="475"/>
        <v>1.058378958638341E-3</v>
      </c>
      <c r="AQ254" s="5">
        <f t="shared" si="476"/>
        <v>3.8557241578331705E-4</v>
      </c>
      <c r="AR254" s="5">
        <f t="shared" si="477"/>
        <v>3.4215479042417748E-3</v>
      </c>
      <c r="AS254" s="5">
        <f t="shared" si="478"/>
        <v>4.5013884228204794E-3</v>
      </c>
      <c r="AT254" s="5">
        <f t="shared" si="479"/>
        <v>2.9610133045313122E-3</v>
      </c>
      <c r="AU254" s="5">
        <f t="shared" si="480"/>
        <v>1.298503034480465E-3</v>
      </c>
      <c r="AV254" s="5">
        <f t="shared" si="481"/>
        <v>4.2707764804062511E-4</v>
      </c>
      <c r="AW254" s="5">
        <f t="shared" si="482"/>
        <v>5.98420988972958E-6</v>
      </c>
      <c r="AX254" s="5">
        <f t="shared" si="483"/>
        <v>4.4997751189580174E-4</v>
      </c>
      <c r="AY254" s="5">
        <f t="shared" si="484"/>
        <v>6.5571566741291125E-4</v>
      </c>
      <c r="AZ254" s="5">
        <f t="shared" si="485"/>
        <v>4.7776058261142995E-4</v>
      </c>
      <c r="BA254" s="5">
        <f t="shared" si="486"/>
        <v>2.3206722633076684E-4</v>
      </c>
      <c r="BB254" s="5">
        <f t="shared" si="487"/>
        <v>8.4543178367421954E-5</v>
      </c>
      <c r="BC254" s="5">
        <f t="shared" si="488"/>
        <v>2.4639580940320357E-5</v>
      </c>
      <c r="BD254" s="5">
        <f t="shared" si="489"/>
        <v>8.3099062668072032E-4</v>
      </c>
      <c r="BE254" s="5">
        <f t="shared" si="490"/>
        <v>1.0932512684611558E-3</v>
      </c>
      <c r="BF254" s="5">
        <f t="shared" si="491"/>
        <v>7.1914068439374844E-4</v>
      </c>
      <c r="BG254" s="5">
        <f t="shared" si="492"/>
        <v>3.1536716146280519E-4</v>
      </c>
      <c r="BH254" s="5">
        <f t="shared" si="493"/>
        <v>1.0372425940511668E-4</v>
      </c>
      <c r="BI254" s="5">
        <f t="shared" si="494"/>
        <v>2.7291927134674287E-5</v>
      </c>
      <c r="BJ254" s="8">
        <f t="shared" si="495"/>
        <v>0.34058707917100983</v>
      </c>
      <c r="BK254" s="8">
        <f t="shared" si="496"/>
        <v>0.2541552089520111</v>
      </c>
      <c r="BL254" s="8">
        <f t="shared" si="497"/>
        <v>0.37246475438196502</v>
      </c>
      <c r="BM254" s="8">
        <f t="shared" si="498"/>
        <v>0.52282502229046857</v>
      </c>
      <c r="BN254" s="8">
        <f t="shared" si="499"/>
        <v>0.47595804510481732</v>
      </c>
    </row>
    <row r="255" spans="1:66" x14ac:dyDescent="0.25">
      <c r="A255" t="s">
        <v>16</v>
      </c>
      <c r="B255" t="s">
        <v>20</v>
      </c>
      <c r="C255" t="s">
        <v>322</v>
      </c>
      <c r="D255" s="4" t="s">
        <v>498</v>
      </c>
      <c r="E255">
        <f>VLOOKUP(A255,home!$A$2:$E$405,3,FALSE)</f>
        <v>1.6458333333333299</v>
      </c>
      <c r="F255">
        <f>VLOOKUP(B255,home!$B$2:$E$405,3,FALSE)</f>
        <v>0.61</v>
      </c>
      <c r="G255">
        <f>VLOOKUP(C255,away!$B$2:$E$405,4,FALSE)</f>
        <v>0.87</v>
      </c>
      <c r="H255">
        <f>VLOOKUP(A255,away!$A$2:$E$405,3,FALSE)</f>
        <v>1.31944444444444</v>
      </c>
      <c r="I255">
        <f>VLOOKUP(C255,away!$B$2:$E$405,3,FALSE)</f>
        <v>1.1299999999999999</v>
      </c>
      <c r="J255">
        <f>VLOOKUP(B255,home!$B$2:$E$405,4,FALSE)</f>
        <v>1.1399999999999999</v>
      </c>
      <c r="K255" s="3">
        <f t="shared" si="500"/>
        <v>0.87344374999999819</v>
      </c>
      <c r="L255" s="3">
        <f t="shared" si="501"/>
        <v>1.6997083333333274</v>
      </c>
      <c r="M255" s="5">
        <f t="shared" si="446"/>
        <v>7.6294678822004594E-2</v>
      </c>
      <c r="N255" s="5">
        <f t="shared" si="447"/>
        <v>6.6639110375337138E-2</v>
      </c>
      <c r="O255" s="5">
        <f t="shared" si="448"/>
        <v>0.12967870138275095</v>
      </c>
      <c r="P255" s="5">
        <f t="shared" si="449"/>
        <v>0.11326705123087992</v>
      </c>
      <c r="Q255" s="5">
        <f t="shared" si="450"/>
        <v>2.9102757231449124E-2</v>
      </c>
      <c r="R255" s="5">
        <f t="shared" si="451"/>
        <v>0.11020798469805296</v>
      </c>
      <c r="S255" s="5">
        <f t="shared" si="452"/>
        <v>4.2039055320194134E-2</v>
      </c>
      <c r="T255" s="5">
        <f t="shared" si="453"/>
        <v>4.9466198989270835E-2</v>
      </c>
      <c r="U255" s="5">
        <f t="shared" si="454"/>
        <v>9.6260475434609791E-2</v>
      </c>
      <c r="V255" s="5">
        <f t="shared" si="455"/>
        <v>6.9345739530670813E-3</v>
      </c>
      <c r="W255" s="5">
        <f t="shared" si="456"/>
        <v>8.4732071371921638E-3</v>
      </c>
      <c r="X255" s="5">
        <f t="shared" si="457"/>
        <v>1.4401980781144947E-2</v>
      </c>
      <c r="Y255" s="5">
        <f t="shared" si="458"/>
        <v>1.2239583375109248E-2</v>
      </c>
      <c r="Z255" s="5">
        <f t="shared" si="459"/>
        <v>6.2440476663717485E-2</v>
      </c>
      <c r="AA255" s="5">
        <f t="shared" si="460"/>
        <v>5.4538244088944775E-2</v>
      </c>
      <c r="AB255" s="5">
        <f t="shared" si="461"/>
        <v>2.3818044217731579E-2</v>
      </c>
      <c r="AC255" s="5">
        <f t="shared" si="462"/>
        <v>6.434416162223851E-4</v>
      </c>
      <c r="AD255" s="5">
        <f t="shared" si="463"/>
        <v>1.850217454108968E-3</v>
      </c>
      <c r="AE255" s="5">
        <f t="shared" si="464"/>
        <v>3.1448300252277859E-3</v>
      </c>
      <c r="AF255" s="5">
        <f t="shared" si="465"/>
        <v>2.6726469003982636E-3</v>
      </c>
      <c r="AG255" s="5">
        <f t="shared" si="466"/>
        <v>1.5142400695548057E-3</v>
      </c>
      <c r="AH255" s="5">
        <f t="shared" si="467"/>
        <v>2.6532649630656442E-2</v>
      </c>
      <c r="AI255" s="5">
        <f t="shared" si="468"/>
        <v>2.3174776990836629E-2</v>
      </c>
      <c r="AJ255" s="5">
        <f t="shared" si="469"/>
        <v>1.012093206014501E-2</v>
      </c>
      <c r="AK255" s="5">
        <f t="shared" si="470"/>
        <v>2.9466882840360883E-3</v>
      </c>
      <c r="AL255" s="5">
        <f t="shared" si="471"/>
        <v>3.8210127172182875E-5</v>
      </c>
      <c r="AM255" s="5">
        <f t="shared" si="472"/>
        <v>3.2321217428647742E-4</v>
      </c>
      <c r="AN255" s="5">
        <f t="shared" si="473"/>
        <v>5.4936642606950945E-4</v>
      </c>
      <c r="AO255" s="5">
        <f t="shared" si="474"/>
        <v>4.6688134622194639E-4</v>
      </c>
      <c r="AP255" s="5">
        <f t="shared" si="475"/>
        <v>2.6452070495044158E-4</v>
      </c>
      <c r="AQ255" s="5">
        <f t="shared" si="476"/>
        <v>1.1240201163586798E-4</v>
      </c>
      <c r="AR255" s="5">
        <f t="shared" si="477"/>
        <v>9.019553136528035E-3</v>
      </c>
      <c r="AS255" s="5">
        <f t="shared" si="478"/>
        <v>7.8780723148932918E-3</v>
      </c>
      <c r="AT255" s="5">
        <f t="shared" si="479"/>
        <v>3.4405265127457813E-3</v>
      </c>
      <c r="AU255" s="5">
        <f t="shared" si="480"/>
        <v>1.001702126422364E-3</v>
      </c>
      <c r="AV255" s="5">
        <f t="shared" si="481"/>
        <v>2.1873261542133048E-4</v>
      </c>
      <c r="AW255" s="5">
        <f t="shared" si="482"/>
        <v>1.5757427861629232E-6</v>
      </c>
      <c r="AX255" s="5">
        <f t="shared" si="483"/>
        <v>4.7051275592405614E-5</v>
      </c>
      <c r="AY255" s="5">
        <f t="shared" si="484"/>
        <v>7.997344521837481E-5</v>
      </c>
      <c r="AZ255" s="5">
        <f t="shared" si="485"/>
        <v>6.7965765641524021E-5</v>
      </c>
      <c r="BA255" s="5">
        <f t="shared" si="486"/>
        <v>3.8507326080759449E-5</v>
      </c>
      <c r="BB255" s="5">
        <f t="shared" si="487"/>
        <v>1.6362805758462651E-5</v>
      </c>
      <c r="BC255" s="5">
        <f t="shared" si="488"/>
        <v>5.5623994608747034E-6</v>
      </c>
      <c r="BD255" s="5">
        <f t="shared" si="489"/>
        <v>2.5551016048499082E-3</v>
      </c>
      <c r="BE255" s="5">
        <f t="shared" si="490"/>
        <v>2.231737527371117E-3</v>
      </c>
      <c r="BF255" s="5">
        <f t="shared" si="491"/>
        <v>9.74648597461376E-4</v>
      </c>
      <c r="BG255" s="5">
        <f t="shared" si="492"/>
        <v>2.8376690863296766E-4</v>
      </c>
      <c r="BH255" s="5">
        <f t="shared" si="493"/>
        <v>6.1963608200571533E-5</v>
      </c>
      <c r="BI255" s="5">
        <f t="shared" si="494"/>
        <v>1.0824345262047571E-5</v>
      </c>
      <c r="BJ255" s="8">
        <f t="shared" si="495"/>
        <v>0.19147657801970991</v>
      </c>
      <c r="BK255" s="8">
        <f t="shared" si="496"/>
        <v>0.23929698451475864</v>
      </c>
      <c r="BL255" s="8">
        <f t="shared" si="497"/>
        <v>0.50495512608555293</v>
      </c>
      <c r="BM255" s="8">
        <f t="shared" si="498"/>
        <v>0.47290048384083211</v>
      </c>
      <c r="BN255" s="8">
        <f t="shared" si="499"/>
        <v>0.52519028374047472</v>
      </c>
    </row>
    <row r="256" spans="1:66" x14ac:dyDescent="0.25">
      <c r="A256" t="s">
        <v>16</v>
      </c>
      <c r="B256" t="s">
        <v>255</v>
      </c>
      <c r="C256" t="s">
        <v>252</v>
      </c>
      <c r="D256" s="4" t="s">
        <v>498</v>
      </c>
      <c r="E256">
        <f>VLOOKUP(A256,home!$A$2:$E$405,3,FALSE)</f>
        <v>1.6458333333333299</v>
      </c>
      <c r="F256">
        <f>VLOOKUP(B256,home!$B$2:$E$405,3,FALSE)</f>
        <v>1.04</v>
      </c>
      <c r="G256">
        <f>VLOOKUP(C256,away!$B$2:$E$405,4,FALSE)</f>
        <v>1.39</v>
      </c>
      <c r="H256">
        <f>VLOOKUP(A256,away!$A$2:$E$405,3,FALSE)</f>
        <v>1.31944444444444</v>
      </c>
      <c r="I256">
        <f>VLOOKUP(C256,away!$B$2:$E$405,3,FALSE)</f>
        <v>0.52</v>
      </c>
      <c r="J256">
        <f>VLOOKUP(B256,home!$B$2:$E$405,4,FALSE)</f>
        <v>1.19</v>
      </c>
      <c r="K256" s="3">
        <f t="shared" si="500"/>
        <v>2.3792166666666614</v>
      </c>
      <c r="L256" s="3">
        <f t="shared" si="501"/>
        <v>0.81647222222221938</v>
      </c>
      <c r="M256" s="5">
        <f t="shared" si="446"/>
        <v>4.0938313710402512E-2</v>
      </c>
      <c r="N256" s="5">
        <f t="shared" si="447"/>
        <v>9.7401118285017935E-2</v>
      </c>
      <c r="O256" s="5">
        <f t="shared" si="448"/>
        <v>3.3424995969162687E-2</v>
      </c>
      <c r="P256" s="5">
        <f t="shared" si="449"/>
        <v>7.952530749309783E-2</v>
      </c>
      <c r="Q256" s="5">
        <f t="shared" si="450"/>
        <v>0.11586918198784282</v>
      </c>
      <c r="R256" s="5">
        <f t="shared" si="451"/>
        <v>1.3645290368355491E-2</v>
      </c>
      <c r="S256" s="5">
        <f t="shared" si="452"/>
        <v>3.8620756198030411E-2</v>
      </c>
      <c r="T256" s="5">
        <f t="shared" si="453"/>
        <v>9.4603968504684763E-2</v>
      </c>
      <c r="U256" s="5">
        <f t="shared" si="454"/>
        <v>3.2465102265897453E-2</v>
      </c>
      <c r="V256" s="5">
        <f t="shared" si="455"/>
        <v>8.3359225513751512E-3</v>
      </c>
      <c r="W256" s="5">
        <f t="shared" si="456"/>
        <v>9.1892629646169385E-2</v>
      </c>
      <c r="X256" s="5">
        <f t="shared" si="457"/>
        <v>7.50277795330513E-2</v>
      </c>
      <c r="Y256" s="5">
        <f t="shared" si="458"/>
        <v>3.0629048941874574E-2</v>
      </c>
      <c r="Z256" s="5">
        <f t="shared" si="459"/>
        <v>3.7136668499728855E-3</v>
      </c>
      <c r="AA256" s="5">
        <f t="shared" si="460"/>
        <v>8.8356180639029679E-3</v>
      </c>
      <c r="AB256" s="5">
        <f t="shared" si="461"/>
        <v>1.0510924878969482E-2</v>
      </c>
      <c r="AC256" s="5">
        <f t="shared" si="462"/>
        <v>1.0120666071308966E-3</v>
      </c>
      <c r="AD256" s="5">
        <f t="shared" si="463"/>
        <v>5.4658118999498281E-2</v>
      </c>
      <c r="AE256" s="5">
        <f t="shared" si="464"/>
        <v>4.4626835882006867E-2</v>
      </c>
      <c r="AF256" s="5">
        <f t="shared" si="465"/>
        <v>1.8218285931664212E-2</v>
      </c>
      <c r="AG256" s="5">
        <f t="shared" si="466"/>
        <v>4.9582414665685585E-3</v>
      </c>
      <c r="AH256" s="5">
        <f t="shared" si="467"/>
        <v>7.5802645639758755E-4</v>
      </c>
      <c r="AI256" s="5">
        <f t="shared" si="468"/>
        <v>1.8035091788354094E-3</v>
      </c>
      <c r="AJ256" s="5">
        <f t="shared" si="469"/>
        <v>2.1454695483857558E-3</v>
      </c>
      <c r="AK256" s="5">
        <f t="shared" si="470"/>
        <v>1.701512302448395E-3</v>
      </c>
      <c r="AL256" s="5">
        <f t="shared" si="471"/>
        <v>7.8640179177804707E-5</v>
      </c>
      <c r="AM256" s="5">
        <f t="shared" si="472"/>
        <v>2.6008701538451195E-2</v>
      </c>
      <c r="AN256" s="5">
        <f t="shared" si="473"/>
        <v>2.1235382342213702E-2</v>
      </c>
      <c r="AO256" s="5">
        <f t="shared" si="474"/>
        <v>8.6690499053428492E-3</v>
      </c>
      <c r="AP256" s="5">
        <f t="shared" si="475"/>
        <v>2.3593461469235324E-3</v>
      </c>
      <c r="AQ256" s="5">
        <f t="shared" si="476"/>
        <v>4.8158514789252172E-4</v>
      </c>
      <c r="AR256" s="5">
        <f t="shared" si="477"/>
        <v>1.2378150907163456E-4</v>
      </c>
      <c r="AS256" s="5">
        <f t="shared" si="478"/>
        <v>2.9450302940838349E-4</v>
      </c>
      <c r="AT256" s="5">
        <f t="shared" si="479"/>
        <v>3.5034325797612405E-4</v>
      </c>
      <c r="AU256" s="5">
        <f t="shared" si="480"/>
        <v>2.7784750614369733E-4</v>
      </c>
      <c r="AV256" s="5">
        <f t="shared" si="481"/>
        <v>1.6526485435221306E-4</v>
      </c>
      <c r="AW256" s="5">
        <f t="shared" si="482"/>
        <v>4.2434335030309192E-6</v>
      </c>
      <c r="AX256" s="5">
        <f t="shared" si="483"/>
        <v>1.0313389363106997E-2</v>
      </c>
      <c r="AY256" s="5">
        <f t="shared" si="484"/>
        <v>8.4205959319389682E-3</v>
      </c>
      <c r="AZ256" s="5">
        <f t="shared" si="485"/>
        <v>3.4375913364927948E-3</v>
      </c>
      <c r="BA256" s="5">
        <f t="shared" si="486"/>
        <v>9.3556594586604062E-4</v>
      </c>
      <c r="BB256" s="5">
        <f t="shared" si="487"/>
        <v>1.9096590171416964E-4</v>
      </c>
      <c r="BC256" s="5">
        <f t="shared" si="488"/>
        <v>3.1183670828247615E-5</v>
      </c>
      <c r="BD256" s="5">
        <f t="shared" si="489"/>
        <v>1.6844027296956206E-5</v>
      </c>
      <c r="BE256" s="5">
        <f t="shared" si="490"/>
        <v>4.0075590478706395E-5</v>
      </c>
      <c r="BF256" s="5">
        <f t="shared" si="491"/>
        <v>4.7674256396723024E-5</v>
      </c>
      <c r="BG256" s="5">
        <f t="shared" si="492"/>
        <v>3.7809128463341036E-5</v>
      </c>
      <c r="BH256" s="5">
        <f t="shared" si="493"/>
        <v>2.2489027148030461E-5</v>
      </c>
      <c r="BI256" s="5">
        <f t="shared" si="494"/>
        <v>1.0701253641542615E-5</v>
      </c>
      <c r="BJ256" s="8">
        <f t="shared" si="495"/>
        <v>0.70996856640914974</v>
      </c>
      <c r="BK256" s="8">
        <f t="shared" si="496"/>
        <v>0.1769316026711536</v>
      </c>
      <c r="BL256" s="8">
        <f t="shared" si="497"/>
        <v>0.10667778247273259</v>
      </c>
      <c r="BM256" s="8">
        <f t="shared" si="498"/>
        <v>0.60807105809069362</v>
      </c>
      <c r="BN256" s="8">
        <f t="shared" si="499"/>
        <v>0.38080420781387925</v>
      </c>
    </row>
    <row r="257" spans="1:66" x14ac:dyDescent="0.25">
      <c r="A257" t="s">
        <v>16</v>
      </c>
      <c r="B257" t="s">
        <v>18</v>
      </c>
      <c r="C257" t="s">
        <v>19</v>
      </c>
      <c r="D257" s="4" t="s">
        <v>498</v>
      </c>
      <c r="E257">
        <f>VLOOKUP(A257,home!$A$2:$E$405,3,FALSE)</f>
        <v>1.6458333333333299</v>
      </c>
      <c r="F257">
        <f>VLOOKUP(B257,home!$B$2:$E$405,3,FALSE)</f>
        <v>1.1299999999999999</v>
      </c>
      <c r="G257">
        <f>VLOOKUP(C257,away!$B$2:$E$405,4,FALSE)</f>
        <v>1.39</v>
      </c>
      <c r="H257">
        <f>VLOOKUP(A257,away!$A$2:$E$405,3,FALSE)</f>
        <v>1.31944444444444</v>
      </c>
      <c r="I257">
        <f>VLOOKUP(C257,away!$B$2:$E$405,3,FALSE)</f>
        <v>0.61</v>
      </c>
      <c r="J257">
        <f>VLOOKUP(B257,home!$B$2:$E$405,4,FALSE)</f>
        <v>1.08</v>
      </c>
      <c r="K257" s="3">
        <f t="shared" si="500"/>
        <v>2.585110416666661</v>
      </c>
      <c r="L257" s="3">
        <f t="shared" si="501"/>
        <v>0.86924999999999708</v>
      </c>
      <c r="M257" s="5">
        <f t="shared" si="446"/>
        <v>3.1607513531539129E-2</v>
      </c>
      <c r="N257" s="5">
        <f t="shared" si="447"/>
        <v>8.1708912475314255E-2</v>
      </c>
      <c r="O257" s="5">
        <f t="shared" si="448"/>
        <v>2.7474831137290295E-2</v>
      </c>
      <c r="P257" s="5">
        <f t="shared" si="449"/>
        <v>7.1025472169166673E-2</v>
      </c>
      <c r="Q257" s="5">
        <f t="shared" si="450"/>
        <v>0.10561328038721969</v>
      </c>
      <c r="R257" s="5">
        <f t="shared" si="451"/>
        <v>1.1941248483044755E-2</v>
      </c>
      <c r="S257" s="5">
        <f t="shared" si="452"/>
        <v>3.9900463000825469E-2</v>
      </c>
      <c r="T257" s="5">
        <f t="shared" si="453"/>
        <v>9.1804343976590402E-2</v>
      </c>
      <c r="U257" s="5">
        <f t="shared" si="454"/>
        <v>3.0869445841523964E-2</v>
      </c>
      <c r="V257" s="5">
        <f t="shared" si="455"/>
        <v>9.962290986337002E-3</v>
      </c>
      <c r="W257" s="5">
        <f t="shared" si="456"/>
        <v>9.1007330422446131E-2</v>
      </c>
      <c r="X257" s="5">
        <f t="shared" si="457"/>
        <v>7.9108121969711023E-2</v>
      </c>
      <c r="Y257" s="5">
        <f t="shared" si="458"/>
        <v>3.4382367511085539E-2</v>
      </c>
      <c r="Z257" s="5">
        <f t="shared" si="459"/>
        <v>3.4599767479622061E-3</v>
      </c>
      <c r="AA257" s="5">
        <f t="shared" si="460"/>
        <v>8.9444219325815373E-3</v>
      </c>
      <c r="AB257" s="5">
        <f t="shared" si="461"/>
        <v>1.156115915448914E-2</v>
      </c>
      <c r="AC257" s="5">
        <f t="shared" si="462"/>
        <v>1.3991460062280231E-3</v>
      </c>
      <c r="AD257" s="5">
        <f t="shared" si="463"/>
        <v>5.881599946702256E-2</v>
      </c>
      <c r="AE257" s="5">
        <f t="shared" si="464"/>
        <v>5.1125807536709186E-2</v>
      </c>
      <c r="AF257" s="5">
        <f t="shared" si="465"/>
        <v>2.2220554100642158E-2</v>
      </c>
      <c r="AG257" s="5">
        <f t="shared" si="466"/>
        <v>6.4384055506610431E-3</v>
      </c>
      <c r="AH257" s="5">
        <f t="shared" si="467"/>
        <v>7.5189619704153429E-4</v>
      </c>
      <c r="AI257" s="5">
        <f t="shared" si="468"/>
        <v>1.9437346912241187E-3</v>
      </c>
      <c r="AJ257" s="5">
        <f t="shared" si="469"/>
        <v>2.5123843987599126E-3</v>
      </c>
      <c r="AK257" s="5">
        <f t="shared" si="470"/>
        <v>2.1649303599683518E-3</v>
      </c>
      <c r="AL257" s="5">
        <f t="shared" si="471"/>
        <v>1.2576124423933465E-4</v>
      </c>
      <c r="AM257" s="5">
        <f t="shared" si="472"/>
        <v>3.0409170577772163E-2</v>
      </c>
      <c r="AN257" s="5">
        <f t="shared" si="473"/>
        <v>2.6433171524728363E-2</v>
      </c>
      <c r="AO257" s="5">
        <f t="shared" si="474"/>
        <v>1.1488517173935028E-2</v>
      </c>
      <c r="AP257" s="5">
        <f t="shared" si="475"/>
        <v>3.3287978511476624E-3</v>
      </c>
      <c r="AQ257" s="5">
        <f t="shared" si="476"/>
        <v>7.2338938302752393E-4</v>
      </c>
      <c r="AR257" s="5">
        <f t="shared" si="477"/>
        <v>1.3071715385567034E-4</v>
      </c>
      <c r="AS257" s="5">
        <f t="shared" si="478"/>
        <v>3.3791827606931198E-4</v>
      </c>
      <c r="AT257" s="5">
        <f t="shared" si="479"/>
        <v>4.3677802772440949E-4</v>
      </c>
      <c r="AU257" s="5">
        <f t="shared" si="480"/>
        <v>3.7637314308049683E-4</v>
      </c>
      <c r="AV257" s="5">
        <f t="shared" si="481"/>
        <v>2.4324153318274107E-4</v>
      </c>
      <c r="AW257" s="5">
        <f t="shared" si="482"/>
        <v>7.8499722540195154E-6</v>
      </c>
      <c r="AX257" s="5">
        <f t="shared" si="483"/>
        <v>1.3101843937132021E-2</v>
      </c>
      <c r="AY257" s="5">
        <f t="shared" si="484"/>
        <v>1.138877784235197E-2</v>
      </c>
      <c r="AZ257" s="5">
        <f t="shared" si="485"/>
        <v>4.9498475697322087E-3</v>
      </c>
      <c r="BA257" s="5">
        <f t="shared" si="486"/>
        <v>1.4342183333299027E-3</v>
      </c>
      <c r="BB257" s="5">
        <f t="shared" si="487"/>
        <v>3.1167357156175338E-4</v>
      </c>
      <c r="BC257" s="5">
        <f t="shared" si="488"/>
        <v>5.4184450416010656E-5</v>
      </c>
      <c r="BD257" s="5">
        <f t="shared" si="489"/>
        <v>1.893764766484017E-5</v>
      </c>
      <c r="BE257" s="5">
        <f t="shared" si="490"/>
        <v>4.8955910245541398E-5</v>
      </c>
      <c r="BF257" s="5">
        <f t="shared" si="491"/>
        <v>6.327821676657359E-5</v>
      </c>
      <c r="BG257" s="5">
        <f t="shared" si="492"/>
        <v>5.4527059103786781E-5</v>
      </c>
      <c r="BH257" s="5">
        <f t="shared" si="493"/>
        <v>3.5239617119849484E-5</v>
      </c>
      <c r="BI257" s="5">
        <f t="shared" si="494"/>
        <v>1.821966025917354E-5</v>
      </c>
      <c r="BJ257" s="8">
        <f t="shared" si="495"/>
        <v>0.72584871561253639</v>
      </c>
      <c r="BK257" s="8">
        <f t="shared" si="496"/>
        <v>0.16540942478068763</v>
      </c>
      <c r="BL257" s="8">
        <f t="shared" si="497"/>
        <v>9.9928238440995978E-2</v>
      </c>
      <c r="BM257" s="8">
        <f t="shared" si="498"/>
        <v>0.65389416952850954</v>
      </c>
      <c r="BN257" s="8">
        <f t="shared" si="499"/>
        <v>0.32937125818357477</v>
      </c>
    </row>
    <row r="258" spans="1:66" x14ac:dyDescent="0.25">
      <c r="A258" t="s">
        <v>69</v>
      </c>
      <c r="B258" t="s">
        <v>351</v>
      </c>
      <c r="C258" t="s">
        <v>325</v>
      </c>
      <c r="D258" s="4" t="s">
        <v>498</v>
      </c>
      <c r="E258">
        <f>VLOOKUP(A258,home!$A$2:$E$405,3,FALSE)</f>
        <v>1.36871508379888</v>
      </c>
      <c r="F258">
        <f>VLOOKUP(B258,home!$B$2:$E$405,3,FALSE)</f>
        <v>1.57</v>
      </c>
      <c r="G258">
        <f>VLOOKUP(C258,away!$B$2:$E$405,4,FALSE)</f>
        <v>1.22</v>
      </c>
      <c r="H258">
        <f>VLOOKUP(A258,away!$A$2:$E$405,3,FALSE)</f>
        <v>1.36871508379888</v>
      </c>
      <c r="I258">
        <f>VLOOKUP(C258,away!$B$2:$E$405,3,FALSE)</f>
        <v>0.65</v>
      </c>
      <c r="J258">
        <f>VLOOKUP(B258,home!$B$2:$E$405,4,FALSE)</f>
        <v>1.1499999999999999</v>
      </c>
      <c r="K258" s="3">
        <f t="shared" si="500"/>
        <v>2.6216368715083744</v>
      </c>
      <c r="L258" s="3">
        <f t="shared" si="501"/>
        <v>1.0231145251396627</v>
      </c>
      <c r="M258" s="5">
        <f t="shared" si="446"/>
        <v>2.612790453123174E-2</v>
      </c>
      <c r="N258" s="5">
        <f t="shared" si="447"/>
        <v>6.8497877894327847E-2</v>
      </c>
      <c r="O258" s="5">
        <f t="shared" si="448"/>
        <v>2.6731838637365602E-2</v>
      </c>
      <c r="P258" s="5">
        <f t="shared" si="449"/>
        <v>7.0081173814929842E-2</v>
      </c>
      <c r="Q258" s="5">
        <f t="shared" si="450"/>
        <v>8.9788281153924177E-2</v>
      </c>
      <c r="R258" s="5">
        <f t="shared" si="451"/>
        <v>1.3674866196789199E-2</v>
      </c>
      <c r="S258" s="5">
        <f t="shared" si="452"/>
        <v>4.6993540157493775E-2</v>
      </c>
      <c r="T258" s="5">
        <f t="shared" si="453"/>
        <v>9.1863694635903659E-2</v>
      </c>
      <c r="U258" s="5">
        <f t="shared" si="454"/>
        <v>3.5850533434446052E-2</v>
      </c>
      <c r="V258" s="5">
        <f t="shared" si="455"/>
        <v>1.4005300782368597E-2</v>
      </c>
      <c r="W258" s="5">
        <f t="shared" si="456"/>
        <v>7.8464089500829365E-2</v>
      </c>
      <c r="X258" s="5">
        <f t="shared" si="457"/>
        <v>8.0277749670157023E-2</v>
      </c>
      <c r="Y258" s="5">
        <f t="shared" si="458"/>
        <v>4.106666586653171E-2</v>
      </c>
      <c r="Z258" s="5">
        <f t="shared" si="459"/>
        <v>4.6636514117588028E-3</v>
      </c>
      <c r="AA258" s="5">
        <f t="shared" si="460"/>
        <v>1.222640049692896E-2</v>
      </c>
      <c r="AB258" s="5">
        <f t="shared" si="461"/>
        <v>1.6026591174288642E-2</v>
      </c>
      <c r="AC258" s="5">
        <f t="shared" si="462"/>
        <v>2.3478440389429014E-3</v>
      </c>
      <c r="AD258" s="5">
        <f t="shared" si="463"/>
        <v>5.1426087531176855E-2</v>
      </c>
      <c r="AE258" s="5">
        <f t="shared" si="464"/>
        <v>5.2614777124250736E-2</v>
      </c>
      <c r="AF258" s="5">
        <f t="shared" si="465"/>
        <v>2.691547135640349E-2</v>
      </c>
      <c r="AG258" s="5">
        <f t="shared" si="466"/>
        <v>9.1792032319056513E-3</v>
      </c>
      <c r="AH258" s="5">
        <f t="shared" si="467"/>
        <v>1.1928623748896309E-3</v>
      </c>
      <c r="AI258" s="5">
        <f t="shared" si="468"/>
        <v>3.1272519846457011E-3</v>
      </c>
      <c r="AJ258" s="5">
        <f t="shared" si="469"/>
        <v>4.0992595547224564E-3</v>
      </c>
      <c r="AK258" s="5">
        <f t="shared" si="470"/>
        <v>3.5822566648477973E-3</v>
      </c>
      <c r="AL258" s="5">
        <f t="shared" si="471"/>
        <v>2.5189875596310984E-4</v>
      </c>
      <c r="AM258" s="5">
        <f t="shared" si="472"/>
        <v>2.6964105445830052E-2</v>
      </c>
      <c r="AN258" s="5">
        <f t="shared" si="473"/>
        <v>2.7587367939026206E-2</v>
      </c>
      <c r="AO258" s="5">
        <f t="shared" si="474"/>
        <v>1.4112518424394977E-2</v>
      </c>
      <c r="AP258" s="5">
        <f t="shared" si="475"/>
        <v>4.8129075287665366E-3</v>
      </c>
      <c r="AQ258" s="5">
        <f t="shared" si="476"/>
        <v>1.2310389002087702E-3</v>
      </c>
      <c r="AR258" s="5">
        <f t="shared" si="477"/>
        <v>2.4408696444843512E-4</v>
      </c>
      <c r="AS258" s="5">
        <f t="shared" si="478"/>
        <v>6.3990738585257125E-4</v>
      </c>
      <c r="AT258" s="5">
        <f t="shared" si="479"/>
        <v>8.3880239855081869E-4</v>
      </c>
      <c r="AU258" s="5">
        <f t="shared" si="480"/>
        <v>7.3301176531682965E-4</v>
      </c>
      <c r="AV258" s="5">
        <f t="shared" si="481"/>
        <v>4.8042266780101109E-4</v>
      </c>
      <c r="AW258" s="5">
        <f t="shared" si="482"/>
        <v>1.8768099999193405E-5</v>
      </c>
      <c r="AX258" s="5">
        <f t="shared" si="483"/>
        <v>1.1781682174004635E-2</v>
      </c>
      <c r="AY258" s="5">
        <f t="shared" si="484"/>
        <v>1.2054010162803181E-2</v>
      </c>
      <c r="AZ258" s="5">
        <f t="shared" si="485"/>
        <v>6.1663164418725228E-3</v>
      </c>
      <c r="BA258" s="5">
        <f t="shared" si="486"/>
        <v>2.1029493060957674E-3</v>
      </c>
      <c r="BB258" s="5">
        <f t="shared" si="487"/>
        <v>5.378894951747384E-4</v>
      </c>
      <c r="BC258" s="5">
        <f t="shared" si="488"/>
        <v>1.1006451108666313E-4</v>
      </c>
      <c r="BD258" s="5">
        <f t="shared" si="489"/>
        <v>4.1621486454073719E-5</v>
      </c>
      <c r="BE258" s="5">
        <f t="shared" si="490"/>
        <v>1.09116423534986E-4</v>
      </c>
      <c r="BF258" s="5">
        <f t="shared" si="491"/>
        <v>1.4303181961322178E-4</v>
      </c>
      <c r="BG258" s="5">
        <f t="shared" si="492"/>
        <v>1.2499249736565228E-4</v>
      </c>
      <c r="BH258" s="5">
        <f t="shared" si="493"/>
        <v>8.1921234938926865E-5</v>
      </c>
      <c r="BI258" s="5">
        <f t="shared" si="494"/>
        <v>4.2953546015078136E-5</v>
      </c>
      <c r="BJ258" s="8">
        <f t="shared" si="495"/>
        <v>0.69755474829467456</v>
      </c>
      <c r="BK258" s="8">
        <f t="shared" si="496"/>
        <v>0.17186167224373311</v>
      </c>
      <c r="BL258" s="8">
        <f t="shared" si="497"/>
        <v>0.11999172870881565</v>
      </c>
      <c r="BM258" s="8">
        <f t="shared" si="498"/>
        <v>0.68713461636760942</v>
      </c>
      <c r="BN258" s="8">
        <f t="shared" si="499"/>
        <v>0.29490194222856841</v>
      </c>
    </row>
    <row r="259" spans="1:66" x14ac:dyDescent="0.25">
      <c r="A259" t="s">
        <v>80</v>
      </c>
      <c r="B259" t="s">
        <v>410</v>
      </c>
      <c r="C259" t="s">
        <v>91</v>
      </c>
      <c r="D259" s="4" t="s">
        <v>498</v>
      </c>
      <c r="E259">
        <f>VLOOKUP(A259,home!$A$2:$E$405,3,FALSE)</f>
        <v>1.1857142857142899</v>
      </c>
      <c r="F259">
        <f>VLOOKUP(B259,home!$B$2:$E$405,3,FALSE)</f>
        <v>0.84</v>
      </c>
      <c r="G259">
        <f>VLOOKUP(C259,away!$B$2:$E$405,4,FALSE)</f>
        <v>0.77</v>
      </c>
      <c r="H259">
        <f>VLOOKUP(A259,away!$A$2:$E$405,3,FALSE)</f>
        <v>1.02142857142857</v>
      </c>
      <c r="I259">
        <f>VLOOKUP(C259,away!$B$2:$E$405,3,FALSE)</f>
        <v>0.69</v>
      </c>
      <c r="J259">
        <f>VLOOKUP(B259,home!$B$2:$E$405,4,FALSE)</f>
        <v>1.1599999999999999</v>
      </c>
      <c r="K259" s="3">
        <f t="shared" si="500"/>
        <v>0.76692000000000271</v>
      </c>
      <c r="L259" s="3">
        <f t="shared" si="501"/>
        <v>0.81755142857142726</v>
      </c>
      <c r="M259" s="5">
        <f t="shared" si="446"/>
        <v>0.20505615129958424</v>
      </c>
      <c r="N259" s="5">
        <f t="shared" si="447"/>
        <v>0.15726166355467769</v>
      </c>
      <c r="O259" s="5">
        <f t="shared" si="448"/>
        <v>0.16764394943233382</v>
      </c>
      <c r="P259" s="5">
        <f t="shared" si="449"/>
        <v>0.12856949769864592</v>
      </c>
      <c r="Q259" s="5">
        <f t="shared" si="450"/>
        <v>6.0303557506676909E-2</v>
      </c>
      <c r="R259" s="5">
        <f t="shared" si="451"/>
        <v>6.8528775174880305E-2</v>
      </c>
      <c r="S259" s="5">
        <f t="shared" si="452"/>
        <v>2.0153157603075067E-2</v>
      </c>
      <c r="T259" s="5">
        <f t="shared" si="453"/>
        <v>4.9301259587522926E-2</v>
      </c>
      <c r="U259" s="5">
        <f t="shared" si="454"/>
        <v>5.2556088257119389E-2</v>
      </c>
      <c r="V259" s="5">
        <f t="shared" si="455"/>
        <v>1.4039955688275379E-3</v>
      </c>
      <c r="W259" s="5">
        <f t="shared" si="456"/>
        <v>1.5416001441006943E-2</v>
      </c>
      <c r="X259" s="5">
        <f t="shared" si="457"/>
        <v>1.2603374000954407E-2</v>
      </c>
      <c r="Y259" s="5">
        <f t="shared" si="458"/>
        <v>5.1519532096501296E-3</v>
      </c>
      <c r="Z259" s="5">
        <f t="shared" si="459"/>
        <v>1.8675266014157855E-2</v>
      </c>
      <c r="AA259" s="5">
        <f t="shared" si="460"/>
        <v>1.4322435011577992E-2</v>
      </c>
      <c r="AB259" s="5">
        <f t="shared" si="461"/>
        <v>5.492080929539715E-3</v>
      </c>
      <c r="AC259" s="5">
        <f t="shared" si="462"/>
        <v>5.5018772879787013E-5</v>
      </c>
      <c r="AD259" s="5">
        <f t="shared" si="463"/>
        <v>2.9557099562842709E-3</v>
      </c>
      <c r="AE259" s="5">
        <f t="shared" si="464"/>
        <v>2.4164448972029966E-3</v>
      </c>
      <c r="AF259" s="5">
        <f t="shared" si="465"/>
        <v>9.8778398888622258E-4</v>
      </c>
      <c r="AG259" s="5">
        <f t="shared" si="466"/>
        <v>2.6918807041130473E-4</v>
      </c>
      <c r="AH259" s="5">
        <f t="shared" si="467"/>
        <v>3.8169976022065432E-3</v>
      </c>
      <c r="AI259" s="5">
        <f t="shared" si="468"/>
        <v>2.9273318010842523E-3</v>
      </c>
      <c r="AJ259" s="5">
        <f t="shared" si="469"/>
        <v>1.1225146524437711E-3</v>
      </c>
      <c r="AK259" s="5">
        <f t="shared" si="470"/>
        <v>2.8695964575072675E-4</v>
      </c>
      <c r="AL259" s="5">
        <f t="shared" si="471"/>
        <v>1.3798632127480972E-6</v>
      </c>
      <c r="AM259" s="5">
        <f t="shared" si="472"/>
        <v>4.5335861593470841E-4</v>
      </c>
      <c r="AN259" s="5">
        <f t="shared" si="473"/>
        <v>3.7064398411258589E-4</v>
      </c>
      <c r="AO259" s="5">
        <f t="shared" si="474"/>
        <v>1.5151025935132497E-4</v>
      </c>
      <c r="AP259" s="5">
        <f t="shared" si="475"/>
        <v>4.1289142991967731E-5</v>
      </c>
      <c r="AQ259" s="5">
        <f t="shared" si="476"/>
        <v>8.4389994593932849E-6</v>
      </c>
      <c r="AR259" s="5">
        <f t="shared" si="477"/>
        <v>6.2411836850753471E-4</v>
      </c>
      <c r="AS259" s="5">
        <f t="shared" si="478"/>
        <v>4.7864885917580025E-4</v>
      </c>
      <c r="AT259" s="5">
        <f t="shared" si="479"/>
        <v>1.8354269153955294E-4</v>
      </c>
      <c r="AU259" s="5">
        <f t="shared" si="480"/>
        <v>4.6920853665171495E-5</v>
      </c>
      <c r="AV259" s="5">
        <f t="shared" si="481"/>
        <v>8.9961352732233597E-6</v>
      </c>
      <c r="AW259" s="5">
        <f t="shared" si="482"/>
        <v>2.4032485063170072E-8</v>
      </c>
      <c r="AX259" s="5">
        <f t="shared" si="483"/>
        <v>5.7948298288774589E-5</v>
      </c>
      <c r="AY259" s="5">
        <f t="shared" si="484"/>
        <v>4.7375714049270862E-5</v>
      </c>
      <c r="AZ259" s="5">
        <f t="shared" si="485"/>
        <v>1.9366041350286412E-5</v>
      </c>
      <c r="BA259" s="5">
        <f t="shared" si="486"/>
        <v>5.2775782572333299E-6</v>
      </c>
      <c r="BB259" s="5">
        <f t="shared" si="487"/>
        <v>1.0786729108996527E-6</v>
      </c>
      <c r="BC259" s="5">
        <f t="shared" si="488"/>
        <v>1.7637411585346231E-7</v>
      </c>
      <c r="BD259" s="5">
        <f t="shared" si="489"/>
        <v>8.504147729516719E-5</v>
      </c>
      <c r="BE259" s="5">
        <f t="shared" si="490"/>
        <v>6.5220009767209857E-5</v>
      </c>
      <c r="BF259" s="5">
        <f t="shared" si="491"/>
        <v>2.5009264945334373E-5</v>
      </c>
      <c r="BG259" s="5">
        <f t="shared" si="492"/>
        <v>6.3933684906253029E-6</v>
      </c>
      <c r="BH259" s="5">
        <f t="shared" si="493"/>
        <v>1.2258005407075934E-6</v>
      </c>
      <c r="BI259" s="5">
        <f t="shared" si="494"/>
        <v>1.8801819013589424E-7</v>
      </c>
      <c r="BJ259" s="8">
        <f t="shared" si="495"/>
        <v>0.30782339989409607</v>
      </c>
      <c r="BK259" s="8">
        <f t="shared" si="496"/>
        <v>0.35528657652027457</v>
      </c>
      <c r="BL259" s="8">
        <f t="shared" si="497"/>
        <v>0.31822243735432681</v>
      </c>
      <c r="BM259" s="8">
        <f t="shared" si="498"/>
        <v>0.2125967334344924</v>
      </c>
      <c r="BN259" s="8">
        <f t="shared" si="499"/>
        <v>0.78736359466679895</v>
      </c>
    </row>
    <row r="260" spans="1:66" x14ac:dyDescent="0.25">
      <c r="A260" t="s">
        <v>99</v>
      </c>
      <c r="B260" t="s">
        <v>105</v>
      </c>
      <c r="C260" t="s">
        <v>120</v>
      </c>
      <c r="D260" s="4" t="s">
        <v>498</v>
      </c>
      <c r="E260">
        <f>VLOOKUP(A260,home!$A$2:$E$405,3,FALSE)</f>
        <v>1.3440000000000001</v>
      </c>
      <c r="F260">
        <f>VLOOKUP(B260,home!$B$2:$E$405,3,FALSE)</f>
        <v>1.34</v>
      </c>
      <c r="G260">
        <f>VLOOKUP(C260,away!$B$2:$E$405,4,FALSE)</f>
        <v>1.86</v>
      </c>
      <c r="H260">
        <f>VLOOKUP(A260,away!$A$2:$E$405,3,FALSE)</f>
        <v>1.3120000000000001</v>
      </c>
      <c r="I260">
        <f>VLOOKUP(C260,away!$B$2:$E$405,3,FALSE)</f>
        <v>1.1200000000000001</v>
      </c>
      <c r="J260">
        <f>VLOOKUP(B260,home!$B$2:$E$405,4,FALSE)</f>
        <v>1.22</v>
      </c>
      <c r="K260" s="3">
        <f t="shared" si="500"/>
        <v>3.3497856000000006</v>
      </c>
      <c r="L260" s="3">
        <f t="shared" si="501"/>
        <v>1.7927168000000002</v>
      </c>
      <c r="M260" s="5">
        <f t="shared" si="446"/>
        <v>5.8430497557515181E-3</v>
      </c>
      <c r="N260" s="5">
        <f t="shared" si="447"/>
        <v>1.9572963931899955E-2</v>
      </c>
      <c r="O260" s="5">
        <f t="shared" si="448"/>
        <v>1.0474933460371644E-2</v>
      </c>
      <c r="P260" s="5">
        <f t="shared" si="449"/>
        <v>3.5088781266511104E-2</v>
      </c>
      <c r="Q260" s="5">
        <f t="shared" si="450"/>
        <v>3.2782616364198942E-2</v>
      </c>
      <c r="R260" s="5">
        <f t="shared" si="451"/>
        <v>9.3892945966451945E-3</v>
      </c>
      <c r="S260" s="5">
        <f t="shared" si="452"/>
        <v>5.2678935754274819E-2</v>
      </c>
      <c r="T260" s="5">
        <f t="shared" si="453"/>
        <v>5.8769947104054358E-2</v>
      </c>
      <c r="U260" s="5">
        <f t="shared" si="454"/>
        <v>3.1452123833999882E-2</v>
      </c>
      <c r="V260" s="5">
        <f t="shared" si="455"/>
        <v>3.5149826266570559E-2</v>
      </c>
      <c r="W260" s="5">
        <f t="shared" si="456"/>
        <v>3.6604912075705986E-2</v>
      </c>
      <c r="X260" s="5">
        <f t="shared" si="457"/>
        <v>6.5622240840641E-2</v>
      </c>
      <c r="Y260" s="5">
        <f t="shared" si="458"/>
        <v>5.8821046804331652E-2</v>
      </c>
      <c r="Z260" s="5">
        <f t="shared" si="459"/>
        <v>5.610782054518355E-3</v>
      </c>
      <c r="AA260" s="5">
        <f t="shared" si="460"/>
        <v>1.8794916930964002E-2</v>
      </c>
      <c r="AB260" s="5">
        <f t="shared" si="461"/>
        <v>3.1479471044269715E-2</v>
      </c>
      <c r="AC260" s="5">
        <f t="shared" si="462"/>
        <v>1.3192645717776898E-2</v>
      </c>
      <c r="AD260" s="5">
        <f t="shared" si="463"/>
        <v>3.0654651840116516E-2</v>
      </c>
      <c r="AE260" s="5">
        <f t="shared" si="464"/>
        <v>5.4955109351927801E-2</v>
      </c>
      <c r="AF260" s="5">
        <f t="shared" si="465"/>
        <v>4.9259473890519059E-2</v>
      </c>
      <c r="AG260" s="5">
        <f t="shared" si="466"/>
        <v>2.9436095467564961E-2</v>
      </c>
      <c r="AH260" s="5">
        <f t="shared" si="467"/>
        <v>2.514635812568394E-3</v>
      </c>
      <c r="AI260" s="5">
        <f t="shared" si="468"/>
        <v>8.4234908341859066E-3</v>
      </c>
      <c r="AJ260" s="5">
        <f t="shared" si="469"/>
        <v>1.4108444149043975E-2</v>
      </c>
      <c r="AK260" s="5">
        <f t="shared" si="470"/>
        <v>1.5753421016290587E-2</v>
      </c>
      <c r="AL260" s="5">
        <f t="shared" si="471"/>
        <v>3.1689879721594717E-3</v>
      </c>
      <c r="AM260" s="5">
        <f t="shared" si="472"/>
        <v>2.053730226140716E-2</v>
      </c>
      <c r="AN260" s="5">
        <f t="shared" si="473"/>
        <v>3.6817566790702611E-2</v>
      </c>
      <c r="AO260" s="5">
        <f t="shared" si="474"/>
        <v>3.3001735260407339E-2</v>
      </c>
      <c r="AP260" s="5">
        <f t="shared" si="475"/>
        <v>1.9720921743494872E-2</v>
      </c>
      <c r="AQ260" s="5">
        <f t="shared" si="476"/>
        <v>8.8385069302621428E-3</v>
      </c>
      <c r="AR260" s="5">
        <f t="shared" si="477"/>
        <v>9.0160597341460151E-4</v>
      </c>
      <c r="AS260" s="5">
        <f t="shared" si="478"/>
        <v>3.0201867066182151E-3</v>
      </c>
      <c r="AT260" s="5">
        <f t="shared" si="479"/>
        <v>5.0584889695705635E-3</v>
      </c>
      <c r="AU260" s="5">
        <f t="shared" si="480"/>
        <v>5.6482845026754377E-3</v>
      </c>
      <c r="AV260" s="5">
        <f t="shared" si="481"/>
        <v>4.7301355229413368E-3</v>
      </c>
      <c r="AW260" s="5">
        <f t="shared" si="482"/>
        <v>5.2862389429164777E-4</v>
      </c>
      <c r="AX260" s="5">
        <f t="shared" si="483"/>
        <v>1.1465926563018191E-2</v>
      </c>
      <c r="AY260" s="5">
        <f t="shared" si="484"/>
        <v>2.0555159177088972E-2</v>
      </c>
      <c r="AZ260" s="5">
        <f t="shared" si="485"/>
        <v>1.8424789591720794E-2</v>
      </c>
      <c r="BA260" s="5">
        <f t="shared" si="486"/>
        <v>1.1010143279181005E-2</v>
      </c>
      <c r="BB260" s="5">
        <f t="shared" si="487"/>
        <v>4.9345172067487217E-3</v>
      </c>
      <c r="BC260" s="5">
        <f t="shared" si="488"/>
        <v>1.7692383792854999E-3</v>
      </c>
      <c r="BD260" s="5">
        <f t="shared" si="489"/>
        <v>2.6938736258678487E-4</v>
      </c>
      <c r="BE260" s="5">
        <f t="shared" si="490"/>
        <v>9.0238990801519068E-4</v>
      </c>
      <c r="BF260" s="5">
        <f t="shared" si="491"/>
        <v>1.5114063597273057E-3</v>
      </c>
      <c r="BG260" s="5">
        <f t="shared" si="492"/>
        <v>1.687629086520983E-3</v>
      </c>
      <c r="BH260" s="5">
        <f t="shared" si="493"/>
        <v>1.4132989030422862E-3</v>
      </c>
      <c r="BI260" s="5">
        <f t="shared" si="494"/>
        <v>9.4684966278136922E-4</v>
      </c>
      <c r="BJ260" s="8">
        <f t="shared" si="495"/>
        <v>0.62355486485427747</v>
      </c>
      <c r="BK260" s="8">
        <f t="shared" si="496"/>
        <v>0.16567738591013334</v>
      </c>
      <c r="BL260" s="8">
        <f t="shared" si="497"/>
        <v>0.16848039463623335</v>
      </c>
      <c r="BM260" s="8">
        <f t="shared" si="498"/>
        <v>0.83014525279698714</v>
      </c>
      <c r="BN260" s="8">
        <f t="shared" si="499"/>
        <v>0.11315163937537837</v>
      </c>
    </row>
    <row r="261" spans="1:66" x14ac:dyDescent="0.25">
      <c r="A261" t="s">
        <v>99</v>
      </c>
      <c r="B261" t="s">
        <v>117</v>
      </c>
      <c r="C261" t="s">
        <v>100</v>
      </c>
      <c r="D261" s="4" t="s">
        <v>498</v>
      </c>
      <c r="E261">
        <f>VLOOKUP(A261,home!$A$2:$E$405,3,FALSE)</f>
        <v>1.3440000000000001</v>
      </c>
      <c r="F261">
        <f>VLOOKUP(B261,home!$B$2:$E$405,3,FALSE)</f>
        <v>1.1499999999999999</v>
      </c>
      <c r="G261">
        <f>VLOOKUP(C261,away!$B$2:$E$405,4,FALSE)</f>
        <v>1.01</v>
      </c>
      <c r="H261">
        <f>VLOOKUP(A261,away!$A$2:$E$405,3,FALSE)</f>
        <v>1.3120000000000001</v>
      </c>
      <c r="I261">
        <f>VLOOKUP(C261,away!$B$2:$E$405,3,FALSE)</f>
        <v>0.74</v>
      </c>
      <c r="J261">
        <f>VLOOKUP(B261,home!$B$2:$E$405,4,FALSE)</f>
        <v>0.69</v>
      </c>
      <c r="K261" s="3">
        <f t="shared" si="500"/>
        <v>1.561056</v>
      </c>
      <c r="L261" s="3">
        <f t="shared" si="501"/>
        <v>0.66990720000000004</v>
      </c>
      <c r="M261" s="5">
        <f t="shared" si="446"/>
        <v>0.10742490861585569</v>
      </c>
      <c r="N261" s="5">
        <f t="shared" si="447"/>
        <v>0.16769629814423323</v>
      </c>
      <c r="O261" s="5">
        <f t="shared" si="448"/>
        <v>7.1964719741103772E-2</v>
      </c>
      <c r="P261" s="5">
        <f t="shared" si="449"/>
        <v>0.11234095754016851</v>
      </c>
      <c r="Q261" s="5">
        <f t="shared" si="450"/>
        <v>0.13089165619792209</v>
      </c>
      <c r="R261" s="5">
        <f t="shared" si="451"/>
        <v>2.4104841950273775E-2</v>
      </c>
      <c r="S261" s="5">
        <f t="shared" si="452"/>
        <v>2.9370494477616856E-2</v>
      </c>
      <c r="T261" s="5">
        <f t="shared" si="453"/>
        <v>8.7685262906912656E-2</v>
      </c>
      <c r="U261" s="5">
        <f t="shared" si="454"/>
        <v>3.7629008155526583E-2</v>
      </c>
      <c r="V261" s="5">
        <f t="shared" si="455"/>
        <v>3.4127295838109937E-3</v>
      </c>
      <c r="W261" s="5">
        <f t="shared" si="456"/>
        <v>6.8109735085901166E-2</v>
      </c>
      <c r="X261" s="5">
        <f t="shared" si="457"/>
        <v>4.5627201924137814E-2</v>
      </c>
      <c r="Y261" s="5">
        <f t="shared" si="458"/>
        <v>1.5282995542416888E-2</v>
      </c>
      <c r="Z261" s="5">
        <f t="shared" si="459"/>
        <v>5.3826690591168161E-3</v>
      </c>
      <c r="AA261" s="5">
        <f t="shared" si="460"/>
        <v>8.4026478307486618E-3</v>
      </c>
      <c r="AB261" s="5">
        <f t="shared" si="461"/>
        <v>6.5585019060385918E-3</v>
      </c>
      <c r="AC261" s="5">
        <f t="shared" si="462"/>
        <v>2.2305657168508874E-4</v>
      </c>
      <c r="AD261" s="5">
        <f t="shared" si="463"/>
        <v>2.6580777653564133E-2</v>
      </c>
      <c r="AE261" s="5">
        <f t="shared" si="464"/>
        <v>1.7806654331721721E-2</v>
      </c>
      <c r="AF261" s="5">
        <f t="shared" si="465"/>
        <v>5.964402972365784E-3</v>
      </c>
      <c r="AG261" s="5">
        <f t="shared" si="466"/>
        <v>1.3318654982964137E-3</v>
      </c>
      <c r="AH261" s="5">
        <f t="shared" si="467"/>
        <v>9.0147218947989494E-4</v>
      </c>
      <c r="AI261" s="5">
        <f t="shared" si="468"/>
        <v>1.407248570220727E-3</v>
      </c>
      <c r="AJ261" s="5">
        <f t="shared" si="469"/>
        <v>1.0983969120172438E-3</v>
      </c>
      <c r="AK261" s="5">
        <f t="shared" si="470"/>
        <v>5.7155302996199689E-4</v>
      </c>
      <c r="AL261" s="5">
        <f t="shared" si="471"/>
        <v>9.3305692959301338E-6</v>
      </c>
      <c r="AM261" s="5">
        <f t="shared" si="472"/>
        <v>8.2988164881524339E-3</v>
      </c>
      <c r="AN261" s="5">
        <f t="shared" si="473"/>
        <v>5.5594369168920311E-3</v>
      </c>
      <c r="AO261" s="5">
        <f t="shared" si="474"/>
        <v>1.8621534092858865E-3</v>
      </c>
      <c r="AP261" s="5">
        <f t="shared" si="475"/>
        <v>4.1582332546172089E-4</v>
      </c>
      <c r="AQ261" s="5">
        <f t="shared" si="476"/>
        <v>6.9640759913687508E-5</v>
      </c>
      <c r="AR261" s="5">
        <f t="shared" si="477"/>
        <v>1.2078054206646923E-4</v>
      </c>
      <c r="AS261" s="5">
        <f t="shared" si="478"/>
        <v>1.8854518987611421E-4</v>
      </c>
      <c r="AT261" s="5">
        <f t="shared" si="479"/>
        <v>1.4716479996362369E-4</v>
      </c>
      <c r="AU261" s="5">
        <f t="shared" si="480"/>
        <v>7.6577497990671522E-5</v>
      </c>
      <c r="AV261" s="5">
        <f t="shared" si="481"/>
        <v>2.988544067583143E-5</v>
      </c>
      <c r="AW261" s="5">
        <f t="shared" si="482"/>
        <v>2.7104335861868528E-7</v>
      </c>
      <c r="AX261" s="5">
        <f t="shared" si="483"/>
        <v>2.1591528786215498E-3</v>
      </c>
      <c r="AY261" s="5">
        <f t="shared" si="484"/>
        <v>1.4464320592893025E-3</v>
      </c>
      <c r="AZ261" s="5">
        <f t="shared" si="485"/>
        <v>4.8448762541436529E-4</v>
      </c>
      <c r="BA261" s="5">
        <f t="shared" si="486"/>
        <v>1.081872495253288E-4</v>
      </c>
      <c r="BB261" s="5">
        <f t="shared" si="487"/>
        <v>1.8118854351303579E-5</v>
      </c>
      <c r="BC261" s="5">
        <f t="shared" si="488"/>
        <v>2.4275901971379204E-6</v>
      </c>
      <c r="BD261" s="5">
        <f t="shared" si="489"/>
        <v>1.3485292458371763E-5</v>
      </c>
      <c r="BE261" s="5">
        <f t="shared" si="490"/>
        <v>2.1051296703895996E-5</v>
      </c>
      <c r="BF261" s="5">
        <f t="shared" si="491"/>
        <v>1.6431126513698534E-5</v>
      </c>
      <c r="BG261" s="5">
        <f t="shared" si="492"/>
        <v>8.5499695436560605E-6</v>
      </c>
      <c r="BH261" s="5">
        <f t="shared" si="493"/>
        <v>3.3367453139853891E-6</v>
      </c>
      <c r="BI261" s="5">
        <f t="shared" si="494"/>
        <v>1.0417692585737541E-6</v>
      </c>
      <c r="BJ261" s="8">
        <f t="shared" si="495"/>
        <v>0.58740152741457663</v>
      </c>
      <c r="BK261" s="8">
        <f t="shared" si="496"/>
        <v>0.25422790941772233</v>
      </c>
      <c r="BL261" s="8">
        <f t="shared" si="497"/>
        <v>0.15326523995573621</v>
      </c>
      <c r="BM261" s="8">
        <f t="shared" si="498"/>
        <v>0.38440780264166424</v>
      </c>
      <c r="BN261" s="8">
        <f t="shared" si="499"/>
        <v>0.61442338218955694</v>
      </c>
    </row>
    <row r="262" spans="1:66" x14ac:dyDescent="0.25">
      <c r="A262" t="s">
        <v>99</v>
      </c>
      <c r="B262" t="s">
        <v>103</v>
      </c>
      <c r="C262" t="s">
        <v>118</v>
      </c>
      <c r="D262" s="4" t="s">
        <v>498</v>
      </c>
      <c r="E262">
        <f>VLOOKUP(A262,home!$A$2:$E$405,3,FALSE)</f>
        <v>1.3440000000000001</v>
      </c>
      <c r="F262">
        <f>VLOOKUP(B262,home!$B$2:$E$405,3,FALSE)</f>
        <v>0.68</v>
      </c>
      <c r="G262">
        <f>VLOOKUP(C262,away!$B$2:$E$405,4,FALSE)</f>
        <v>1.41</v>
      </c>
      <c r="H262">
        <f>VLOOKUP(A262,away!$A$2:$E$405,3,FALSE)</f>
        <v>1.3120000000000001</v>
      </c>
      <c r="I262">
        <f>VLOOKUP(C262,away!$B$2:$E$405,3,FALSE)</f>
        <v>1.49</v>
      </c>
      <c r="J262">
        <f>VLOOKUP(B262,home!$B$2:$E$405,4,FALSE)</f>
        <v>0.97</v>
      </c>
      <c r="K262" s="3">
        <f t="shared" si="500"/>
        <v>1.2886272000000001</v>
      </c>
      <c r="L262" s="3">
        <f t="shared" si="501"/>
        <v>1.8962336000000002</v>
      </c>
      <c r="M262" s="5">
        <f t="shared" si="446"/>
        <v>4.1384006053690151E-2</v>
      </c>
      <c r="N262" s="5">
        <f t="shared" si="447"/>
        <v>5.3328555845749796E-2</v>
      </c>
      <c r="O262" s="5">
        <f t="shared" si="448"/>
        <v>7.8473742781610678E-2</v>
      </c>
      <c r="P262" s="5">
        <f t="shared" si="449"/>
        <v>0.10112339943418719</v>
      </c>
      <c r="Q262" s="5">
        <f t="shared" si="450"/>
        <v>3.4360313799776096E-2</v>
      </c>
      <c r="R262" s="5">
        <f t="shared" si="451"/>
        <v>7.4402273890123827E-2</v>
      </c>
      <c r="S262" s="5">
        <f t="shared" si="452"/>
        <v>6.1774722219130947E-2</v>
      </c>
      <c r="T262" s="5">
        <f t="shared" si="453"/>
        <v>6.5155181533679121E-2</v>
      </c>
      <c r="U262" s="5">
        <f t="shared" si="454"/>
        <v>9.5876793876663383E-2</v>
      </c>
      <c r="V262" s="5">
        <f t="shared" si="455"/>
        <v>1.6772099244214918E-2</v>
      </c>
      <c r="W262" s="5">
        <f t="shared" si="456"/>
        <v>1.475921165430895E-2</v>
      </c>
      <c r="X262" s="5">
        <f t="shared" si="457"/>
        <v>2.7986913048412221E-2</v>
      </c>
      <c r="Y262" s="5">
        <f t="shared" si="458"/>
        <v>2.6534862441338843E-2</v>
      </c>
      <c r="Z262" s="5">
        <f t="shared" si="459"/>
        <v>4.7028030555618515E-2</v>
      </c>
      <c r="AA262" s="5">
        <f t="shared" si="460"/>
        <v>6.0601599336401135E-2</v>
      </c>
      <c r="AB262" s="5">
        <f t="shared" si="461"/>
        <v>3.904643463419423E-2</v>
      </c>
      <c r="AC262" s="5">
        <f t="shared" si="462"/>
        <v>2.5614540690885733E-3</v>
      </c>
      <c r="AD262" s="5">
        <f t="shared" si="463"/>
        <v>4.7547803970748748E-3</v>
      </c>
      <c r="AE262" s="5">
        <f t="shared" si="464"/>
        <v>9.0161743495547203E-3</v>
      </c>
      <c r="AF262" s="5">
        <f t="shared" si="465"/>
        <v>8.5483863725419034E-3</v>
      </c>
      <c r="AG262" s="5">
        <f t="shared" si="466"/>
        <v>5.4032458217986934E-3</v>
      </c>
      <c r="AH262" s="5">
        <f t="shared" si="467"/>
        <v>2.2294032920347616E-2</v>
      </c>
      <c r="AI262" s="5">
        <f t="shared" si="468"/>
        <v>2.8728697218855376E-2</v>
      </c>
      <c r="AJ262" s="5">
        <f t="shared" si="469"/>
        <v>1.8510290328390699E-2</v>
      </c>
      <c r="AK262" s="5">
        <f t="shared" si="470"/>
        <v>7.9509545323537319E-3</v>
      </c>
      <c r="AL262" s="5">
        <f t="shared" si="471"/>
        <v>2.5036043405244089E-4</v>
      </c>
      <c r="AM262" s="5">
        <f t="shared" si="472"/>
        <v>1.2254278699394964E-3</v>
      </c>
      <c r="AN262" s="5">
        <f t="shared" si="473"/>
        <v>2.323697501355703E-3</v>
      </c>
      <c r="AO262" s="5">
        <f t="shared" si="474"/>
        <v>2.2031366391533653E-3</v>
      </c>
      <c r="AP262" s="5">
        <f t="shared" si="475"/>
        <v>1.3925539068512292E-3</v>
      </c>
      <c r="AQ262" s="5">
        <f t="shared" si="476"/>
        <v>6.6015187699564265E-4</v>
      </c>
      <c r="AR262" s="5">
        <f t="shared" si="477"/>
        <v>8.4549388606138549E-3</v>
      </c>
      <c r="AS262" s="5">
        <f t="shared" si="478"/>
        <v>1.0895264190124022E-2</v>
      </c>
      <c r="AT262" s="5">
        <f t="shared" si="479"/>
        <v>7.0199668932898942E-3</v>
      </c>
      <c r="AU262" s="5">
        <f t="shared" si="480"/>
        <v>3.0153734272642865E-3</v>
      </c>
      <c r="AV262" s="5">
        <f t="shared" si="481"/>
        <v>9.7142305413249462E-4</v>
      </c>
      <c r="AW262" s="5">
        <f t="shared" si="482"/>
        <v>1.6993480083395074E-5</v>
      </c>
      <c r="AX262" s="5">
        <f t="shared" si="483"/>
        <v>2.6318661414034957E-4</v>
      </c>
      <c r="AY262" s="5">
        <f t="shared" si="484"/>
        <v>4.9906330080316602E-4</v>
      </c>
      <c r="AZ262" s="5">
        <f t="shared" si="485"/>
        <v>4.7317029975493525E-4</v>
      </c>
      <c r="BA262" s="5">
        <f t="shared" si="486"/>
        <v>2.9908047363912674E-4</v>
      </c>
      <c r="BB262" s="5">
        <f t="shared" si="487"/>
        <v>1.4178161080460658E-4</v>
      </c>
      <c r="BC262" s="5">
        <f t="shared" si="488"/>
        <v>5.3770210853963597E-5</v>
      </c>
      <c r="BD262" s="5">
        <f t="shared" si="489"/>
        <v>2.6720898589069507E-3</v>
      </c>
      <c r="BE262" s="5">
        <f t="shared" si="490"/>
        <v>3.4433276730316594E-3</v>
      </c>
      <c r="BF262" s="5">
        <f t="shared" si="491"/>
        <v>2.2185828489906518E-3</v>
      </c>
      <c r="BG262" s="5">
        <f t="shared" si="492"/>
        <v>9.5297540155428256E-4</v>
      </c>
      <c r="BH262" s="5">
        <f t="shared" si="493"/>
        <v>3.0700750584344247E-4</v>
      </c>
      <c r="BI262" s="5">
        <f t="shared" si="494"/>
        <v>7.9123644526803762E-5</v>
      </c>
      <c r="BJ262" s="8">
        <f t="shared" si="495"/>
        <v>0.25938264556852686</v>
      </c>
      <c r="BK262" s="8">
        <f t="shared" si="496"/>
        <v>0.22436510475516735</v>
      </c>
      <c r="BL262" s="8">
        <f t="shared" si="497"/>
        <v>0.46591489287721893</v>
      </c>
      <c r="BM262" s="8">
        <f t="shared" si="498"/>
        <v>0.61313631213067432</v>
      </c>
      <c r="BN262" s="8">
        <f t="shared" si="499"/>
        <v>0.38307229180513774</v>
      </c>
    </row>
    <row r="263" spans="1:66" x14ac:dyDescent="0.25">
      <c r="A263" t="s">
        <v>99</v>
      </c>
      <c r="B263" t="s">
        <v>107</v>
      </c>
      <c r="C263" t="s">
        <v>114</v>
      </c>
      <c r="D263" s="4" t="s">
        <v>498</v>
      </c>
      <c r="E263">
        <f>VLOOKUP(A263,home!$A$2:$E$405,3,FALSE)</f>
        <v>1.3440000000000001</v>
      </c>
      <c r="F263">
        <f>VLOOKUP(B263,home!$B$2:$E$405,3,FALSE)</f>
        <v>0.95</v>
      </c>
      <c r="G263">
        <f>VLOOKUP(C263,away!$B$2:$E$405,4,FALSE)</f>
        <v>0.81</v>
      </c>
      <c r="H263">
        <f>VLOOKUP(A263,away!$A$2:$E$405,3,FALSE)</f>
        <v>1.3120000000000001</v>
      </c>
      <c r="I263">
        <f>VLOOKUP(C263,away!$B$2:$E$405,3,FALSE)</f>
        <v>0.68</v>
      </c>
      <c r="J263">
        <f>VLOOKUP(B263,home!$B$2:$E$405,4,FALSE)</f>
        <v>0.83</v>
      </c>
      <c r="K263" s="3">
        <f t="shared" si="500"/>
        <v>1.034208</v>
      </c>
      <c r="L263" s="3">
        <f t="shared" si="501"/>
        <v>0.74049280000000006</v>
      </c>
      <c r="M263" s="5">
        <f t="shared" si="446"/>
        <v>0.16953416653445039</v>
      </c>
      <c r="N263" s="5">
        <f t="shared" si="447"/>
        <v>0.17533359130326087</v>
      </c>
      <c r="O263" s="5">
        <f t="shared" si="448"/>
        <v>0.12553882967276148</v>
      </c>
      <c r="P263" s="5">
        <f t="shared" si="449"/>
        <v>0.1298332619582073</v>
      </c>
      <c r="Q263" s="5">
        <f t="shared" si="450"/>
        <v>9.066570139728139E-2</v>
      </c>
      <c r="R263" s="5">
        <f t="shared" si="451"/>
        <v>4.6480299746553121E-2</v>
      </c>
      <c r="S263" s="5">
        <f t="shared" si="452"/>
        <v>2.4857343294401802E-2</v>
      </c>
      <c r="T263" s="5">
        <f t="shared" si="453"/>
        <v>6.7137299091636821E-2</v>
      </c>
      <c r="U263" s="5">
        <f t="shared" si="454"/>
        <v>4.8070297840283202E-2</v>
      </c>
      <c r="V263" s="5">
        <f t="shared" si="455"/>
        <v>2.1151488415439507E-3</v>
      </c>
      <c r="W263" s="5">
        <f t="shared" si="456"/>
        <v>3.1255731236893201E-2</v>
      </c>
      <c r="X263" s="5">
        <f t="shared" si="457"/>
        <v>2.314464393965451E-2</v>
      </c>
      <c r="Y263" s="5">
        <f t="shared" si="458"/>
        <v>8.5692210979389002E-3</v>
      </c>
      <c r="Z263" s="5">
        <f t="shared" si="459"/>
        <v>1.1472775768054805E-2</v>
      </c>
      <c r="AA263" s="5">
        <f t="shared" si="460"/>
        <v>1.1865236481528423E-2</v>
      </c>
      <c r="AB263" s="5">
        <f t="shared" si="461"/>
        <v>6.1355612455442727E-3</v>
      </c>
      <c r="AC263" s="5">
        <f t="shared" si="462"/>
        <v>1.0123942832526718E-4</v>
      </c>
      <c r="AD263" s="5">
        <f t="shared" si="463"/>
        <v>8.0812318227612111E-3</v>
      </c>
      <c r="AE263" s="5">
        <f t="shared" si="464"/>
        <v>5.9840939798855523E-3</v>
      </c>
      <c r="AF263" s="5">
        <f t="shared" si="465"/>
        <v>2.2155892533142984E-3</v>
      </c>
      <c r="AG263" s="5">
        <f t="shared" si="466"/>
        <v>5.4687596327887154E-4</v>
      </c>
      <c r="AH263" s="5">
        <f t="shared" si="467"/>
        <v>2.1238769630647632E-3</v>
      </c>
      <c r="AI263" s="5">
        <f t="shared" si="468"/>
        <v>2.1965305462172823E-3</v>
      </c>
      <c r="AJ263" s="5">
        <f t="shared" si="469"/>
        <v>1.1358347315711414E-3</v>
      </c>
      <c r="AK263" s="5">
        <f t="shared" si="470"/>
        <v>3.9156312202290908E-4</v>
      </c>
      <c r="AL263" s="5">
        <f t="shared" si="471"/>
        <v>3.1012616481840747E-6</v>
      </c>
      <c r="AM263" s="5">
        <f t="shared" si="472"/>
        <v>1.671534920190846E-3</v>
      </c>
      <c r="AN263" s="5">
        <f t="shared" si="473"/>
        <v>1.2377595733498959E-3</v>
      </c>
      <c r="AO263" s="5">
        <f t="shared" si="474"/>
        <v>4.58276026098335E-4</v>
      </c>
      <c r="AP263" s="5">
        <f t="shared" si="475"/>
        <v>1.1311669924614308E-4</v>
      </c>
      <c r="AQ263" s="5">
        <f t="shared" si="476"/>
        <v>2.094052533788359E-5</v>
      </c>
      <c r="AR263" s="5">
        <f t="shared" si="477"/>
        <v>3.1454311984706475E-4</v>
      </c>
      <c r="AS263" s="5">
        <f t="shared" si="478"/>
        <v>3.2530301089079314E-4</v>
      </c>
      <c r="AT263" s="5">
        <f t="shared" si="479"/>
        <v>1.6821548814367266E-4</v>
      </c>
      <c r="AU263" s="5">
        <f t="shared" si="480"/>
        <v>5.7989934520697145E-5</v>
      </c>
      <c r="AV263" s="5">
        <f t="shared" si="481"/>
        <v>1.4993413550195287E-5</v>
      </c>
      <c r="AW263" s="5">
        <f t="shared" si="482"/>
        <v>6.5972758077876884E-8</v>
      </c>
      <c r="AX263" s="5">
        <f t="shared" si="483"/>
        <v>2.8811913112345561E-4</v>
      </c>
      <c r="AY263" s="5">
        <f t="shared" si="484"/>
        <v>2.1335014213917479E-4</v>
      </c>
      <c r="AZ263" s="5">
        <f t="shared" si="485"/>
        <v>7.8992122066517774E-5</v>
      </c>
      <c r="BA263" s="5">
        <f t="shared" si="486"/>
        <v>1.9497699215659181E-5</v>
      </c>
      <c r="BB263" s="5">
        <f t="shared" si="487"/>
        <v>3.6094764714403172E-6</v>
      </c>
      <c r="BC263" s="5">
        <f t="shared" si="488"/>
        <v>5.3455826777419241E-7</v>
      </c>
      <c r="BD263" s="5">
        <f t="shared" si="489"/>
        <v>3.8819485922714747E-5</v>
      </c>
      <c r="BE263" s="5">
        <f t="shared" si="490"/>
        <v>4.0147422897158969E-5</v>
      </c>
      <c r="BF263" s="5">
        <f t="shared" si="491"/>
        <v>2.0760392969812487E-5</v>
      </c>
      <c r="BG263" s="5">
        <f t="shared" si="492"/>
        <v>7.1568548308412789E-6</v>
      </c>
      <c r="BH263" s="5">
        <f t="shared" si="493"/>
        <v>1.8504191302236741E-6</v>
      </c>
      <c r="BI263" s="5">
        <f t="shared" si="494"/>
        <v>3.8274365356607324E-7</v>
      </c>
      <c r="BJ263" s="8">
        <f t="shared" si="495"/>
        <v>0.41703970995941259</v>
      </c>
      <c r="BK263" s="8">
        <f t="shared" si="496"/>
        <v>0.32665761146071615</v>
      </c>
      <c r="BL263" s="8">
        <f t="shared" si="497"/>
        <v>0.24492819263590332</v>
      </c>
      <c r="BM263" s="8">
        <f t="shared" si="498"/>
        <v>0.26249915504219135</v>
      </c>
      <c r="BN263" s="8">
        <f t="shared" si="499"/>
        <v>0.73738585061251449</v>
      </c>
    </row>
    <row r="264" spans="1:66" x14ac:dyDescent="0.25">
      <c r="A264" t="s">
        <v>99</v>
      </c>
      <c r="B264" t="s">
        <v>395</v>
      </c>
      <c r="C264" t="s">
        <v>112</v>
      </c>
      <c r="D264" s="4" t="s">
        <v>498</v>
      </c>
      <c r="E264">
        <f>VLOOKUP(A264,home!$A$2:$E$405,3,FALSE)</f>
        <v>1.3440000000000001</v>
      </c>
      <c r="F264">
        <f>VLOOKUP(B264,home!$B$2:$E$405,3,FALSE)</f>
        <v>1.1499999999999999</v>
      </c>
      <c r="G264">
        <f>VLOOKUP(C264,away!$B$2:$E$405,4,FALSE)</f>
        <v>1.57</v>
      </c>
      <c r="H264">
        <f>VLOOKUP(A264,away!$A$2:$E$405,3,FALSE)</f>
        <v>1.3120000000000001</v>
      </c>
      <c r="I264">
        <f>VLOOKUP(C264,away!$B$2:$E$405,3,FALSE)</f>
        <v>0.91</v>
      </c>
      <c r="J264">
        <f>VLOOKUP(B264,home!$B$2:$E$405,4,FALSE)</f>
        <v>0.9</v>
      </c>
      <c r="K264" s="3">
        <f t="shared" si="500"/>
        <v>2.4265920000000003</v>
      </c>
      <c r="L264" s="3">
        <f t="shared" si="501"/>
        <v>1.0745280000000001</v>
      </c>
      <c r="M264" s="5">
        <f t="shared" si="446"/>
        <v>3.0163581285615491E-2</v>
      </c>
      <c r="N264" s="5">
        <f t="shared" si="447"/>
        <v>7.3194705039024283E-2</v>
      </c>
      <c r="O264" s="5">
        <f t="shared" si="448"/>
        <v>3.2411612671669851E-2</v>
      </c>
      <c r="P264" s="5">
        <f t="shared" si="449"/>
        <v>7.8649760016172701E-2</v>
      </c>
      <c r="Q264" s="5">
        <f t="shared" si="450"/>
        <v>8.8806842845028031E-2</v>
      </c>
      <c r="R264" s="5">
        <f t="shared" si="451"/>
        <v>1.7413592670432031E-2</v>
      </c>
      <c r="S264" s="5">
        <f t="shared" si="452"/>
        <v>5.1268653181705044E-2</v>
      </c>
      <c r="T264" s="5">
        <f t="shared" si="453"/>
        <v>9.5425439228582293E-2</v>
      </c>
      <c r="U264" s="5">
        <f t="shared" si="454"/>
        <v>4.2255684665329016E-2</v>
      </c>
      <c r="V264" s="5">
        <f t="shared" si="455"/>
        <v>1.4853332312353813E-2</v>
      </c>
      <c r="W264" s="5">
        <f t="shared" si="456"/>
        <v>7.1832658131000759E-2</v>
      </c>
      <c r="X264" s="5">
        <f t="shared" si="457"/>
        <v>7.7186202476187987E-2</v>
      </c>
      <c r="Y264" s="5">
        <f t="shared" si="458"/>
        <v>4.1469367887166673E-2</v>
      </c>
      <c r="Z264" s="5">
        <f t="shared" si="459"/>
        <v>6.2371309683246648E-3</v>
      </c>
      <c r="AA264" s="5">
        <f t="shared" si="460"/>
        <v>1.5134972110688887E-2</v>
      </c>
      <c r="AB264" s="5">
        <f t="shared" si="461"/>
        <v>1.8363201122010391E-2</v>
      </c>
      <c r="AC264" s="5">
        <f t="shared" si="462"/>
        <v>2.4205742737107255E-3</v>
      </c>
      <c r="AD264" s="5">
        <f t="shared" si="463"/>
        <v>4.3577138389855351E-2</v>
      </c>
      <c r="AE264" s="5">
        <f t="shared" si="464"/>
        <v>4.68248553597745E-2</v>
      </c>
      <c r="AF264" s="5">
        <f t="shared" si="465"/>
        <v>2.5157309090013891E-2</v>
      </c>
      <c r="AG264" s="5">
        <f t="shared" si="466"/>
        <v>9.0107443406248176E-3</v>
      </c>
      <c r="AH264" s="5">
        <f t="shared" si="467"/>
        <v>1.6754929662829911E-3</v>
      </c>
      <c r="AI264" s="5">
        <f t="shared" si="468"/>
        <v>4.0657378280385768E-3</v>
      </c>
      <c r="AJ264" s="5">
        <f t="shared" si="469"/>
        <v>4.9329434438078936E-3</v>
      </c>
      <c r="AK264" s="5">
        <f t="shared" si="470"/>
        <v>3.9900803657322284E-3</v>
      </c>
      <c r="AL264" s="5">
        <f t="shared" si="471"/>
        <v>2.5246018889601556E-4</v>
      </c>
      <c r="AM264" s="5">
        <f t="shared" si="472"/>
        <v>2.1148787079943183E-2</v>
      </c>
      <c r="AN264" s="5">
        <f t="shared" si="473"/>
        <v>2.2724963883437192E-2</v>
      </c>
      <c r="AO264" s="5">
        <f t="shared" si="474"/>
        <v>1.2209304995871001E-2</v>
      </c>
      <c r="AP264" s="5">
        <f t="shared" si="475"/>
        <v>4.3730800262010922E-3</v>
      </c>
      <c r="AQ264" s="5">
        <f t="shared" si="476"/>
        <v>1.1747492335984517E-3</v>
      </c>
      <c r="AR264" s="5">
        <f t="shared" si="477"/>
        <v>3.6007282121482619E-4</v>
      </c>
      <c r="AS264" s="5">
        <f t="shared" si="478"/>
        <v>8.7374982737732773E-4</v>
      </c>
      <c r="AT264" s="5">
        <f t="shared" si="479"/>
        <v>1.0601171705576025E-3</v>
      </c>
      <c r="AU264" s="5">
        <f t="shared" si="480"/>
        <v>8.5749061504590465E-4</v>
      </c>
      <c r="AV264" s="5">
        <f t="shared" si="481"/>
        <v>5.2019496663636804E-4</v>
      </c>
      <c r="AW264" s="5">
        <f t="shared" si="482"/>
        <v>1.8285418323853363E-5</v>
      </c>
      <c r="AX264" s="5">
        <f t="shared" si="483"/>
        <v>8.5532462563155734E-3</v>
      </c>
      <c r="AY264" s="5">
        <f t="shared" si="484"/>
        <v>9.190702593306262E-3</v>
      </c>
      <c r="AZ264" s="5">
        <f t="shared" si="485"/>
        <v>4.9378336380900964E-3</v>
      </c>
      <c r="BA264" s="5">
        <f t="shared" si="486"/>
        <v>1.7686135011565588E-3</v>
      </c>
      <c r="BB264" s="5">
        <f t="shared" si="487"/>
        <v>4.7510618204268858E-4</v>
      </c>
      <c r="BC264" s="5">
        <f t="shared" si="488"/>
        <v>1.0210297911559328E-4</v>
      </c>
      <c r="BD264" s="5">
        <f t="shared" si="489"/>
        <v>6.4484721405720766E-5</v>
      </c>
      <c r="BE264" s="5">
        <f t="shared" si="490"/>
        <v>1.5647810908535079E-4</v>
      </c>
      <c r="BF264" s="5">
        <f t="shared" si="491"/>
        <v>1.8985426384081984E-4</v>
      </c>
      <c r="BG264" s="5">
        <f t="shared" si="492"/>
        <v>1.5356627926734091E-4</v>
      </c>
      <c r="BH264" s="5">
        <f t="shared" si="493"/>
        <v>9.316067618497384E-5</v>
      </c>
      <c r="BI264" s="5">
        <f t="shared" si="494"/>
        <v>4.5212590309009621E-5</v>
      </c>
      <c r="BJ264" s="8">
        <f t="shared" si="495"/>
        <v>0.65914375315633611</v>
      </c>
      <c r="BK264" s="8">
        <f t="shared" si="496"/>
        <v>0.18679906385176004</v>
      </c>
      <c r="BL264" s="8">
        <f t="shared" si="497"/>
        <v>0.14461769988491713</v>
      </c>
      <c r="BM264" s="8">
        <f t="shared" si="498"/>
        <v>0.66698513615841315</v>
      </c>
      <c r="BN264" s="8">
        <f t="shared" si="499"/>
        <v>0.3206400945279424</v>
      </c>
    </row>
    <row r="265" spans="1:66" x14ac:dyDescent="0.25">
      <c r="A265" t="s">
        <v>99</v>
      </c>
      <c r="B265" t="s">
        <v>113</v>
      </c>
      <c r="C265" t="s">
        <v>104</v>
      </c>
      <c r="D265" s="4" t="s">
        <v>498</v>
      </c>
      <c r="E265">
        <f>VLOOKUP(A265,home!$A$2:$E$405,3,FALSE)</f>
        <v>1.3440000000000001</v>
      </c>
      <c r="F265">
        <f>VLOOKUP(B265,home!$B$2:$E$405,3,FALSE)</f>
        <v>1.1599999999999999</v>
      </c>
      <c r="G265">
        <f>VLOOKUP(C265,away!$B$2:$E$405,4,FALSE)</f>
        <v>0.99</v>
      </c>
      <c r="H265">
        <f>VLOOKUP(A265,away!$A$2:$E$405,3,FALSE)</f>
        <v>1.3120000000000001</v>
      </c>
      <c r="I265">
        <f>VLOOKUP(C265,away!$B$2:$E$405,3,FALSE)</f>
        <v>0.83</v>
      </c>
      <c r="J265">
        <f>VLOOKUP(B265,home!$B$2:$E$405,4,FALSE)</f>
        <v>0.85</v>
      </c>
      <c r="K265" s="3">
        <f t="shared" si="500"/>
        <v>1.5434496</v>
      </c>
      <c r="L265" s="3">
        <f t="shared" si="501"/>
        <v>0.92561599999999988</v>
      </c>
      <c r="M265" s="5">
        <f t="shared" si="446"/>
        <v>8.4663932030981881E-2</v>
      </c>
      <c r="N265" s="5">
        <f t="shared" si="447"/>
        <v>0.13067451202764618</v>
      </c>
      <c r="O265" s="5">
        <f t="shared" si="448"/>
        <v>7.83662901107893E-2</v>
      </c>
      <c r="P265" s="5">
        <f t="shared" si="449"/>
        <v>0.12095441912498171</v>
      </c>
      <c r="Q265" s="5">
        <f t="shared" si="450"/>
        <v>0.10084476165963285</v>
      </c>
      <c r="R265" s="5">
        <f t="shared" si="451"/>
        <v>3.6268545993594171E-2</v>
      </c>
      <c r="S265" s="5">
        <f t="shared" si="452"/>
        <v>4.3200130075780267E-2</v>
      </c>
      <c r="T265" s="5">
        <f t="shared" si="453"/>
        <v>9.3343524908342704E-2</v>
      </c>
      <c r="U265" s="5">
        <f t="shared" si="454"/>
        <v>5.5978672806394535E-2</v>
      </c>
      <c r="V265" s="5">
        <f t="shared" si="455"/>
        <v>6.8575005437413548E-3</v>
      </c>
      <c r="W265" s="5">
        <f t="shared" si="456"/>
        <v>5.1882935681885213E-2</v>
      </c>
      <c r="X265" s="5">
        <f t="shared" si="457"/>
        <v>4.8023675394123846E-2</v>
      </c>
      <c r="Y265" s="5">
        <f t="shared" si="458"/>
        <v>2.2225741161803668E-2</v>
      </c>
      <c r="Z265" s="5">
        <f t="shared" si="459"/>
        <v>1.1190248822802222E-2</v>
      </c>
      <c r="AA265" s="5">
        <f t="shared" si="460"/>
        <v>1.7271585069454559E-2</v>
      </c>
      <c r="AB265" s="5">
        <f t="shared" si="461"/>
        <v>1.3328910533407809E-2</v>
      </c>
      <c r="AC265" s="5">
        <f t="shared" si="462"/>
        <v>6.1230692856755354E-4</v>
      </c>
      <c r="AD265" s="5">
        <f t="shared" si="463"/>
        <v>2.0019674081257873E-2</v>
      </c>
      <c r="AE265" s="5">
        <f t="shared" si="464"/>
        <v>1.8530530644397584E-2</v>
      </c>
      <c r="AF265" s="5">
        <f t="shared" si="465"/>
        <v>8.5760778264723572E-3</v>
      </c>
      <c r="AG265" s="5">
        <f t="shared" si="466"/>
        <v>2.6460516178093457E-3</v>
      </c>
      <c r="AH265" s="5">
        <f t="shared" si="467"/>
        <v>2.5894683385917243E-3</v>
      </c>
      <c r="AI265" s="5">
        <f t="shared" si="468"/>
        <v>3.9967138714120613E-3</v>
      </c>
      <c r="AJ265" s="5">
        <f t="shared" si="469"/>
        <v>3.0843632130726994E-3</v>
      </c>
      <c r="AK265" s="5">
        <f t="shared" si="470"/>
        <v>1.5868530558239239E-3</v>
      </c>
      <c r="AL265" s="5">
        <f t="shared" si="471"/>
        <v>3.4990687105809433E-5</v>
      </c>
      <c r="AM265" s="5">
        <f t="shared" si="472"/>
        <v>6.179871590569562E-3</v>
      </c>
      <c r="AN265" s="5">
        <f t="shared" si="473"/>
        <v>5.7201880221766348E-3</v>
      </c>
      <c r="AO265" s="5">
        <f t="shared" si="474"/>
        <v>2.6473487781675238E-3</v>
      </c>
      <c r="AP265" s="5">
        <f t="shared" si="475"/>
        <v>8.168094622174369E-4</v>
      </c>
      <c r="AQ265" s="5">
        <f t="shared" si="476"/>
        <v>1.8901297679496369E-4</v>
      </c>
      <c r="AR265" s="5">
        <f t="shared" si="477"/>
        <v>4.7937066513878358E-4</v>
      </c>
      <c r="AS265" s="5">
        <f t="shared" si="478"/>
        <v>7.3988446136018953E-4</v>
      </c>
      <c r="AT265" s="5">
        <f t="shared" si="479"/>
        <v>5.7098718796630009E-4</v>
      </c>
      <c r="AU265" s="5">
        <f t="shared" si="480"/>
        <v>2.9376331562390348E-4</v>
      </c>
      <c r="AV265" s="5">
        <f t="shared" si="481"/>
        <v>1.1335221799859695E-4</v>
      </c>
      <c r="AW265" s="5">
        <f t="shared" si="482"/>
        <v>1.3885875773583439E-6</v>
      </c>
      <c r="AX265" s="5">
        <f t="shared" si="483"/>
        <v>1.5897200557526624E-3</v>
      </c>
      <c r="AY265" s="5">
        <f t="shared" si="484"/>
        <v>1.4714703191255562E-3</v>
      </c>
      <c r="AZ265" s="5">
        <f t="shared" si="485"/>
        <v>6.8100823545386038E-4</v>
      </c>
      <c r="BA265" s="5">
        <f t="shared" si="486"/>
        <v>2.1011737295595345E-4</v>
      </c>
      <c r="BB265" s="5">
        <f t="shared" si="487"/>
        <v>4.8622000571499434E-5</v>
      </c>
      <c r="BC265" s="5">
        <f t="shared" si="488"/>
        <v>9.001060336197807E-6</v>
      </c>
      <c r="BD265" s="5">
        <f t="shared" si="489"/>
        <v>7.3952192930516668E-5</v>
      </c>
      <c r="BE265" s="5">
        <f t="shared" si="490"/>
        <v>1.1414148259772879E-4</v>
      </c>
      <c r="BF265" s="5">
        <f t="shared" si="491"/>
        <v>8.8085812829435739E-5</v>
      </c>
      <c r="BG265" s="5">
        <f t="shared" si="492"/>
        <v>4.5318670859089141E-5</v>
      </c>
      <c r="BH265" s="5">
        <f t="shared" si="493"/>
        <v>1.7486771102498207E-5</v>
      </c>
      <c r="BI265" s="5">
        <f t="shared" si="494"/>
        <v>5.3979899726884797E-6</v>
      </c>
      <c r="BJ265" s="8">
        <f t="shared" si="495"/>
        <v>0.51633065487749341</v>
      </c>
      <c r="BK265" s="8">
        <f t="shared" si="496"/>
        <v>0.25779474971028415</v>
      </c>
      <c r="BL265" s="8">
        <f t="shared" si="497"/>
        <v>0.21501314376092051</v>
      </c>
      <c r="BM265" s="8">
        <f t="shared" si="498"/>
        <v>0.44708625449232581</v>
      </c>
      <c r="BN265" s="8">
        <f t="shared" si="499"/>
        <v>0.55177246094762611</v>
      </c>
    </row>
    <row r="266" spans="1:66" x14ac:dyDescent="0.25">
      <c r="A266" t="s">
        <v>99</v>
      </c>
      <c r="B266" t="s">
        <v>109</v>
      </c>
      <c r="C266" t="s">
        <v>110</v>
      </c>
      <c r="D266" s="4" t="s">
        <v>498</v>
      </c>
      <c r="E266">
        <f>VLOOKUP(A266,home!$A$2:$E$405,3,FALSE)</f>
        <v>1.3440000000000001</v>
      </c>
      <c r="F266">
        <f>VLOOKUP(B266,home!$B$2:$E$405,3,FALSE)</f>
        <v>1.04</v>
      </c>
      <c r="G266">
        <f>VLOOKUP(C266,away!$B$2:$E$405,4,FALSE)</f>
        <v>0.88</v>
      </c>
      <c r="H266">
        <f>VLOOKUP(A266,away!$A$2:$E$405,3,FALSE)</f>
        <v>1.3120000000000001</v>
      </c>
      <c r="I266">
        <f>VLOOKUP(C266,away!$B$2:$E$405,3,FALSE)</f>
        <v>1.49</v>
      </c>
      <c r="J266">
        <f>VLOOKUP(B266,home!$B$2:$E$405,4,FALSE)</f>
        <v>0.61</v>
      </c>
      <c r="K266" s="3">
        <f t="shared" si="500"/>
        <v>1.2300288000000001</v>
      </c>
      <c r="L266" s="3">
        <f t="shared" si="501"/>
        <v>1.1924768000000001</v>
      </c>
      <c r="M266" s="5">
        <f t="shared" si="446"/>
        <v>8.8699094348051191E-2</v>
      </c>
      <c r="N266" s="5">
        <f t="shared" si="447"/>
        <v>0.10910244058202022</v>
      </c>
      <c r="O266" s="5">
        <f t="shared" si="448"/>
        <v>0.10577161219106218</v>
      </c>
      <c r="P266" s="5">
        <f t="shared" si="449"/>
        <v>0.13010212921743761</v>
      </c>
      <c r="Q266" s="5">
        <f t="shared" si="450"/>
        <v>6.7099572033086821E-2</v>
      </c>
      <c r="R266" s="5">
        <f t="shared" si="451"/>
        <v>6.3065096818219438E-2</v>
      </c>
      <c r="S266" s="5">
        <f t="shared" si="452"/>
        <v>4.7707826532286154E-2</v>
      </c>
      <c r="T266" s="5">
        <f t="shared" si="453"/>
        <v>8.0014682939384879E-2</v>
      </c>
      <c r="U266" s="5">
        <f t="shared" si="454"/>
        <v>7.7571885361198287E-2</v>
      </c>
      <c r="V266" s="5">
        <f t="shared" si="455"/>
        <v>7.7752138130082306E-3</v>
      </c>
      <c r="W266" s="5">
        <f t="shared" si="456"/>
        <v>2.7511468689457121E-2</v>
      </c>
      <c r="X266" s="5">
        <f t="shared" si="457"/>
        <v>3.2806788146104021E-2</v>
      </c>
      <c r="Y266" s="5">
        <f t="shared" si="458"/>
        <v>1.9560666873372035E-2</v>
      </c>
      <c r="Z266" s="5">
        <f t="shared" si="459"/>
        <v>2.5067888281826833E-2</v>
      </c>
      <c r="AA266" s="5">
        <f t="shared" si="460"/>
        <v>3.0834224541829526E-2</v>
      </c>
      <c r="AB266" s="5">
        <f t="shared" si="461"/>
        <v>1.8963492106058563E-2</v>
      </c>
      <c r="AC266" s="5">
        <f t="shared" si="462"/>
        <v>7.1278339961386829E-4</v>
      </c>
      <c r="AD266" s="5">
        <f t="shared" si="463"/>
        <v>8.4599747045826304E-3</v>
      </c>
      <c r="AE266" s="5">
        <f t="shared" si="464"/>
        <v>1.0088323563801641E-2</v>
      </c>
      <c r="AF266" s="5">
        <f t="shared" si="465"/>
        <v>6.0150459003633907E-3</v>
      </c>
      <c r="AG266" s="5">
        <f t="shared" si="466"/>
        <v>2.3909342290394852E-3</v>
      </c>
      <c r="AH266" s="5">
        <f t="shared" si="467"/>
        <v>7.473218800267592E-3</v>
      </c>
      <c r="AI266" s="5">
        <f t="shared" si="468"/>
        <v>9.1922743530305877E-3</v>
      </c>
      <c r="AJ266" s="5">
        <f t="shared" si="469"/>
        <v>5.6533810958644959E-3</v>
      </c>
      <c r="AK266" s="5">
        <f t="shared" si="470"/>
        <v>2.3179405217629641E-3</v>
      </c>
      <c r="AL266" s="5">
        <f t="shared" si="471"/>
        <v>4.1819880413534503E-5</v>
      </c>
      <c r="AM266" s="5">
        <f t="shared" si="472"/>
        <v>2.0812025067816239E-3</v>
      </c>
      <c r="AN266" s="5">
        <f t="shared" si="473"/>
        <v>2.4817857054389297E-3</v>
      </c>
      <c r="AO266" s="5">
        <f t="shared" si="474"/>
        <v>1.4797359381537793E-3</v>
      </c>
      <c r="AP266" s="5">
        <f t="shared" si="475"/>
        <v>5.8818359212487218E-4</v>
      </c>
      <c r="AQ266" s="5">
        <f t="shared" si="476"/>
        <v>1.7534882193739326E-4</v>
      </c>
      <c r="AR266" s="5">
        <f t="shared" si="477"/>
        <v>1.7823280081285873E-3</v>
      </c>
      <c r="AS266" s="5">
        <f t="shared" si="478"/>
        <v>2.1923147810447969E-3</v>
      </c>
      <c r="AT266" s="5">
        <f t="shared" si="479"/>
        <v>1.3483051596753974E-3</v>
      </c>
      <c r="AU266" s="5">
        <f t="shared" si="480"/>
        <v>5.5281805919644598E-4</v>
      </c>
      <c r="AV266" s="5">
        <f t="shared" si="481"/>
        <v>1.6999553349293338E-4</v>
      </c>
      <c r="AW266" s="5">
        <f t="shared" si="482"/>
        <v>1.7039054987634788E-6</v>
      </c>
      <c r="AX266" s="5">
        <f t="shared" si="483"/>
        <v>4.2665650366226573E-4</v>
      </c>
      <c r="AY266" s="5">
        <f t="shared" si="484"/>
        <v>5.0877798218636693E-4</v>
      </c>
      <c r="AZ266" s="5">
        <f t="shared" si="485"/>
        <v>3.0335297005402805E-4</v>
      </c>
      <c r="BA266" s="5">
        <f t="shared" si="486"/>
        <v>1.2058045966684106E-4</v>
      </c>
      <c r="BB266" s="5">
        <f t="shared" si="487"/>
        <v>3.5947350171510935E-5</v>
      </c>
      <c r="BC266" s="5">
        <f t="shared" si="488"/>
        <v>8.5732762202005624E-6</v>
      </c>
      <c r="BD266" s="5">
        <f t="shared" si="489"/>
        <v>3.5423079994725902E-4</v>
      </c>
      <c r="BE266" s="5">
        <f t="shared" si="490"/>
        <v>4.3571408578216715E-4</v>
      </c>
      <c r="BF266" s="5">
        <f t="shared" si="491"/>
        <v>2.6797043703886812E-4</v>
      </c>
      <c r="BG266" s="5">
        <f t="shared" si="492"/>
        <v>1.0987045170213151E-4</v>
      </c>
      <c r="BH266" s="5">
        <f t="shared" si="493"/>
        <v>3.3785954965657701E-5</v>
      </c>
      <c r="BI266" s="5">
        <f t="shared" si="494"/>
        <v>8.3115395286523918E-6</v>
      </c>
      <c r="BJ266" s="8">
        <f t="shared" si="495"/>
        <v>0.37126004276760993</v>
      </c>
      <c r="BK266" s="8">
        <f t="shared" si="496"/>
        <v>0.27554764517299696</v>
      </c>
      <c r="BL266" s="8">
        <f t="shared" si="497"/>
        <v>0.32809877059979664</v>
      </c>
      <c r="BM266" s="8">
        <f t="shared" si="498"/>
        <v>0.4356273275556653</v>
      </c>
      <c r="BN266" s="8">
        <f t="shared" si="499"/>
        <v>0.56383994518987746</v>
      </c>
    </row>
    <row r="267" spans="1:66" x14ac:dyDescent="0.25">
      <c r="A267" t="s">
        <v>99</v>
      </c>
      <c r="B267" t="s">
        <v>101</v>
      </c>
      <c r="C267" t="s">
        <v>417</v>
      </c>
      <c r="D267" s="4" t="s">
        <v>498</v>
      </c>
      <c r="E267">
        <f>VLOOKUP(A267,home!$A$2:$E$405,3,FALSE)</f>
        <v>1.3440000000000001</v>
      </c>
      <c r="F267">
        <f>VLOOKUP(B267,home!$B$2:$E$405,3,FALSE)</f>
        <v>0.74</v>
      </c>
      <c r="G267">
        <f>VLOOKUP(C267,away!$B$2:$E$405,4,FALSE)</f>
        <v>0.81</v>
      </c>
      <c r="H267">
        <f>VLOOKUP(A267,away!$A$2:$E$405,3,FALSE)</f>
        <v>1.3120000000000001</v>
      </c>
      <c r="I267">
        <f>VLOOKUP(C267,away!$B$2:$E$405,3,FALSE)</f>
        <v>0.68</v>
      </c>
      <c r="J267">
        <f>VLOOKUP(B267,home!$B$2:$E$405,4,FALSE)</f>
        <v>0.84</v>
      </c>
      <c r="K267" s="3">
        <f t="shared" si="500"/>
        <v>0.80559360000000002</v>
      </c>
      <c r="L267" s="3">
        <f t="shared" si="501"/>
        <v>0.74941440000000004</v>
      </c>
      <c r="M267" s="5">
        <f t="shared" si="446"/>
        <v>0.21118769313266805</v>
      </c>
      <c r="N267" s="5">
        <f t="shared" si="447"/>
        <v>0.17013145398644133</v>
      </c>
      <c r="O267" s="5">
        <f t="shared" si="448"/>
        <v>0.15826709833640254</v>
      </c>
      <c r="P267" s="5">
        <f t="shared" si="449"/>
        <v>0.12749896151037654</v>
      </c>
      <c r="Q267" s="5">
        <f t="shared" si="450"/>
        <v>6.8528405245085799E-2</v>
      </c>
      <c r="R267" s="5">
        <f t="shared" si="451"/>
        <v>5.9303821269758063E-2</v>
      </c>
      <c r="S267" s="5">
        <f t="shared" si="452"/>
        <v>1.9243528049729293E-2</v>
      </c>
      <c r="T267" s="5">
        <f t="shared" si="453"/>
        <v>5.1356173699702828E-2</v>
      </c>
      <c r="U267" s="5">
        <f t="shared" si="454"/>
        <v>4.7774778870460971E-2</v>
      </c>
      <c r="V267" s="5">
        <f t="shared" si="455"/>
        <v>1.2908632262618428E-3</v>
      </c>
      <c r="W267" s="5">
        <f t="shared" si="456"/>
        <v>1.8402014894549186E-2</v>
      </c>
      <c r="X267" s="5">
        <f t="shared" si="457"/>
        <v>1.3790734950989642E-2</v>
      </c>
      <c r="Y267" s="5">
        <f t="shared" si="458"/>
        <v>5.1674876794274667E-3</v>
      </c>
      <c r="Z267" s="5">
        <f t="shared" si="459"/>
        <v>1.4814379211527662E-2</v>
      </c>
      <c r="AA267" s="5">
        <f t="shared" si="460"/>
        <v>1.193436908077973E-2</v>
      </c>
      <c r="AB267" s="5">
        <f t="shared" si="461"/>
        <v>4.8071256757570161E-3</v>
      </c>
      <c r="AC267" s="5">
        <f t="shared" si="462"/>
        <v>4.8707774574524949E-5</v>
      </c>
      <c r="AD267" s="5">
        <f t="shared" si="463"/>
        <v>3.7061363565383748E-3</v>
      </c>
      <c r="AE267" s="5">
        <f t="shared" si="464"/>
        <v>2.7774319539533923E-3</v>
      </c>
      <c r="AF267" s="5">
        <f t="shared" si="465"/>
        <v>1.0407237506564048E-3</v>
      </c>
      <c r="AG267" s="5">
        <f t="shared" si="466"/>
        <v>2.5997778838797312E-4</v>
      </c>
      <c r="AH267" s="5">
        <f t="shared" si="467"/>
        <v>2.7755272770448687E-3</v>
      </c>
      <c r="AI267" s="5">
        <f t="shared" si="468"/>
        <v>2.235947011012773E-3</v>
      </c>
      <c r="AJ267" s="5">
        <f t="shared" si="469"/>
        <v>9.0063230100550964E-4</v>
      </c>
      <c r="AK267" s="5">
        <f t="shared" si="470"/>
        <v>2.4184787254777075E-4</v>
      </c>
      <c r="AL267" s="5">
        <f t="shared" si="471"/>
        <v>1.176241017383947E-6</v>
      </c>
      <c r="AM267" s="5">
        <f t="shared" si="472"/>
        <v>5.9712794591092666E-4</v>
      </c>
      <c r="AN267" s="5">
        <f t="shared" si="473"/>
        <v>4.4749628130806953E-4</v>
      </c>
      <c r="AO267" s="5">
        <f t="shared" si="474"/>
        <v>1.676800785793591E-4</v>
      </c>
      <c r="AP267" s="5">
        <f t="shared" si="475"/>
        <v>4.1887288493501095E-5</v>
      </c>
      <c r="AQ267" s="5">
        <f t="shared" si="476"/>
        <v>7.8477342934960056E-6</v>
      </c>
      <c r="AR267" s="5">
        <f t="shared" si="477"/>
        <v>4.160040218020429E-4</v>
      </c>
      <c r="AS267" s="5">
        <f t="shared" si="478"/>
        <v>3.3513017753798626E-4</v>
      </c>
      <c r="AT267" s="5">
        <f t="shared" si="479"/>
        <v>1.3498936309573273E-4</v>
      </c>
      <c r="AU267" s="5">
        <f t="shared" si="480"/>
        <v>3.6248855659332826E-5</v>
      </c>
      <c r="AV267" s="5">
        <f t="shared" si="481"/>
        <v>7.3004615316205763E-6</v>
      </c>
      <c r="AW267" s="5">
        <f t="shared" si="482"/>
        <v>1.9725674401258145E-8</v>
      </c>
      <c r="AX267" s="5">
        <f t="shared" si="483"/>
        <v>8.0173741934498084E-5</v>
      </c>
      <c r="AY267" s="5">
        <f t="shared" si="484"/>
        <v>6.0083356707596716E-5</v>
      </c>
      <c r="AZ267" s="5">
        <f t="shared" si="485"/>
        <v>2.2513666358504789E-5</v>
      </c>
      <c r="BA267" s="5">
        <f t="shared" si="486"/>
        <v>5.624021921953018E-6</v>
      </c>
      <c r="BB267" s="5">
        <f t="shared" si="487"/>
        <v>1.0536807535568167E-6</v>
      </c>
      <c r="BC267" s="5">
        <f t="shared" si="488"/>
        <v>1.5792870594366599E-7</v>
      </c>
      <c r="BD267" s="5">
        <f t="shared" si="489"/>
        <v>5.1959900732727474E-5</v>
      </c>
      <c r="BE267" s="5">
        <f t="shared" si="490"/>
        <v>4.1858563486920567E-5</v>
      </c>
      <c r="BF267" s="5">
        <f t="shared" si="491"/>
        <v>1.6860495425128444E-5</v>
      </c>
      <c r="BG267" s="5">
        <f t="shared" si="492"/>
        <v>4.527569069104252E-6</v>
      </c>
      <c r="BH267" s="5">
        <f t="shared" si="493"/>
        <v>9.1184516640708567E-7</v>
      </c>
      <c r="BI267" s="5">
        <f t="shared" si="494"/>
        <v>1.4691532604969667E-7</v>
      </c>
      <c r="BJ267" s="8">
        <f t="shared" si="495"/>
        <v>0.3365921860306999</v>
      </c>
      <c r="BK267" s="8">
        <f t="shared" si="496"/>
        <v>0.35933101329133521</v>
      </c>
      <c r="BL267" s="8">
        <f t="shared" si="497"/>
        <v>0.28928708586360241</v>
      </c>
      <c r="BM267" s="8">
        <f t="shared" si="498"/>
        <v>0.20504716728539943</v>
      </c>
      <c r="BN267" s="8">
        <f t="shared" si="499"/>
        <v>0.79491743348073229</v>
      </c>
    </row>
    <row r="268" spans="1:66" x14ac:dyDescent="0.25">
      <c r="A268" t="s">
        <v>99</v>
      </c>
      <c r="B268" t="s">
        <v>119</v>
      </c>
      <c r="C268" t="s">
        <v>108</v>
      </c>
      <c r="D268" s="4" t="s">
        <v>498</v>
      </c>
      <c r="E268">
        <f>VLOOKUP(A268,home!$A$2:$E$405,3,FALSE)</f>
        <v>1.3440000000000001</v>
      </c>
      <c r="F268">
        <f>VLOOKUP(B268,home!$B$2:$E$405,3,FALSE)</f>
        <v>0.89</v>
      </c>
      <c r="G268">
        <f>VLOOKUP(C268,away!$B$2:$E$405,4,FALSE)</f>
        <v>0.82</v>
      </c>
      <c r="H268">
        <f>VLOOKUP(A268,away!$A$2:$E$405,3,FALSE)</f>
        <v>1.3120000000000001</v>
      </c>
      <c r="I268">
        <f>VLOOKUP(C268,away!$B$2:$E$405,3,FALSE)</f>
        <v>0.89</v>
      </c>
      <c r="J268">
        <f>VLOOKUP(B268,home!$B$2:$E$405,4,FALSE)</f>
        <v>1.45</v>
      </c>
      <c r="K268" s="3">
        <f t="shared" si="500"/>
        <v>0.98085120000000003</v>
      </c>
      <c r="L268" s="3">
        <f t="shared" si="501"/>
        <v>1.693136</v>
      </c>
      <c r="M268" s="5">
        <f t="shared" si="446"/>
        <v>6.8976652583461293E-2</v>
      </c>
      <c r="N268" s="5">
        <f t="shared" si="447"/>
        <v>6.7655832458471107E-2</v>
      </c>
      <c r="O268" s="5">
        <f t="shared" si="448"/>
        <v>0.11678685364855133</v>
      </c>
      <c r="P268" s="5">
        <f t="shared" si="449"/>
        <v>0.11455052554540594</v>
      </c>
      <c r="Q268" s="5">
        <f t="shared" si="450"/>
        <v>3.3180152226945175E-2</v>
      </c>
      <c r="R268" s="5">
        <f t="shared" si="451"/>
        <v>9.8868013119546821E-2</v>
      </c>
      <c r="S268" s="5">
        <f t="shared" si="452"/>
        <v>4.7558929040704696E-2</v>
      </c>
      <c r="T268" s="5">
        <f t="shared" si="453"/>
        <v>5.6178510220921046E-2</v>
      </c>
      <c r="U268" s="5">
        <f t="shared" si="454"/>
        <v>9.6974809309923235E-2</v>
      </c>
      <c r="V268" s="5">
        <f t="shared" si="455"/>
        <v>8.7757557761985999E-3</v>
      </c>
      <c r="W268" s="5">
        <f t="shared" si="456"/>
        <v>1.0848264042660616E-2</v>
      </c>
      <c r="X268" s="5">
        <f t="shared" si="457"/>
        <v>1.8367586388134224E-2</v>
      </c>
      <c r="Y268" s="5">
        <f t="shared" si="458"/>
        <v>1.5549410873430017E-2</v>
      </c>
      <c r="Z268" s="5">
        <f t="shared" si="459"/>
        <v>5.5798997420392328E-2</v>
      </c>
      <c r="AA268" s="5">
        <f t="shared" si="460"/>
        <v>5.473051357858872E-2</v>
      </c>
      <c r="AB268" s="5">
        <f t="shared" si="461"/>
        <v>2.6841244960087524E-2</v>
      </c>
      <c r="AC268" s="5">
        <f t="shared" si="462"/>
        <v>9.1087654170854653E-4</v>
      </c>
      <c r="AD268" s="5">
        <f t="shared" si="463"/>
        <v>2.6601332010401288E-3</v>
      </c>
      <c r="AE268" s="5">
        <f t="shared" si="464"/>
        <v>4.5039672874762791E-3</v>
      </c>
      <c r="AF268" s="5">
        <f t="shared" si="465"/>
        <v>3.8129145786242199E-3</v>
      </c>
      <c r="AG268" s="5">
        <f t="shared" si="466"/>
        <v>2.1519276459978317E-3</v>
      </c>
      <c r="AH268" s="5">
        <f t="shared" si="467"/>
        <v>2.3618822824093354E-2</v>
      </c>
      <c r="AI268" s="5">
        <f t="shared" si="468"/>
        <v>2.3166550709599356E-2</v>
      </c>
      <c r="AJ268" s="5">
        <f t="shared" si="469"/>
        <v>1.1361469531685691E-2</v>
      </c>
      <c r="AK268" s="5">
        <f t="shared" si="470"/>
        <v>3.7146370079724498E-3</v>
      </c>
      <c r="AL268" s="5">
        <f t="shared" si="471"/>
        <v>6.0508234396236352E-5</v>
      </c>
      <c r="AM268" s="5">
        <f t="shared" si="472"/>
        <v>5.2183896848001044E-4</v>
      </c>
      <c r="AN268" s="5">
        <f t="shared" si="473"/>
        <v>8.8354434373637107E-4</v>
      </c>
      <c r="AO268" s="5">
        <f t="shared" si="474"/>
        <v>7.4798036798821236E-4</v>
      </c>
      <c r="AP268" s="5">
        <f t="shared" si="475"/>
        <v>4.2214416277802988E-4</v>
      </c>
      <c r="AQ268" s="5">
        <f t="shared" si="476"/>
        <v>1.7868686979733564E-4</v>
      </c>
      <c r="AR268" s="5">
        <f t="shared" si="477"/>
        <v>7.9979758402188277E-3</v>
      </c>
      <c r="AS268" s="5">
        <f t="shared" si="478"/>
        <v>7.844824200449645E-3</v>
      </c>
      <c r="AT268" s="5">
        <f t="shared" si="479"/>
        <v>3.8473026154000377E-3</v>
      </c>
      <c r="AU268" s="5">
        <f t="shared" si="480"/>
        <v>1.2578771290260886E-3</v>
      </c>
      <c r="AV268" s="5">
        <f t="shared" si="481"/>
        <v>3.0844757286444842E-4</v>
      </c>
      <c r="AW268" s="5">
        <f t="shared" si="482"/>
        <v>2.791302801708766E-6</v>
      </c>
      <c r="AX268" s="5">
        <f t="shared" si="483"/>
        <v>8.5307729740063368E-5</v>
      </c>
      <c r="AY268" s="5">
        <f t="shared" si="484"/>
        <v>1.4443758830117194E-4</v>
      </c>
      <c r="AZ268" s="5">
        <f t="shared" si="485"/>
        <v>1.2227624025294654E-4</v>
      </c>
      <c r="BA268" s="5">
        <f t="shared" si="486"/>
        <v>6.9010101438970957E-5</v>
      </c>
      <c r="BB268" s="5">
        <f t="shared" si="487"/>
        <v>2.9210871777493391E-5</v>
      </c>
      <c r="BC268" s="5">
        <f t="shared" si="488"/>
        <v>9.8915957195716123E-6</v>
      </c>
      <c r="BD268" s="5">
        <f t="shared" si="489"/>
        <v>2.2569434703674568E-3</v>
      </c>
      <c r="BE268" s="5">
        <f t="shared" si="490"/>
        <v>2.213725711242084E-3</v>
      </c>
      <c r="BF268" s="5">
        <f t="shared" si="491"/>
        <v>1.0856677601713261E-3</v>
      </c>
      <c r="BG268" s="5">
        <f t="shared" si="492"/>
        <v>3.5495950845511911E-4</v>
      </c>
      <c r="BH268" s="5">
        <f t="shared" si="493"/>
        <v>8.7040614954903426E-5</v>
      </c>
      <c r="BI268" s="5">
        <f t="shared" si="494"/>
        <v>1.7074778325450998E-5</v>
      </c>
      <c r="BJ268" s="8">
        <f t="shared" si="495"/>
        <v>0.21812302776371081</v>
      </c>
      <c r="BK268" s="8">
        <f t="shared" si="496"/>
        <v>0.24097768531017649</v>
      </c>
      <c r="BL268" s="8">
        <f t="shared" si="497"/>
        <v>0.48333475389152392</v>
      </c>
      <c r="BM268" s="8">
        <f t="shared" si="498"/>
        <v>0.49807478851792247</v>
      </c>
      <c r="BN268" s="8">
        <f t="shared" si="499"/>
        <v>0.50001802958238173</v>
      </c>
    </row>
    <row r="269" spans="1:66" x14ac:dyDescent="0.25">
      <c r="A269" t="s">
        <v>122</v>
      </c>
      <c r="B269" t="s">
        <v>136</v>
      </c>
      <c r="C269" t="s">
        <v>141</v>
      </c>
      <c r="D269" s="4" t="s">
        <v>498</v>
      </c>
      <c r="E269">
        <f>VLOOKUP(A269,home!$A$2:$E$405,3,FALSE)</f>
        <v>1.3496240601503799</v>
      </c>
      <c r="F269">
        <f>VLOOKUP(B269,home!$B$2:$E$405,3,FALSE)</f>
        <v>1.55</v>
      </c>
      <c r="G269">
        <f>VLOOKUP(C269,away!$B$2:$E$405,4,FALSE)</f>
        <v>1.04</v>
      </c>
      <c r="H269">
        <f>VLOOKUP(A269,away!$A$2:$E$405,3,FALSE)</f>
        <v>1.1766917293233099</v>
      </c>
      <c r="I269">
        <f>VLOOKUP(C269,away!$B$2:$E$405,3,FALSE)</f>
        <v>0.44</v>
      </c>
      <c r="J269">
        <f>VLOOKUP(B269,home!$B$2:$E$405,4,FALSE)</f>
        <v>0.85</v>
      </c>
      <c r="K269" s="3">
        <f t="shared" si="500"/>
        <v>2.1755939849624126</v>
      </c>
      <c r="L269" s="3">
        <f t="shared" si="501"/>
        <v>0.44008270676691791</v>
      </c>
      <c r="M269" s="5">
        <f t="shared" si="446"/>
        <v>7.3118293406933321E-2</v>
      </c>
      <c r="N269" s="5">
        <f t="shared" si="447"/>
        <v>0.15907571932684098</v>
      </c>
      <c r="O269" s="5">
        <f t="shared" si="448"/>
        <v>3.2178096476700911E-2</v>
      </c>
      <c r="P269" s="5">
        <f t="shared" si="449"/>
        <v>7.0006473142250711E-2</v>
      </c>
      <c r="Q269" s="5">
        <f t="shared" si="450"/>
        <v>0.17304208906052215</v>
      </c>
      <c r="R269" s="5">
        <f t="shared" si="451"/>
        <v>7.0805118980367789E-3</v>
      </c>
      <c r="S269" s="5">
        <f t="shared" si="452"/>
        <v>1.6756771983657746E-2</v>
      </c>
      <c r="T269" s="5">
        <f t="shared" si="453"/>
        <v>7.6152830938356689E-2</v>
      </c>
      <c r="U269" s="5">
        <f t="shared" si="454"/>
        <v>1.5404319095823611E-2</v>
      </c>
      <c r="V269" s="5">
        <f t="shared" si="455"/>
        <v>1.7826250421902994E-3</v>
      </c>
      <c r="W269" s="5">
        <f t="shared" si="456"/>
        <v>0.12548977603513403</v>
      </c>
      <c r="X269" s="5">
        <f t="shared" si="457"/>
        <v>5.5225880309116106E-2</v>
      </c>
      <c r="Y269" s="5">
        <f t="shared" si="458"/>
        <v>1.2151977445010821E-2</v>
      </c>
      <c r="Z269" s="5">
        <f t="shared" si="459"/>
        <v>1.0386702804611311E-3</v>
      </c>
      <c r="AA269" s="5">
        <f t="shared" si="460"/>
        <v>2.259724814530459E-3</v>
      </c>
      <c r="AB269" s="5">
        <f t="shared" si="461"/>
        <v>2.4581218570813861E-3</v>
      </c>
      <c r="AC269" s="5">
        <f t="shared" si="462"/>
        <v>1.0667242621851621E-4</v>
      </c>
      <c r="AD269" s="5">
        <f t="shared" si="463"/>
        <v>6.8253700479079457E-2</v>
      </c>
      <c r="AE269" s="5">
        <f t="shared" si="464"/>
        <v>3.0037273253691776E-2</v>
      </c>
      <c r="AF269" s="5">
        <f t="shared" si="465"/>
        <v>6.6094422586911103E-3</v>
      </c>
      <c r="AG269" s="5">
        <f t="shared" si="466"/>
        <v>9.6956707980814529E-4</v>
      </c>
      <c r="AH269" s="5">
        <f t="shared" si="467"/>
        <v>1.1427520711592208E-4</v>
      </c>
      <c r="AI269" s="5">
        <f t="shared" si="468"/>
        <v>2.4861645323173394E-4</v>
      </c>
      <c r="AJ269" s="5">
        <f t="shared" si="469"/>
        <v>2.7044423010682476E-4</v>
      </c>
      <c r="AK269" s="5">
        <f t="shared" si="470"/>
        <v>1.9612561342939952E-4</v>
      </c>
      <c r="AL269" s="5">
        <f t="shared" si="471"/>
        <v>4.0853034134832019E-6</v>
      </c>
      <c r="AM269" s="5">
        <f t="shared" si="472"/>
        <v>2.969846804274227E-2</v>
      </c>
      <c r="AN269" s="5">
        <f t="shared" si="473"/>
        <v>1.3069782203080832E-2</v>
      </c>
      <c r="AO269" s="5">
        <f t="shared" si="474"/>
        <v>2.8758925643929513E-3</v>
      </c>
      <c r="AP269" s="5">
        <f t="shared" si="475"/>
        <v>4.2187686136963432E-4</v>
      </c>
      <c r="AQ269" s="5">
        <f t="shared" si="476"/>
        <v>4.6415177768470106E-5</v>
      </c>
      <c r="AR269" s="5">
        <f t="shared" si="477"/>
        <v>1.0058108492785035E-5</v>
      </c>
      <c r="AS269" s="5">
        <f t="shared" si="478"/>
        <v>2.188236033700248E-5</v>
      </c>
      <c r="AT269" s="5">
        <f t="shared" si="479"/>
        <v>2.3803565762981341E-5</v>
      </c>
      <c r="AU269" s="5">
        <f t="shared" si="480"/>
        <v>1.7262298164866476E-5</v>
      </c>
      <c r="AV269" s="5">
        <f t="shared" si="481"/>
        <v>9.388938013527797E-6</v>
      </c>
      <c r="AW269" s="5">
        <f t="shared" si="482"/>
        <v>1.0865106025377505E-7</v>
      </c>
      <c r="AX269" s="5">
        <f t="shared" si="483"/>
        <v>1.0768634739398097E-2</v>
      </c>
      <c r="AY269" s="5">
        <f t="shared" si="484"/>
        <v>4.7390899242985797E-3</v>
      </c>
      <c r="AZ269" s="5">
        <f t="shared" si="485"/>
        <v>1.0427957607485733E-3</v>
      </c>
      <c r="BA269" s="5">
        <f t="shared" si="486"/>
        <v>1.5297212699843317E-4</v>
      </c>
      <c r="BB269" s="5">
        <f t="shared" si="487"/>
        <v>1.6830096927340794E-5</v>
      </c>
      <c r="BC269" s="5">
        <f t="shared" si="488"/>
        <v>1.4813269221867459E-6</v>
      </c>
      <c r="BD269" s="5">
        <f t="shared" si="489"/>
        <v>7.3773326841002676E-7</v>
      </c>
      <c r="BE269" s="5">
        <f t="shared" si="490"/>
        <v>1.6050080612595152E-6</v>
      </c>
      <c r="BF269" s="5">
        <f t="shared" si="491"/>
        <v>1.7459229419461927E-6</v>
      </c>
      <c r="BG269" s="5">
        <f t="shared" si="492"/>
        <v>1.2661398169020054E-6</v>
      </c>
      <c r="BH269" s="5">
        <f t="shared" si="493"/>
        <v>6.8865154244335319E-7</v>
      </c>
      <c r="BI269" s="5">
        <f t="shared" si="494"/>
        <v>2.9964523069496927E-7</v>
      </c>
      <c r="BJ269" s="8">
        <f t="shared" si="495"/>
        <v>0.76984249501089863</v>
      </c>
      <c r="BK269" s="8">
        <f t="shared" si="496"/>
        <v>0.16651401122896264</v>
      </c>
      <c r="BL269" s="8">
        <f t="shared" si="497"/>
        <v>6.0298974017689862E-2</v>
      </c>
      <c r="BM269" s="8">
        <f t="shared" si="498"/>
        <v>0.47845398595348909</v>
      </c>
      <c r="BN269" s="8">
        <f t="shared" si="499"/>
        <v>0.51450118331128492</v>
      </c>
    </row>
    <row r="270" spans="1:66" x14ac:dyDescent="0.25">
      <c r="A270" t="s">
        <v>122</v>
      </c>
      <c r="B270" t="s">
        <v>124</v>
      </c>
      <c r="C270" t="s">
        <v>133</v>
      </c>
      <c r="D270" s="4" t="s">
        <v>498</v>
      </c>
      <c r="E270">
        <f>VLOOKUP(A270,home!$A$2:$E$405,3,FALSE)</f>
        <v>1.3496240601503799</v>
      </c>
      <c r="F270">
        <f>VLOOKUP(B270,home!$B$2:$E$405,3,FALSE)</f>
        <v>0.67</v>
      </c>
      <c r="G270">
        <f>VLOOKUP(C270,away!$B$2:$E$405,4,FALSE)</f>
        <v>1.36</v>
      </c>
      <c r="H270">
        <f>VLOOKUP(A270,away!$A$2:$E$405,3,FALSE)</f>
        <v>1.1766917293233099</v>
      </c>
      <c r="I270">
        <f>VLOOKUP(C270,away!$B$2:$E$405,3,FALSE)</f>
        <v>0.68</v>
      </c>
      <c r="J270">
        <f>VLOOKUP(B270,home!$B$2:$E$405,4,FALSE)</f>
        <v>1.39</v>
      </c>
      <c r="K270" s="3">
        <f t="shared" si="500"/>
        <v>1.2297774436090263</v>
      </c>
      <c r="L270" s="3">
        <f t="shared" si="501"/>
        <v>1.1122090225563925</v>
      </c>
      <c r="M270" s="5">
        <f t="shared" si="446"/>
        <v>9.6136476567302537E-2</v>
      </c>
      <c r="N270" s="5">
        <f t="shared" si="447"/>
        <v>0.11822647039051638</v>
      </c>
      <c r="O270" s="5">
        <f t="shared" si="448"/>
        <v>0.1069238566349351</v>
      </c>
      <c r="P270" s="5">
        <f t="shared" si="449"/>
        <v>0.13149254707332853</v>
      </c>
      <c r="Q270" s="5">
        <f t="shared" si="450"/>
        <v>7.2696123261883738E-2</v>
      </c>
      <c r="R270" s="5">
        <f t="shared" si="451"/>
        <v>5.9460839037950519E-2</v>
      </c>
      <c r="S270" s="5">
        <f t="shared" si="452"/>
        <v>4.496287609346452E-2</v>
      </c>
      <c r="T270" s="5">
        <f t="shared" si="453"/>
        <v>8.0853284196738748E-2</v>
      </c>
      <c r="U270" s="5">
        <f t="shared" si="454"/>
        <v>7.3123598626938582E-2</v>
      </c>
      <c r="V270" s="5">
        <f t="shared" si="455"/>
        <v>6.8332059592999461E-3</v>
      </c>
      <c r="W270" s="5">
        <f t="shared" si="456"/>
        <v>2.9800017541762029E-2</v>
      </c>
      <c r="X270" s="5">
        <f t="shared" si="457"/>
        <v>3.3143848382286498E-2</v>
      </c>
      <c r="Y270" s="5">
        <f t="shared" si="458"/>
        <v>1.8431443606510074E-2</v>
      </c>
      <c r="Z270" s="5">
        <f t="shared" si="459"/>
        <v>2.204429388892731E-2</v>
      </c>
      <c r="AA270" s="5">
        <f t="shared" si="460"/>
        <v>2.7109575384891109E-2</v>
      </c>
      <c r="AB270" s="5">
        <f t="shared" si="461"/>
        <v>1.6669372157078786E-2</v>
      </c>
      <c r="AC270" s="5">
        <f t="shared" si="462"/>
        <v>5.8414069790927088E-4</v>
      </c>
      <c r="AD270" s="5">
        <f t="shared" si="463"/>
        <v>9.1618473480030629E-3</v>
      </c>
      <c r="AE270" s="5">
        <f t="shared" si="464"/>
        <v>1.0189889283733364E-2</v>
      </c>
      <c r="AF270" s="5">
        <f t="shared" si="465"/>
        <v>5.6666434001094732E-3</v>
      </c>
      <c r="AG270" s="5">
        <f t="shared" si="466"/>
        <v>2.1008306390704634E-3</v>
      </c>
      <c r="AH270" s="5">
        <f t="shared" si="467"/>
        <v>6.1294656397874311E-3</v>
      </c>
      <c r="AI270" s="5">
        <f t="shared" si="468"/>
        <v>7.5378785851871518E-3</v>
      </c>
      <c r="AJ270" s="5">
        <f t="shared" si="469"/>
        <v>4.63495652836334E-3</v>
      </c>
      <c r="AK270" s="5">
        <f t="shared" si="470"/>
        <v>1.8999883302298791E-3</v>
      </c>
      <c r="AL270" s="5">
        <f t="shared" si="471"/>
        <v>3.1958794813333538E-5</v>
      </c>
      <c r="AM270" s="5">
        <f t="shared" si="472"/>
        <v>2.2534066420726688E-3</v>
      </c>
      <c r="AN270" s="5">
        <f t="shared" si="473"/>
        <v>2.5062591988017258E-3</v>
      </c>
      <c r="AO270" s="5">
        <f t="shared" si="474"/>
        <v>1.3937420468861177E-3</v>
      </c>
      <c r="AP270" s="5">
        <f t="shared" si="475"/>
        <v>5.1671082655431824E-4</v>
      </c>
      <c r="AQ270" s="5">
        <f t="shared" si="476"/>
        <v>1.4367261083657112E-4</v>
      </c>
      <c r="AR270" s="5">
        <f t="shared" si="477"/>
        <v>1.3634493976041938E-3</v>
      </c>
      <c r="AS270" s="5">
        <f t="shared" si="478"/>
        <v>1.6767393146759524E-3</v>
      </c>
      <c r="AT270" s="5">
        <f t="shared" si="479"/>
        <v>1.0310080940004718E-3</v>
      </c>
      <c r="AU270" s="5">
        <f t="shared" si="480"/>
        <v>4.2263683272670508E-4</v>
      </c>
      <c r="AV270" s="5">
        <f t="shared" si="481"/>
        <v>1.2993731093141579E-4</v>
      </c>
      <c r="AW270" s="5">
        <f t="shared" si="482"/>
        <v>1.2142296386721652E-6</v>
      </c>
      <c r="AX270" s="5">
        <f t="shared" si="483"/>
        <v>4.6186477661662109E-4</v>
      </c>
      <c r="AY270" s="5">
        <f t="shared" si="484"/>
        <v>5.1369017175399874E-4</v>
      </c>
      <c r="AZ270" s="5">
        <f t="shared" si="485"/>
        <v>2.8566542191167026E-4</v>
      </c>
      <c r="BA270" s="5">
        <f t="shared" si="486"/>
        <v>1.0590655322751274E-4</v>
      </c>
      <c r="BB270" s="5">
        <f t="shared" si="487"/>
        <v>2.9447556011872151E-5</v>
      </c>
      <c r="BC270" s="5">
        <f t="shared" si="488"/>
        <v>6.550367497727787E-6</v>
      </c>
      <c r="BD270" s="5">
        <f t="shared" si="489"/>
        <v>2.5274012030241066E-4</v>
      </c>
      <c r="BE270" s="5">
        <f t="shared" si="490"/>
        <v>3.1081409904293636E-4</v>
      </c>
      <c r="BF270" s="5">
        <f t="shared" si="491"/>
        <v>1.9111608407933249E-4</v>
      </c>
      <c r="BG270" s="5">
        <f t="shared" si="492"/>
        <v>7.8343416437216435E-5</v>
      </c>
      <c r="BH270" s="5">
        <f t="shared" si="493"/>
        <v>2.4086241597439353E-5</v>
      </c>
      <c r="BI270" s="5">
        <f t="shared" si="494"/>
        <v>5.9241433235696715E-6</v>
      </c>
      <c r="BJ270" s="8">
        <f t="shared" si="495"/>
        <v>0.38848731422278471</v>
      </c>
      <c r="BK270" s="8">
        <f t="shared" si="496"/>
        <v>0.28055489535787215</v>
      </c>
      <c r="BL270" s="8">
        <f t="shared" si="497"/>
        <v>0.30897632598008351</v>
      </c>
      <c r="BM270" s="8">
        <f t="shared" si="498"/>
        <v>0.41461404054163553</v>
      </c>
      <c r="BN270" s="8">
        <f t="shared" si="499"/>
        <v>0.58493631296591686</v>
      </c>
    </row>
    <row r="271" spans="1:66" x14ac:dyDescent="0.25">
      <c r="A271" t="s">
        <v>122</v>
      </c>
      <c r="B271" t="s">
        <v>130</v>
      </c>
      <c r="C271" t="s">
        <v>127</v>
      </c>
      <c r="D271" s="4" t="s">
        <v>498</v>
      </c>
      <c r="E271">
        <f>VLOOKUP(A271,home!$A$2:$E$405,3,FALSE)</f>
        <v>1.3496240601503799</v>
      </c>
      <c r="F271">
        <f>VLOOKUP(B271,home!$B$2:$E$405,3,FALSE)</f>
        <v>1.17</v>
      </c>
      <c r="G271">
        <f>VLOOKUP(C271,away!$B$2:$E$405,4,FALSE)</f>
        <v>1.04</v>
      </c>
      <c r="H271">
        <f>VLOOKUP(A271,away!$A$2:$E$405,3,FALSE)</f>
        <v>1.1766917293233099</v>
      </c>
      <c r="I271">
        <f>VLOOKUP(C271,away!$B$2:$E$405,3,FALSE)</f>
        <v>0.74</v>
      </c>
      <c r="J271">
        <f>VLOOKUP(B271,home!$B$2:$E$405,4,FALSE)</f>
        <v>0.78</v>
      </c>
      <c r="K271" s="3">
        <f t="shared" si="500"/>
        <v>1.6422225563909822</v>
      </c>
      <c r="L271" s="3">
        <f t="shared" si="501"/>
        <v>0.67918646616541445</v>
      </c>
      <c r="M271" s="5">
        <f t="shared" si="446"/>
        <v>9.8135213413209299E-2</v>
      </c>
      <c r="N271" s="5">
        <f t="shared" si="447"/>
        <v>0.16115986104341518</v>
      </c>
      <c r="O271" s="5">
        <f t="shared" si="448"/>
        <v>6.6652108804506408E-2</v>
      </c>
      <c r="P271" s="5">
        <f t="shared" si="449"/>
        <v>0.10945759650978638</v>
      </c>
      <c r="Q271" s="5">
        <f t="shared" si="450"/>
        <v>0.1323301794951664</v>
      </c>
      <c r="R271" s="5">
        <f t="shared" si="451"/>
        <v>2.2634605120702707E-2</v>
      </c>
      <c r="S271" s="5">
        <f t="shared" si="452"/>
        <v>3.0521575836524678E-2</v>
      </c>
      <c r="T271" s="5">
        <f t="shared" si="453"/>
        <v>8.9876866978357048E-2</v>
      </c>
      <c r="U271" s="5">
        <f t="shared" si="454"/>
        <v>3.717105908422081E-2</v>
      </c>
      <c r="V271" s="5">
        <f t="shared" si="455"/>
        <v>3.7825569850246351E-3</v>
      </c>
      <c r="W271" s="5">
        <f t="shared" si="456"/>
        <v>7.2438535219409864E-2</v>
      </c>
      <c r="X271" s="5">
        <f t="shared" si="457"/>
        <v>4.9199272749869898E-2</v>
      </c>
      <c r="Y271" s="5">
        <f t="shared" si="458"/>
        <v>1.6707740098446257E-2</v>
      </c>
      <c r="Z271" s="5">
        <f t="shared" si="459"/>
        <v>5.1243724883265548E-3</v>
      </c>
      <c r="AA271" s="5">
        <f t="shared" si="460"/>
        <v>8.4153600876792529E-3</v>
      </c>
      <c r="AB271" s="5">
        <f t="shared" si="461"/>
        <v>6.9099470780696328E-3</v>
      </c>
      <c r="AC271" s="5">
        <f t="shared" si="462"/>
        <v>2.6368567270724651E-4</v>
      </c>
      <c r="AD271" s="5">
        <f t="shared" si="463"/>
        <v>2.9740049122309372E-2</v>
      </c>
      <c r="AE271" s="5">
        <f t="shared" si="464"/>
        <v>2.0199038866967136E-2</v>
      </c>
      <c r="AF271" s="5">
        <f t="shared" si="465"/>
        <v>6.8594569139966335E-3</v>
      </c>
      <c r="AG271" s="5">
        <f t="shared" si="466"/>
        <v>1.5529501004104308E-3</v>
      </c>
      <c r="AH271" s="5">
        <f t="shared" si="467"/>
        <v>8.7010111041544596E-4</v>
      </c>
      <c r="AI271" s="5">
        <f t="shared" si="468"/>
        <v>1.4288996698650859E-3</v>
      </c>
      <c r="AJ271" s="5">
        <f t="shared" si="469"/>
        <v>1.1732856343360362E-3</v>
      </c>
      <c r="AK271" s="5">
        <f t="shared" si="470"/>
        <v>6.422653779320466E-4</v>
      </c>
      <c r="AL271" s="5">
        <f t="shared" si="471"/>
        <v>1.1764339818398531E-5</v>
      </c>
      <c r="AM271" s="5">
        <f t="shared" si="472"/>
        <v>9.7679558993664563E-3</v>
      </c>
      <c r="AN271" s="5">
        <f t="shared" si="473"/>
        <v>6.6342634489503158E-3</v>
      </c>
      <c r="AO271" s="5">
        <f t="shared" si="474"/>
        <v>2.2529509737514697E-3</v>
      </c>
      <c r="AP271" s="5">
        <f t="shared" si="475"/>
        <v>5.1005793676873004E-4</v>
      </c>
      <c r="AQ271" s="5">
        <f t="shared" si="476"/>
        <v>8.6606111903394039E-5</v>
      </c>
      <c r="AR271" s="5">
        <f t="shared" si="477"/>
        <v>1.1819217967793401E-4</v>
      </c>
      <c r="AS271" s="5">
        <f t="shared" si="478"/>
        <v>1.9409786345611909E-4</v>
      </c>
      <c r="AT271" s="5">
        <f t="shared" si="479"/>
        <v>1.5937594475746788E-4</v>
      </c>
      <c r="AU271" s="5">
        <f t="shared" si="480"/>
        <v>8.7243590475612258E-5</v>
      </c>
      <c r="AV271" s="5">
        <f t="shared" si="481"/>
        <v>3.5818348044896975E-5</v>
      </c>
      <c r="AW271" s="5">
        <f t="shared" si="482"/>
        <v>3.6449040174586294E-7</v>
      </c>
      <c r="AX271" s="5">
        <f t="shared" si="483"/>
        <v>2.673526251295326E-3</v>
      </c>
      <c r="AY271" s="5">
        <f t="shared" si="484"/>
        <v>1.8158228468177402E-3</v>
      </c>
      <c r="AZ271" s="5">
        <f t="shared" si="485"/>
        <v>6.1664115125628183E-4</v>
      </c>
      <c r="BA271" s="5">
        <f t="shared" si="486"/>
        <v>1.3960477480464228E-4</v>
      </c>
      <c r="BB271" s="5">
        <f t="shared" si="487"/>
        <v>2.370441841484587E-5</v>
      </c>
      <c r="BC271" s="5">
        <f t="shared" si="488"/>
        <v>3.2199440351371097E-6</v>
      </c>
      <c r="BD271" s="5">
        <f t="shared" si="489"/>
        <v>1.3379088140640615E-5</v>
      </c>
      <c r="BE271" s="5">
        <f t="shared" si="490"/>
        <v>2.1971440328503101E-5</v>
      </c>
      <c r="BF271" s="5">
        <f t="shared" si="491"/>
        <v>1.8040997451933146E-5</v>
      </c>
      <c r="BG271" s="5">
        <f t="shared" si="492"/>
        <v>9.8757776517856119E-6</v>
      </c>
      <c r="BH271" s="5">
        <f t="shared" si="493"/>
        <v>4.0545562054160748E-6</v>
      </c>
      <c r="BI271" s="5">
        <f t="shared" si="494"/>
        <v>1.3316967313378615E-6</v>
      </c>
      <c r="BJ271" s="8">
        <f t="shared" si="495"/>
        <v>0.60458830434571242</v>
      </c>
      <c r="BK271" s="8">
        <f t="shared" si="496"/>
        <v>0.24398821560388836</v>
      </c>
      <c r="BL271" s="8">
        <f t="shared" si="497"/>
        <v>0.14656101345064904</v>
      </c>
      <c r="BM271" s="8">
        <f t="shared" si="498"/>
        <v>0.40807688314537421</v>
      </c>
      <c r="BN271" s="8">
        <f t="shared" si="499"/>
        <v>0.59036956438678634</v>
      </c>
    </row>
    <row r="272" spans="1:66" x14ac:dyDescent="0.25">
      <c r="A272" t="s">
        <v>122</v>
      </c>
      <c r="B272" t="s">
        <v>137</v>
      </c>
      <c r="C272" t="s">
        <v>131</v>
      </c>
      <c r="D272" s="4" t="s">
        <v>498</v>
      </c>
      <c r="E272">
        <f>VLOOKUP(A272,home!$A$2:$E$405,3,FALSE)</f>
        <v>1.3496240601503799</v>
      </c>
      <c r="F272">
        <f>VLOOKUP(B272,home!$B$2:$E$405,3,FALSE)</f>
        <v>1.3</v>
      </c>
      <c r="G272">
        <f>VLOOKUP(C272,away!$B$2:$E$405,4,FALSE)</f>
        <v>0.61</v>
      </c>
      <c r="H272">
        <f>VLOOKUP(A272,away!$A$2:$E$405,3,FALSE)</f>
        <v>1.1766917293233099</v>
      </c>
      <c r="I272">
        <f>VLOOKUP(C272,away!$B$2:$E$405,3,FALSE)</f>
        <v>0.94</v>
      </c>
      <c r="J272">
        <f>VLOOKUP(B272,home!$B$2:$E$405,4,FALSE)</f>
        <v>0.78</v>
      </c>
      <c r="K272" s="3">
        <f t="shared" si="500"/>
        <v>1.0702518796992513</v>
      </c>
      <c r="L272" s="3">
        <f t="shared" si="501"/>
        <v>0.86275037593985093</v>
      </c>
      <c r="M272" s="5">
        <f t="shared" si="446"/>
        <v>0.14471307998153879</v>
      </c>
      <c r="N272" s="5">
        <f t="shared" si="447"/>
        <v>0.15487944586730998</v>
      </c>
      <c r="O272" s="5">
        <f t="shared" si="448"/>
        <v>0.12485126415748629</v>
      </c>
      <c r="P272" s="5">
        <f t="shared" si="449"/>
        <v>0.13362230014737744</v>
      </c>
      <c r="Q272" s="5">
        <f t="shared" si="450"/>
        <v>8.2880009033133459E-2</v>
      </c>
      <c r="R272" s="5">
        <f t="shared" si="451"/>
        <v>5.3857737544218465E-2</v>
      </c>
      <c r="S272" s="5">
        <f t="shared" si="452"/>
        <v>3.084537883333283E-2</v>
      </c>
      <c r="T272" s="5">
        <f t="shared" si="453"/>
        <v>7.1504758951234121E-2</v>
      </c>
      <c r="U272" s="5">
        <f t="shared" si="454"/>
        <v>5.7641344843048753E-2</v>
      </c>
      <c r="V272" s="5">
        <f t="shared" si="455"/>
        <v>3.1645995028023463E-3</v>
      </c>
      <c r="W272" s="5">
        <f t="shared" si="456"/>
        <v>2.9567495152400671E-2</v>
      </c>
      <c r="X272" s="5">
        <f t="shared" si="457"/>
        <v>2.5509367558333395E-2</v>
      </c>
      <c r="Y272" s="5">
        <f t="shared" si="458"/>
        <v>1.1004108225469988E-2</v>
      </c>
      <c r="Z272" s="5">
        <f t="shared" si="459"/>
        <v>1.5488594437848103E-2</v>
      </c>
      <c r="AA272" s="5">
        <f t="shared" si="460"/>
        <v>1.6576697311006302E-2</v>
      </c>
      <c r="AB272" s="5">
        <f t="shared" si="461"/>
        <v>8.8706207281550077E-3</v>
      </c>
      <c r="AC272" s="5">
        <f t="shared" si="462"/>
        <v>1.826290791508106E-4</v>
      </c>
      <c r="AD272" s="5">
        <f t="shared" si="463"/>
        <v>7.9111668162138299E-3</v>
      </c>
      <c r="AE272" s="5">
        <f t="shared" si="464"/>
        <v>6.8253621448113545E-3</v>
      </c>
      <c r="AF272" s="5">
        <f t="shared" si="465"/>
        <v>2.9442918781808118E-3</v>
      </c>
      <c r="AG272" s="5">
        <f t="shared" si="466"/>
        <v>8.4672964159238171E-4</v>
      </c>
      <c r="AH272" s="5">
        <f t="shared" si="467"/>
        <v>3.3406976685083326E-3</v>
      </c>
      <c r="AI272" s="5">
        <f t="shared" si="468"/>
        <v>3.5753879592279494E-3</v>
      </c>
      <c r="AJ272" s="5">
        <f t="shared" si="469"/>
        <v>1.9132828420088911E-3</v>
      </c>
      <c r="AK272" s="5">
        <f t="shared" si="470"/>
        <v>6.8256485268544719E-4</v>
      </c>
      <c r="AL272" s="5">
        <f t="shared" si="471"/>
        <v>6.745297006474313E-6</v>
      </c>
      <c r="AM272" s="5">
        <f t="shared" si="472"/>
        <v>1.6933882311334389E-3</v>
      </c>
      <c r="AN272" s="5">
        <f t="shared" si="473"/>
        <v>1.4609713330224934E-3</v>
      </c>
      <c r="AO272" s="5">
        <f t="shared" si="474"/>
        <v>6.3022678340125067E-4</v>
      </c>
      <c r="AP272" s="5">
        <f t="shared" si="475"/>
        <v>1.8124279810226402E-4</v>
      </c>
      <c r="AQ272" s="5">
        <f t="shared" si="476"/>
        <v>3.9091823049779686E-5</v>
      </c>
      <c r="AR272" s="5">
        <f t="shared" si="477"/>
        <v>5.7643763388138972E-4</v>
      </c>
      <c r="AS272" s="5">
        <f t="shared" si="478"/>
        <v>6.1693346119094617E-4</v>
      </c>
      <c r="AT272" s="5">
        <f t="shared" si="479"/>
        <v>3.3013709824448756E-4</v>
      </c>
      <c r="AU272" s="5">
        <f t="shared" si="480"/>
        <v>1.1777661665153975E-4</v>
      </c>
      <c r="AV272" s="5">
        <f t="shared" si="481"/>
        <v>3.1512661338982139E-5</v>
      </c>
      <c r="AW272" s="5">
        <f t="shared" si="482"/>
        <v>1.730094130816378E-7</v>
      </c>
      <c r="AX272" s="5">
        <f t="shared" si="483"/>
        <v>3.0205865623852539E-4</v>
      </c>
      <c r="AY272" s="5">
        <f t="shared" si="484"/>
        <v>2.6060121922567397E-4</v>
      </c>
      <c r="AZ272" s="5">
        <f t="shared" si="485"/>
        <v>1.1241689992866687E-4</v>
      </c>
      <c r="BA272" s="5">
        <f t="shared" si="486"/>
        <v>3.2329240891816648E-5</v>
      </c>
      <c r="BB272" s="5">
        <f t="shared" si="487"/>
        <v>6.9730161833162016E-6</v>
      </c>
      <c r="BC272" s="5">
        <f t="shared" si="488"/>
        <v>1.203194466718144E-6</v>
      </c>
      <c r="BD272" s="5">
        <f t="shared" si="489"/>
        <v>8.2886964222841171E-5</v>
      </c>
      <c r="BE272" s="5">
        <f t="shared" si="490"/>
        <v>8.8709929262060347E-5</v>
      </c>
      <c r="BF272" s="5">
        <f t="shared" si="491"/>
        <v>4.7470984270353845E-5</v>
      </c>
      <c r="BG272" s="5">
        <f t="shared" si="492"/>
        <v>1.6935303382173268E-5</v>
      </c>
      <c r="BH272" s="5">
        <f t="shared" si="493"/>
        <v>4.5312600695120069E-6</v>
      </c>
      <c r="BI272" s="5">
        <f t="shared" si="494"/>
        <v>9.6991792136027712E-7</v>
      </c>
      <c r="BJ272" s="8">
        <f t="shared" si="495"/>
        <v>0.39859323846432387</v>
      </c>
      <c r="BK272" s="8">
        <f t="shared" si="496"/>
        <v>0.3127953340604343</v>
      </c>
      <c r="BL272" s="8">
        <f t="shared" si="497"/>
        <v>0.27322389973678107</v>
      </c>
      <c r="BM272" s="8">
        <f t="shared" si="498"/>
        <v>0.30503680175851033</v>
      </c>
      <c r="BN272" s="8">
        <f t="shared" si="499"/>
        <v>0.69480383673106427</v>
      </c>
    </row>
    <row r="273" spans="1:66" x14ac:dyDescent="0.25">
      <c r="A273" t="s">
        <v>122</v>
      </c>
      <c r="B273" t="s">
        <v>138</v>
      </c>
      <c r="C273" t="s">
        <v>129</v>
      </c>
      <c r="D273" s="4" t="s">
        <v>498</v>
      </c>
      <c r="E273">
        <f>VLOOKUP(A273,home!$A$2:$E$405,3,FALSE)</f>
        <v>1.3496240601503799</v>
      </c>
      <c r="F273">
        <f>VLOOKUP(B273,home!$B$2:$E$405,3,FALSE)</f>
        <v>0.96</v>
      </c>
      <c r="G273">
        <f>VLOOKUP(C273,away!$B$2:$E$405,4,FALSE)</f>
        <v>1.28</v>
      </c>
      <c r="H273">
        <f>VLOOKUP(A273,away!$A$2:$E$405,3,FALSE)</f>
        <v>1.1766917293233099</v>
      </c>
      <c r="I273">
        <f>VLOOKUP(C273,away!$B$2:$E$405,3,FALSE)</f>
        <v>0.67</v>
      </c>
      <c r="J273">
        <f>VLOOKUP(B273,home!$B$2:$E$405,4,FALSE)</f>
        <v>1.1000000000000001</v>
      </c>
      <c r="K273" s="3">
        <f t="shared" si="500"/>
        <v>1.658418045112787</v>
      </c>
      <c r="L273" s="3">
        <f t="shared" si="501"/>
        <v>0.8672218045112795</v>
      </c>
      <c r="M273" s="5">
        <f t="shared" si="446"/>
        <v>8.000710389012429E-2</v>
      </c>
      <c r="N273" s="5">
        <f t="shared" si="447"/>
        <v>0.1326852248285956</v>
      </c>
      <c r="O273" s="5">
        <f t="shared" si="448"/>
        <v>6.9383905009314989E-2</v>
      </c>
      <c r="P273" s="5">
        <f t="shared" si="449"/>
        <v>0.11506752010783949</v>
      </c>
      <c r="Q273" s="5">
        <f t="shared" si="450"/>
        <v>0.11002378558779508</v>
      </c>
      <c r="R273" s="5">
        <f t="shared" si="451"/>
        <v>3.0085617653108677E-2</v>
      </c>
      <c r="S273" s="5">
        <f t="shared" si="452"/>
        <v>4.1372995459101967E-2</v>
      </c>
      <c r="T273" s="5">
        <f t="shared" si="453"/>
        <v>9.5415025876609758E-2</v>
      </c>
      <c r="U273" s="5">
        <f t="shared" si="454"/>
        <v>4.9894531214279253E-2</v>
      </c>
      <c r="V273" s="5">
        <f t="shared" si="455"/>
        <v>6.6114795581843112E-3</v>
      </c>
      <c r="W273" s="5">
        <f t="shared" si="456"/>
        <v>6.0821810470139834E-2</v>
      </c>
      <c r="X273" s="5">
        <f t="shared" si="457"/>
        <v>5.2746000229557694E-2</v>
      </c>
      <c r="Y273" s="5">
        <f t="shared" si="458"/>
        <v>2.2871240749914694E-2</v>
      </c>
      <c r="Z273" s="5">
        <f t="shared" si="459"/>
        <v>8.6969678769884384E-3</v>
      </c>
      <c r="AA273" s="5">
        <f t="shared" si="460"/>
        <v>1.4423208464963873E-2</v>
      </c>
      <c r="AB273" s="5">
        <f t="shared" si="461"/>
        <v>1.1959854593359796E-2</v>
      </c>
      <c r="AC273" s="5">
        <f t="shared" si="462"/>
        <v>5.9429609998188585E-4</v>
      </c>
      <c r="AD273" s="5">
        <f t="shared" si="463"/>
        <v>2.5216997005027442E-2</v>
      </c>
      <c r="AE273" s="5">
        <f t="shared" si="464"/>
        <v>2.1868729647055427E-2</v>
      </c>
      <c r="AF273" s="5">
        <f t="shared" si="465"/>
        <v>9.4825195934443631E-3</v>
      </c>
      <c r="AG273" s="5">
        <f t="shared" si="466"/>
        <v>2.7411492510467949E-3</v>
      </c>
      <c r="AH273" s="5">
        <f t="shared" si="467"/>
        <v>1.8855500440146358E-3</v>
      </c>
      <c r="AI273" s="5">
        <f t="shared" si="468"/>
        <v>3.1270302179570823E-3</v>
      </c>
      <c r="AJ273" s="5">
        <f t="shared" si="469"/>
        <v>2.5929616705364987E-3</v>
      </c>
      <c r="AK273" s="5">
        <f t="shared" si="470"/>
        <v>1.4334048082345085E-3</v>
      </c>
      <c r="AL273" s="5">
        <f t="shared" si="471"/>
        <v>3.4189053276364014E-5</v>
      </c>
      <c r="AM273" s="5">
        <f t="shared" si="472"/>
        <v>8.3640645753385208E-3</v>
      </c>
      <c r="AN273" s="5">
        <f t="shared" si="473"/>
        <v>7.2534991740739411E-3</v>
      </c>
      <c r="AO273" s="5">
        <f t="shared" si="474"/>
        <v>3.1451963213807396E-3</v>
      </c>
      <c r="AP273" s="5">
        <f t="shared" si="475"/>
        <v>9.0919427645668111E-4</v>
      </c>
      <c r="AQ273" s="5">
        <f t="shared" si="476"/>
        <v>1.9711827527002249E-4</v>
      </c>
      <c r="AR273" s="5">
        <f t="shared" si="477"/>
        <v>3.270380223333391E-4</v>
      </c>
      <c r="AS273" s="5">
        <f t="shared" si="478"/>
        <v>5.4236575767560829E-4</v>
      </c>
      <c r="AT273" s="5">
        <f t="shared" si="479"/>
        <v>4.4973457979024899E-4</v>
      </c>
      <c r="AU273" s="5">
        <f t="shared" si="480"/>
        <v>2.4861598087845506E-4</v>
      </c>
      <c r="AV273" s="5">
        <f t="shared" si="481"/>
        <v>1.030773072480614E-4</v>
      </c>
      <c r="AW273" s="5">
        <f t="shared" si="482"/>
        <v>1.3658681486683744E-6</v>
      </c>
      <c r="AX273" s="5">
        <f t="shared" si="483"/>
        <v>2.311852603705001E-3</v>
      </c>
      <c r="AY273" s="5">
        <f t="shared" si="484"/>
        <v>2.0048889867491509E-3</v>
      </c>
      <c r="AZ273" s="5">
        <f t="shared" si="485"/>
        <v>8.6934172246669469E-4</v>
      </c>
      <c r="BA273" s="5">
        <f t="shared" si="486"/>
        <v>2.5130403243150365E-4</v>
      </c>
      <c r="BB273" s="5">
        <f t="shared" si="487"/>
        <v>5.4484084121552418E-5</v>
      </c>
      <c r="BC273" s="5">
        <f t="shared" si="488"/>
        <v>9.4499571498074109E-6</v>
      </c>
      <c r="BD273" s="5">
        <f t="shared" si="489"/>
        <v>4.7269083978619724E-5</v>
      </c>
      <c r="BE273" s="5">
        <f t="shared" si="490"/>
        <v>7.8391901846094686E-5</v>
      </c>
      <c r="BF273" s="5">
        <f t="shared" si="491"/>
        <v>6.5003272306136923E-5</v>
      </c>
      <c r="BG273" s="5">
        <f t="shared" si="492"/>
        <v>3.5934199927959244E-5</v>
      </c>
      <c r="BH273" s="5">
        <f t="shared" si="493"/>
        <v>1.489848139930456E-5</v>
      </c>
      <c r="BI273" s="5">
        <f t="shared" si="494"/>
        <v>4.9415820794767764E-6</v>
      </c>
      <c r="BJ273" s="8">
        <f t="shared" si="495"/>
        <v>0.55924287724833022</v>
      </c>
      <c r="BK273" s="8">
        <f t="shared" si="496"/>
        <v>0.24569247315525744</v>
      </c>
      <c r="BL273" s="8">
        <f t="shared" si="497"/>
        <v>0.18670333384523255</v>
      </c>
      <c r="BM273" s="8">
        <f t="shared" si="498"/>
        <v>0.46107897193043024</v>
      </c>
      <c r="BN273" s="8">
        <f t="shared" si="499"/>
        <v>0.53725315707677812</v>
      </c>
    </row>
    <row r="274" spans="1:66" x14ac:dyDescent="0.25">
      <c r="A274" t="s">
        <v>122</v>
      </c>
      <c r="B274" t="s">
        <v>144</v>
      </c>
      <c r="C274" t="s">
        <v>139</v>
      </c>
      <c r="D274" s="4" t="s">
        <v>498</v>
      </c>
      <c r="E274">
        <f>VLOOKUP(A274,home!$A$2:$E$405,3,FALSE)</f>
        <v>1.3496240601503799</v>
      </c>
      <c r="F274">
        <f>VLOOKUP(B274,home!$B$2:$E$405,3,FALSE)</f>
        <v>0.99</v>
      </c>
      <c r="G274">
        <f>VLOOKUP(C274,away!$B$2:$E$405,4,FALSE)</f>
        <v>0.74</v>
      </c>
      <c r="H274">
        <f>VLOOKUP(A274,away!$A$2:$E$405,3,FALSE)</f>
        <v>1.1766917293233099</v>
      </c>
      <c r="I274">
        <f>VLOOKUP(C274,away!$B$2:$E$405,3,FALSE)</f>
        <v>1.08</v>
      </c>
      <c r="J274">
        <f>VLOOKUP(B274,home!$B$2:$E$405,4,FALSE)</f>
        <v>1.63</v>
      </c>
      <c r="K274" s="3">
        <f t="shared" si="500"/>
        <v>0.9887345864661683</v>
      </c>
      <c r="L274" s="3">
        <f t="shared" si="501"/>
        <v>2.0714481203007549</v>
      </c>
      <c r="M274" s="5">
        <f t="shared" si="446"/>
        <v>4.6879129303335668E-2</v>
      </c>
      <c r="N274" s="5">
        <f t="shared" si="447"/>
        <v>4.635101652562762E-2</v>
      </c>
      <c r="O274" s="5">
        <f t="shared" si="448"/>
        <v>9.7107684276730694E-2</v>
      </c>
      <c r="P274" s="5">
        <f t="shared" si="449"/>
        <v>9.6013726056040555E-2</v>
      </c>
      <c r="Q274" s="5">
        <f t="shared" si="450"/>
        <v>2.2914426578376477E-2</v>
      </c>
      <c r="R274" s="5">
        <f t="shared" si="451"/>
        <v>0.10057676503089652</v>
      </c>
      <c r="S274" s="5">
        <f t="shared" si="452"/>
        <v>4.9161725741077571E-2</v>
      </c>
      <c r="T274" s="5">
        <f t="shared" si="453"/>
        <v>4.7466045863547607E-2</v>
      </c>
      <c r="U274" s="5">
        <f t="shared" si="454"/>
        <v>9.9443726180928435E-2</v>
      </c>
      <c r="V274" s="5">
        <f t="shared" si="455"/>
        <v>1.1187637791752424E-2</v>
      </c>
      <c r="W274" s="5">
        <f t="shared" si="456"/>
        <v>7.552095362360148E-3</v>
      </c>
      <c r="X274" s="5">
        <f t="shared" si="457"/>
        <v>1.5643773742692976E-2</v>
      </c>
      <c r="Y274" s="5">
        <f t="shared" si="458"/>
        <v>1.6202632856855838E-2</v>
      </c>
      <c r="Z274" s="5">
        <f t="shared" si="459"/>
        <v>6.9446516956393756E-2</v>
      </c>
      <c r="AA274" s="5">
        <f t="shared" si="460"/>
        <v>6.8664173224395719E-2</v>
      </c>
      <c r="AB274" s="5">
        <f t="shared" si="461"/>
        <v>3.3945321459032118E-2</v>
      </c>
      <c r="AC274" s="5">
        <f t="shared" si="462"/>
        <v>1.432096230927507E-3</v>
      </c>
      <c r="AD274" s="5">
        <f t="shared" si="463"/>
        <v>1.8667544712640566E-3</v>
      </c>
      <c r="AE274" s="5">
        <f t="shared" si="464"/>
        <v>3.8668850405629593E-3</v>
      </c>
      <c r="AF274" s="5">
        <f t="shared" si="465"/>
        <v>4.0050258743466261E-3</v>
      </c>
      <c r="AG274" s="5">
        <f t="shared" si="466"/>
        <v>2.7654011063904019E-3</v>
      </c>
      <c r="AH274" s="5">
        <f t="shared" si="467"/>
        <v>3.59637142526891E-2</v>
      </c>
      <c r="AI274" s="5">
        <f t="shared" si="468"/>
        <v>3.5558568139419995E-2</v>
      </c>
      <c r="AJ274" s="5">
        <f t="shared" si="469"/>
        <v>1.7578993082329249E-2</v>
      </c>
      <c r="AK274" s="5">
        <f t="shared" si="470"/>
        <v>5.7936528185828142E-3</v>
      </c>
      <c r="AL274" s="5">
        <f t="shared" si="471"/>
        <v>1.1732376197727545E-4</v>
      </c>
      <c r="AM274" s="5">
        <f t="shared" si="472"/>
        <v>3.6914494203582767E-4</v>
      </c>
      <c r="AN274" s="5">
        <f t="shared" si="473"/>
        <v>7.6466459629864628E-4</v>
      </c>
      <c r="AO274" s="5">
        <f t="shared" si="474"/>
        <v>7.9198152033168343E-4</v>
      </c>
      <c r="AP274" s="5">
        <f t="shared" si="475"/>
        <v>5.4684954386799987E-4</v>
      </c>
      <c r="AQ274" s="5">
        <f t="shared" si="476"/>
        <v>2.8319261493317348E-4</v>
      </c>
      <c r="AR274" s="5">
        <f t="shared" si="477"/>
        <v>1.489939365755325E-2</v>
      </c>
      <c r="AS274" s="5">
        <f t="shared" si="478"/>
        <v>1.4731545826597562E-2</v>
      </c>
      <c r="AT274" s="5">
        <f t="shared" si="479"/>
        <v>7.2827944354341726E-3</v>
      </c>
      <c r="AU274" s="5">
        <f t="shared" si="480"/>
        <v>2.4002502481457063E-3</v>
      </c>
      <c r="AV274" s="5">
        <f t="shared" si="481"/>
        <v>5.9330260912891558E-4</v>
      </c>
      <c r="AW274" s="5">
        <f t="shared" si="482"/>
        <v>6.6747847720020043E-6</v>
      </c>
      <c r="AX274" s="5">
        <f t="shared" si="483"/>
        <v>6.0831061934978597E-5</v>
      </c>
      <c r="AY274" s="5">
        <f t="shared" si="484"/>
        <v>1.2600838890111023E-4</v>
      </c>
      <c r="AZ274" s="5">
        <f t="shared" si="485"/>
        <v>1.3050992016566568E-4</v>
      </c>
      <c r="BA274" s="5">
        <f t="shared" si="486"/>
        <v>9.0114842935923236E-5</v>
      </c>
      <c r="BB274" s="5">
        <f t="shared" si="487"/>
        <v>4.6667055502704001E-5</v>
      </c>
      <c r="BC274" s="5">
        <f t="shared" si="488"/>
        <v>1.9333676880209427E-5</v>
      </c>
      <c r="BD274" s="5">
        <f t="shared" si="489"/>
        <v>5.1438868309266169E-3</v>
      </c>
      <c r="BE274" s="5">
        <f t="shared" si="490"/>
        <v>5.0859388186049971E-3</v>
      </c>
      <c r="BF274" s="5">
        <f t="shared" si="491"/>
        <v>2.5143218073028222E-3</v>
      </c>
      <c r="BG274" s="5">
        <f t="shared" si="492"/>
        <v>8.2866564412880826E-4</v>
      </c>
      <c r="BH274" s="5">
        <f t="shared" si="493"/>
        <v>2.0483259574160452E-4</v>
      </c>
      <c r="BI274" s="5">
        <f t="shared" si="494"/>
        <v>4.0505014369073449E-5</v>
      </c>
      <c r="BJ274" s="8">
        <f t="shared" si="495"/>
        <v>0.17186335558581259</v>
      </c>
      <c r="BK274" s="8">
        <f t="shared" si="496"/>
        <v>0.2049176472740121</v>
      </c>
      <c r="BL274" s="8">
        <f t="shared" si="497"/>
        <v>0.54835803595293797</v>
      </c>
      <c r="BM274" s="8">
        <f t="shared" si="498"/>
        <v>0.58462347439401985</v>
      </c>
      <c r="BN274" s="8">
        <f t="shared" si="499"/>
        <v>0.4098427477710076</v>
      </c>
    </row>
    <row r="275" spans="1:66" x14ac:dyDescent="0.25">
      <c r="A275" t="s">
        <v>122</v>
      </c>
      <c r="B275" t="s">
        <v>132</v>
      </c>
      <c r="C275" t="s">
        <v>143</v>
      </c>
      <c r="D275" s="4" t="s">
        <v>498</v>
      </c>
      <c r="E275">
        <f>VLOOKUP(A275,home!$A$2:$E$405,3,FALSE)</f>
        <v>1.3496240601503799</v>
      </c>
      <c r="F275">
        <f>VLOOKUP(B275,home!$B$2:$E$405,3,FALSE)</f>
        <v>0.93</v>
      </c>
      <c r="G275">
        <f>VLOOKUP(C275,away!$B$2:$E$405,4,FALSE)</f>
        <v>1.19</v>
      </c>
      <c r="H275">
        <f>VLOOKUP(A275,away!$A$2:$E$405,3,FALSE)</f>
        <v>1.1766917293233099</v>
      </c>
      <c r="I275">
        <f>VLOOKUP(C275,away!$B$2:$E$405,3,FALSE)</f>
        <v>1.04</v>
      </c>
      <c r="J275">
        <f>VLOOKUP(B275,home!$B$2:$E$405,4,FALSE)</f>
        <v>0.99</v>
      </c>
      <c r="K275" s="3">
        <f t="shared" si="500"/>
        <v>1.4936289473684254</v>
      </c>
      <c r="L275" s="3">
        <f t="shared" si="501"/>
        <v>1.2115218045112799</v>
      </c>
      <c r="M275" s="5">
        <f t="shared" si="446"/>
        <v>6.6860243779391065E-2</v>
      </c>
      <c r="N275" s="5">
        <f t="shared" si="447"/>
        <v>9.9864395537008183E-2</v>
      </c>
      <c r="O275" s="5">
        <f t="shared" si="448"/>
        <v>8.1002643193671925E-2</v>
      </c>
      <c r="P275" s="5">
        <f t="shared" si="449"/>
        <v>0.12098789268742435</v>
      </c>
      <c r="Q275" s="5">
        <f t="shared" si="450"/>
        <v>7.4580175992762829E-2</v>
      </c>
      <c r="R275" s="5">
        <f t="shared" si="451"/>
        <v>4.9068234226090392E-2</v>
      </c>
      <c r="S275" s="5">
        <f t="shared" si="452"/>
        <v>5.4733834897621715E-2</v>
      </c>
      <c r="T275" s="5">
        <f t="shared" si="453"/>
        <v>9.0355509399520847E-2</v>
      </c>
      <c r="U275" s="5">
        <f t="shared" si="454"/>
        <v>7.3289735036342729E-2</v>
      </c>
      <c r="V275" s="5">
        <f t="shared" si="455"/>
        <v>1.1004931029990015E-2</v>
      </c>
      <c r="W275" s="5">
        <f t="shared" si="456"/>
        <v>3.7131703254207414E-2</v>
      </c>
      <c r="X275" s="5">
        <f t="shared" si="457"/>
        <v>4.4985868131114722E-2</v>
      </c>
      <c r="Y275" s="5">
        <f t="shared" si="458"/>
        <v>2.7250680067857299E-2</v>
      </c>
      <c r="Z275" s="5">
        <f t="shared" si="459"/>
        <v>1.9815745224591726E-2</v>
      </c>
      <c r="AA275" s="5">
        <f t="shared" si="460"/>
        <v>2.9597370681127843E-2</v>
      </c>
      <c r="AB275" s="5">
        <f t="shared" si="461"/>
        <v>2.2103744807663042E-2</v>
      </c>
      <c r="AC275" s="5">
        <f t="shared" si="462"/>
        <v>1.2446329642490659E-3</v>
      </c>
      <c r="AD275" s="5">
        <f t="shared" si="463"/>
        <v>1.3865246711394641E-2</v>
      </c>
      <c r="AE275" s="5">
        <f t="shared" si="464"/>
        <v>1.6798048715782925E-2</v>
      </c>
      <c r="AF275" s="5">
        <f t="shared" si="465"/>
        <v>1.017560114620686E-2</v>
      </c>
      <c r="AG275" s="5">
        <f t="shared" si="466"/>
        <v>4.1093208875465281E-3</v>
      </c>
      <c r="AH275" s="5">
        <f t="shared" si="467"/>
        <v>6.0018018530582865E-3</v>
      </c>
      <c r="AI275" s="5">
        <f t="shared" si="468"/>
        <v>8.9644649840973124E-3</v>
      </c>
      <c r="AJ275" s="5">
        <f t="shared" si="469"/>
        <v>6.6947921989591909E-3</v>
      </c>
      <c r="AK275" s="5">
        <f t="shared" si="470"/>
        <v>3.3331784749939201E-3</v>
      </c>
      <c r="AL275" s="5">
        <f t="shared" si="471"/>
        <v>9.0089722083970577E-5</v>
      </c>
      <c r="AM275" s="5">
        <f t="shared" si="472"/>
        <v>4.1419067701087752E-3</v>
      </c>
      <c r="AN275" s="5">
        <f t="shared" si="473"/>
        <v>5.0180103642396695E-3</v>
      </c>
      <c r="AO275" s="5">
        <f t="shared" si="474"/>
        <v>3.0397144857699752E-3</v>
      </c>
      <c r="AP275" s="5">
        <f t="shared" si="475"/>
        <v>1.2275601263330392E-3</v>
      </c>
      <c r="AQ275" s="5">
        <f t="shared" si="476"/>
        <v>3.7180396485027463E-4</v>
      </c>
      <c r="AR275" s="5">
        <f t="shared" si="477"/>
        <v>1.4542627622672628E-3</v>
      </c>
      <c r="AS275" s="5">
        <f t="shared" si="478"/>
        <v>2.1721289588023502E-3</v>
      </c>
      <c r="AT275" s="5">
        <f t="shared" si="479"/>
        <v>1.6221773451422145E-3</v>
      </c>
      <c r="AU275" s="5">
        <f t="shared" si="480"/>
        <v>8.0764368015655752E-4</v>
      </c>
      <c r="AV275" s="5">
        <f t="shared" si="481"/>
        <v>3.015799949602501E-4</v>
      </c>
      <c r="AW275" s="5">
        <f t="shared" si="482"/>
        <v>4.5284200344243747E-6</v>
      </c>
      <c r="AX275" s="5">
        <f t="shared" si="483"/>
        <v>1.031078641522621E-3</v>
      </c>
      <c r="AY275" s="5">
        <f t="shared" si="484"/>
        <v>1.2491742563705249E-3</v>
      </c>
      <c r="AZ275" s="5">
        <f t="shared" si="485"/>
        <v>7.5670092461352736E-4</v>
      </c>
      <c r="BA275" s="5">
        <f t="shared" si="486"/>
        <v>3.0558655655437827E-4</v>
      </c>
      <c r="BB275" s="5">
        <f t="shared" si="487"/>
        <v>9.2556194107787148E-5</v>
      </c>
      <c r="BC275" s="5">
        <f t="shared" si="488"/>
        <v>2.2426769460832502E-5</v>
      </c>
      <c r="BD275" s="5">
        <f t="shared" si="489"/>
        <v>2.9364517432926536E-4</v>
      </c>
      <c r="BE275" s="5">
        <f t="shared" si="490"/>
        <v>4.3859693263323835E-4</v>
      </c>
      <c r="BF275" s="5">
        <f t="shared" si="491"/>
        <v>3.2755053740400212E-4</v>
      </c>
      <c r="BG275" s="5">
        <f t="shared" si="492"/>
        <v>1.6307965479756722E-4</v>
      </c>
      <c r="BH275" s="5">
        <f t="shared" si="493"/>
        <v>6.0895123283124139E-5</v>
      </c>
      <c r="BI275" s="5">
        <f t="shared" si="494"/>
        <v>1.8190943777848617E-5</v>
      </c>
      <c r="BJ275" s="8">
        <f t="shared" si="495"/>
        <v>0.43637306889733363</v>
      </c>
      <c r="BK275" s="8">
        <f t="shared" si="496"/>
        <v>0.25617079933713072</v>
      </c>
      <c r="BL275" s="8">
        <f t="shared" si="497"/>
        <v>0.28771571656355838</v>
      </c>
      <c r="BM275" s="8">
        <f t="shared" si="498"/>
        <v>0.50646709876992946</v>
      </c>
      <c r="BN275" s="8">
        <f t="shared" si="499"/>
        <v>0.49236358541634878</v>
      </c>
    </row>
    <row r="276" spans="1:66" x14ac:dyDescent="0.25">
      <c r="A276" t="s">
        <v>122</v>
      </c>
      <c r="B276" t="s">
        <v>134</v>
      </c>
      <c r="C276" t="s">
        <v>401</v>
      </c>
      <c r="D276" s="4" t="s">
        <v>498</v>
      </c>
      <c r="E276">
        <f>VLOOKUP(A276,home!$A$2:$E$405,3,FALSE)</f>
        <v>1.3496240601503799</v>
      </c>
      <c r="F276">
        <f>VLOOKUP(B276,home!$B$2:$E$405,3,FALSE)</f>
        <v>0.74</v>
      </c>
      <c r="G276">
        <f>VLOOKUP(C276,away!$B$2:$E$405,4,FALSE)</f>
        <v>0.88</v>
      </c>
      <c r="H276">
        <f>VLOOKUP(A276,away!$A$2:$E$405,3,FALSE)</f>
        <v>1.1766917293233099</v>
      </c>
      <c r="I276">
        <f>VLOOKUP(C276,away!$B$2:$E$405,3,FALSE)</f>
        <v>1.01</v>
      </c>
      <c r="J276">
        <f>VLOOKUP(B276,home!$B$2:$E$405,4,FALSE)</f>
        <v>1.24</v>
      </c>
      <c r="K276" s="3">
        <f t="shared" si="500"/>
        <v>0.87887518796992736</v>
      </c>
      <c r="L276" s="3">
        <f t="shared" si="501"/>
        <v>1.4736887218045134</v>
      </c>
      <c r="M276" s="5">
        <f t="shared" si="446"/>
        <v>9.5124957481593136E-2</v>
      </c>
      <c r="N276" s="5">
        <f t="shared" si="447"/>
        <v>8.3602964887266512E-2</v>
      </c>
      <c r="O276" s="5">
        <f t="shared" si="448"/>
        <v>0.14018457700275769</v>
      </c>
      <c r="P276" s="5">
        <f t="shared" si="449"/>
        <v>0.1232047464637834</v>
      </c>
      <c r="Q276" s="5">
        <f t="shared" si="450"/>
        <v>3.67382857400698E-2</v>
      </c>
      <c r="R276" s="5">
        <f t="shared" si="451"/>
        <v>0.10329421504995016</v>
      </c>
      <c r="S276" s="5">
        <f t="shared" si="452"/>
        <v>3.9893341224731677E-2</v>
      </c>
      <c r="T276" s="5">
        <f t="shared" si="453"/>
        <v>5.4140797353572447E-2</v>
      </c>
      <c r="U276" s="5">
        <f t="shared" si="454"/>
        <v>9.078272266823105E-2</v>
      </c>
      <c r="V276" s="5">
        <f t="shared" si="455"/>
        <v>5.7410438757034537E-3</v>
      </c>
      <c r="W276" s="5">
        <f t="shared" si="456"/>
        <v>1.0762789261832249E-2</v>
      </c>
      <c r="X276" s="5">
        <f t="shared" si="457"/>
        <v>1.5861001150320908E-2</v>
      </c>
      <c r="Y276" s="5">
        <f t="shared" si="458"/>
        <v>1.1687089255878169E-2</v>
      </c>
      <c r="Z276" s="5">
        <f t="shared" si="459"/>
        <v>5.0741173248920537E-2</v>
      </c>
      <c r="AA276" s="5">
        <f t="shared" si="460"/>
        <v>4.4595158176959686E-2</v>
      </c>
      <c r="AB276" s="5">
        <f t="shared" si="461"/>
        <v>1.9596789012662045E-2</v>
      </c>
      <c r="AC276" s="5">
        <f t="shared" si="462"/>
        <v>4.6473335827795841E-4</v>
      </c>
      <c r="AD276" s="5">
        <f t="shared" si="463"/>
        <v>2.3647871088933827E-3</v>
      </c>
      <c r="AE276" s="5">
        <f t="shared" si="464"/>
        <v>3.4849600918448803E-3</v>
      </c>
      <c r="AF276" s="5">
        <f t="shared" si="465"/>
        <v>2.5678731916453103E-3</v>
      </c>
      <c r="AG276" s="5">
        <f t="shared" si="466"/>
        <v>1.2614152538506179E-3</v>
      </c>
      <c r="AH276" s="5">
        <f t="shared" si="467"/>
        <v>1.8694173687015772E-2</v>
      </c>
      <c r="AI276" s="5">
        <f t="shared" si="468"/>
        <v>1.6429845413118458E-2</v>
      </c>
      <c r="AJ276" s="5">
        <f t="shared" si="469"/>
        <v>7.2198917378856666E-3</v>
      </c>
      <c r="AK276" s="5">
        <f t="shared" si="470"/>
        <v>2.1151279027522636E-3</v>
      </c>
      <c r="AL276" s="5">
        <f t="shared" si="471"/>
        <v>2.4076691163190457E-5</v>
      </c>
      <c r="AM276" s="5">
        <f t="shared" si="472"/>
        <v>4.1567054296750671E-4</v>
      </c>
      <c r="AN276" s="5">
        <f t="shared" si="473"/>
        <v>6.1256899115757308E-4</v>
      </c>
      <c r="AO276" s="5">
        <f t="shared" si="474"/>
        <v>4.5136800679804206E-4</v>
      </c>
      <c r="AP276" s="5">
        <f t="shared" si="475"/>
        <v>2.2172531366721919E-4</v>
      </c>
      <c r="AQ276" s="5">
        <f t="shared" si="476"/>
        <v>8.1688523522487278E-5</v>
      </c>
      <c r="AR276" s="5">
        <f t="shared" si="477"/>
        <v>5.5098785852019721E-3</v>
      </c>
      <c r="AS276" s="5">
        <f t="shared" si="478"/>
        <v>4.8424955772608603E-3</v>
      </c>
      <c r="AT276" s="5">
        <f t="shared" si="479"/>
        <v>2.1279746053543404E-3</v>
      </c>
      <c r="AU276" s="5">
        <f t="shared" si="480"/>
        <v>6.2340802709200929E-4</v>
      </c>
      <c r="AV276" s="5">
        <f t="shared" si="481"/>
        <v>1.3697446174811277E-4</v>
      </c>
      <c r="AW276" s="5">
        <f t="shared" si="482"/>
        <v>8.6621812128352029E-7</v>
      </c>
      <c r="AX276" s="5">
        <f t="shared" si="483"/>
        <v>6.0887087764021509E-5</v>
      </c>
      <c r="AY276" s="5">
        <f t="shared" si="484"/>
        <v>8.972861454136008E-5</v>
      </c>
      <c r="AZ276" s="5">
        <f t="shared" si="485"/>
        <v>6.6116023636373405E-5</v>
      </c>
      <c r="BA276" s="5">
        <f t="shared" si="486"/>
        <v>3.2478146121161377E-5</v>
      </c>
      <c r="BB276" s="5">
        <f t="shared" si="487"/>
        <v>1.1965669410968634E-5</v>
      </c>
      <c r="BC276" s="5">
        <f t="shared" si="488"/>
        <v>3.5267344119571481E-6</v>
      </c>
      <c r="BD276" s="5">
        <f t="shared" si="489"/>
        <v>1.3533076549207257E-3</v>
      </c>
      <c r="BE276" s="5">
        <f t="shared" si="490"/>
        <v>1.1893885195995942E-3</v>
      </c>
      <c r="BF276" s="5">
        <f t="shared" si="491"/>
        <v>5.2266202936618355E-4</v>
      </c>
      <c r="BG276" s="5">
        <f t="shared" si="492"/>
        <v>1.5311822976798276E-4</v>
      </c>
      <c r="BH276" s="5">
        <f t="shared" si="493"/>
        <v>3.3642953242239586E-5</v>
      </c>
      <c r="BI276" s="5">
        <f t="shared" si="494"/>
        <v>5.9135913709273607E-6</v>
      </c>
      <c r="BJ276" s="8">
        <f t="shared" si="495"/>
        <v>0.22451968694917296</v>
      </c>
      <c r="BK276" s="8">
        <f t="shared" si="496"/>
        <v>0.26454262770979414</v>
      </c>
      <c r="BL276" s="8">
        <f t="shared" si="497"/>
        <v>0.45941126488625772</v>
      </c>
      <c r="BM276" s="8">
        <f t="shared" si="498"/>
        <v>0.41697614377230457</v>
      </c>
      <c r="BN276" s="8">
        <f t="shared" si="499"/>
        <v>0.58214974662542074</v>
      </c>
    </row>
    <row r="277" spans="1:66" x14ac:dyDescent="0.25">
      <c r="A277" t="s">
        <v>122</v>
      </c>
      <c r="B277" t="s">
        <v>142</v>
      </c>
      <c r="C277" t="s">
        <v>125</v>
      </c>
      <c r="D277" s="4" t="s">
        <v>498</v>
      </c>
      <c r="E277">
        <f>VLOOKUP(A277,home!$A$2:$E$405,3,FALSE)</f>
        <v>1.3496240601503799</v>
      </c>
      <c r="F277">
        <f>VLOOKUP(B277,home!$B$2:$E$405,3,FALSE)</f>
        <v>0.91</v>
      </c>
      <c r="G277">
        <f>VLOOKUP(C277,away!$B$2:$E$405,4,FALSE)</f>
        <v>1.21</v>
      </c>
      <c r="H277">
        <f>VLOOKUP(A277,away!$A$2:$E$405,3,FALSE)</f>
        <v>1.1766917293233099</v>
      </c>
      <c r="I277">
        <f>VLOOKUP(C277,away!$B$2:$E$405,3,FALSE)</f>
        <v>1.01</v>
      </c>
      <c r="J277">
        <f>VLOOKUP(B277,home!$B$2:$E$405,4,FALSE)</f>
        <v>0.85</v>
      </c>
      <c r="K277" s="3">
        <f t="shared" si="500"/>
        <v>1.4860710526315835</v>
      </c>
      <c r="L277" s="3">
        <f t="shared" si="501"/>
        <v>1.0101898496240616</v>
      </c>
      <c r="M277" s="5">
        <f t="shared" si="446"/>
        <v>8.2392496982050145E-2</v>
      </c>
      <c r="N277" s="5">
        <f t="shared" si="447"/>
        <v>0.12244110471905981</v>
      </c>
      <c r="O277" s="5">
        <f t="shared" si="448"/>
        <v>8.3232064136448181E-2</v>
      </c>
      <c r="P277" s="5">
        <f t="shared" si="449"/>
        <v>0.123688761163951</v>
      </c>
      <c r="Q277" s="5">
        <f t="shared" si="450"/>
        <v>9.0978090687613589E-2</v>
      </c>
      <c r="R277" s="5">
        <f t="shared" si="451"/>
        <v>4.2040093176949414E-2</v>
      </c>
      <c r="S277" s="5">
        <f t="shared" si="452"/>
        <v>4.6420821672651533E-2</v>
      </c>
      <c r="T277" s="5">
        <f t="shared" si="453"/>
        <v>9.1905143750804608E-2</v>
      </c>
      <c r="U277" s="5">
        <f t="shared" si="454"/>
        <v>6.247456552019906E-2</v>
      </c>
      <c r="V277" s="5">
        <f t="shared" si="455"/>
        <v>7.7430647142459523E-3</v>
      </c>
      <c r="W277" s="5">
        <f t="shared" si="456"/>
        <v>4.5066635664851203E-2</v>
      </c>
      <c r="X277" s="5">
        <f t="shared" si="457"/>
        <v>4.5525857905338404E-2</v>
      </c>
      <c r="Y277" s="5">
        <f t="shared" si="458"/>
        <v>2.2994879775700097E-2</v>
      </c>
      <c r="Z277" s="5">
        <f t="shared" si="459"/>
        <v>1.4156158468201356E-2</v>
      </c>
      <c r="AA277" s="5">
        <f t="shared" si="460"/>
        <v>2.1037057316059489E-2</v>
      </c>
      <c r="AB277" s="5">
        <f t="shared" si="461"/>
        <v>1.5631280954973743E-2</v>
      </c>
      <c r="AC277" s="5">
        <f t="shared" si="462"/>
        <v>7.2649977030526285E-4</v>
      </c>
      <c r="AD277" s="5">
        <f t="shared" si="463"/>
        <v>1.6743055675257371E-2</v>
      </c>
      <c r="AE277" s="5">
        <f t="shared" si="464"/>
        <v>1.6913664894835534E-2</v>
      </c>
      <c r="AF277" s="5">
        <f t="shared" si="465"/>
        <v>8.5430062983528378E-3</v>
      </c>
      <c r="AG277" s="5">
        <f t="shared" si="466"/>
        <v>2.8766860826234882E-3</v>
      </c>
      <c r="AH277" s="5">
        <f t="shared" si="467"/>
        <v>3.5751018985616776E-3</v>
      </c>
      <c r="AI277" s="5">
        <f t="shared" si="468"/>
        <v>5.3128554416607236E-3</v>
      </c>
      <c r="AJ277" s="5">
        <f t="shared" si="469"/>
        <v>3.9476403393340943E-3</v>
      </c>
      <c r="AK277" s="5">
        <f t="shared" si="470"/>
        <v>1.9554913448283735E-3</v>
      </c>
      <c r="AL277" s="5">
        <f t="shared" si="471"/>
        <v>4.3625261943222643E-5</v>
      </c>
      <c r="AM277" s="5">
        <f t="shared" si="472"/>
        <v>4.9762740743197857E-3</v>
      </c>
      <c r="AN277" s="5">
        <f t="shared" si="473"/>
        <v>5.0269815588252203E-3</v>
      </c>
      <c r="AO277" s="5">
        <f t="shared" si="474"/>
        <v>2.5391028724862899E-3</v>
      </c>
      <c r="AP277" s="5">
        <f t="shared" si="475"/>
        <v>8.5499198297898265E-4</v>
      </c>
      <c r="AQ277" s="5">
        <f t="shared" si="476"/>
        <v>2.1592605567882911E-4</v>
      </c>
      <c r="AR277" s="5">
        <f t="shared" si="477"/>
        <v>7.2230632985974383E-4</v>
      </c>
      <c r="AS277" s="5">
        <f t="shared" si="478"/>
        <v>1.0733985279371252E-3</v>
      </c>
      <c r="AT277" s="5">
        <f t="shared" si="479"/>
        <v>7.9757324015235806E-4</v>
      </c>
      <c r="AU277" s="5">
        <f t="shared" si="480"/>
        <v>3.9508350151466585E-4</v>
      </c>
      <c r="AV277" s="5">
        <f t="shared" si="481"/>
        <v>1.4678053874331781E-4</v>
      </c>
      <c r="AW277" s="5">
        <f t="shared" si="482"/>
        <v>1.8191902589765675E-6</v>
      </c>
      <c r="AX277" s="5">
        <f t="shared" si="483"/>
        <v>1.2325161419679443E-3</v>
      </c>
      <c r="AY277" s="5">
        <f t="shared" si="484"/>
        <v>1.245075296113826E-3</v>
      </c>
      <c r="AZ277" s="5">
        <f t="shared" si="485"/>
        <v>6.2888121307592992E-4</v>
      </c>
      <c r="BA277" s="5">
        <f t="shared" si="486"/>
        <v>2.1176313935619036E-4</v>
      </c>
      <c r="BB277" s="5">
        <f t="shared" si="487"/>
        <v>5.3480243475537267E-5</v>
      </c>
      <c r="BC277" s="5">
        <f t="shared" si="488"/>
        <v>1.0805039822882243E-5</v>
      </c>
      <c r="BD277" s="5">
        <f t="shared" si="489"/>
        <v>1.2161108712392035E-4</v>
      </c>
      <c r="BE277" s="5">
        <f t="shared" si="490"/>
        <v>1.8072271625391549E-4</v>
      </c>
      <c r="BF277" s="5">
        <f t="shared" si="491"/>
        <v>1.3428339858894762E-4</v>
      </c>
      <c r="BG277" s="5">
        <f t="shared" si="492"/>
        <v>6.6518223830674633E-5</v>
      </c>
      <c r="BH277" s="5">
        <f t="shared" si="493"/>
        <v>2.4712701726808483E-5</v>
      </c>
      <c r="BI277" s="5">
        <f t="shared" si="494"/>
        <v>7.3449661337057265E-6</v>
      </c>
      <c r="BJ277" s="8">
        <f t="shared" si="495"/>
        <v>0.48098392307253829</v>
      </c>
      <c r="BK277" s="8">
        <f t="shared" si="496"/>
        <v>0.26226034486126099</v>
      </c>
      <c r="BL277" s="8">
        <f t="shared" si="497"/>
        <v>0.24287648536087983</v>
      </c>
      <c r="BM277" s="8">
        <f t="shared" si="498"/>
        <v>0.45426104479095364</v>
      </c>
      <c r="BN277" s="8">
        <f t="shared" si="499"/>
        <v>0.54477261086607209</v>
      </c>
    </row>
    <row r="278" spans="1:66" x14ac:dyDescent="0.25">
      <c r="A278" t="s">
        <v>145</v>
      </c>
      <c r="B278" t="s">
        <v>355</v>
      </c>
      <c r="C278" t="s">
        <v>349</v>
      </c>
      <c r="D278" s="4" t="s">
        <v>498</v>
      </c>
      <c r="E278">
        <f>VLOOKUP(A278,home!$A$2:$E$405,3,FALSE)</f>
        <v>1.4795321637426899</v>
      </c>
      <c r="F278">
        <f>VLOOKUP(B278,home!$B$2:$E$405,3,FALSE)</f>
        <v>0.34</v>
      </c>
      <c r="G278">
        <f>VLOOKUP(C278,away!$B$2:$E$405,4,FALSE)</f>
        <v>0.8</v>
      </c>
      <c r="H278">
        <f>VLOOKUP(A278,away!$A$2:$E$405,3,FALSE)</f>
        <v>1.29239766081871</v>
      </c>
      <c r="I278">
        <f>VLOOKUP(C278,away!$B$2:$E$405,3,FALSE)</f>
        <v>0.8</v>
      </c>
      <c r="J278">
        <f>VLOOKUP(B278,home!$B$2:$E$405,4,FALSE)</f>
        <v>1.45</v>
      </c>
      <c r="K278" s="3">
        <f t="shared" si="500"/>
        <v>0.4024327485380117</v>
      </c>
      <c r="L278" s="3">
        <f t="shared" si="501"/>
        <v>1.4991812865497038</v>
      </c>
      <c r="M278" s="5">
        <f t="shared" si="446"/>
        <v>0.1493274049397125</v>
      </c>
      <c r="N278" s="5">
        <f t="shared" si="447"/>
        <v>6.0094238001937153E-2</v>
      </c>
      <c r="O278" s="5">
        <f t="shared" si="448"/>
        <v>0.22386885105464679</v>
      </c>
      <c r="P278" s="5">
        <f t="shared" si="449"/>
        <v>9.0092157041968254E-2</v>
      </c>
      <c r="Q278" s="5">
        <f t="shared" si="450"/>
        <v>1.2091944685208501E-2</v>
      </c>
      <c r="R278" s="5">
        <f t="shared" si="451"/>
        <v>0.16780999607125471</v>
      </c>
      <c r="S278" s="5">
        <f t="shared" si="452"/>
        <v>1.3588592066793703E-2</v>
      </c>
      <c r="T278" s="5">
        <f t="shared" si="453"/>
        <v>1.8128017190058736E-2</v>
      </c>
      <c r="U278" s="5">
        <f t="shared" si="454"/>
        <v>6.7532237951107965E-2</v>
      </c>
      <c r="V278" s="5">
        <f t="shared" si="455"/>
        <v>9.1091828348221072E-4</v>
      </c>
      <c r="W278" s="5">
        <f t="shared" si="456"/>
        <v>1.6220648449460204E-3</v>
      </c>
      <c r="X278" s="5">
        <f t="shared" si="457"/>
        <v>2.4317692611132212E-3</v>
      </c>
      <c r="Y278" s="5">
        <f t="shared" si="458"/>
        <v>1.8228314847338709E-3</v>
      </c>
      <c r="Z278" s="5">
        <f t="shared" si="459"/>
        <v>8.3859201935334832E-2</v>
      </c>
      <c r="AA278" s="5">
        <f t="shared" si="460"/>
        <v>3.374768912504094E-2</v>
      </c>
      <c r="AB278" s="5">
        <f t="shared" si="461"/>
        <v>6.7905876456982968E-3</v>
      </c>
      <c r="AC278" s="5">
        <f t="shared" si="462"/>
        <v>3.4348431003426631E-5</v>
      </c>
      <c r="AD278" s="5">
        <f t="shared" si="463"/>
        <v>1.6319300346462765E-4</v>
      </c>
      <c r="AE278" s="5">
        <f t="shared" si="464"/>
        <v>2.4465589689001081E-4</v>
      </c>
      <c r="AF278" s="5">
        <f t="shared" si="465"/>
        <v>1.8339177113076903E-4</v>
      </c>
      <c r="AG278" s="5">
        <f t="shared" si="466"/>
        <v>9.1645837128818408E-5</v>
      </c>
      <c r="AH278" s="5">
        <f t="shared" si="467"/>
        <v>3.1430036561611648E-2</v>
      </c>
      <c r="AI278" s="5">
        <f t="shared" si="468"/>
        <v>1.2648476000139573E-2</v>
      </c>
      <c r="AJ278" s="5">
        <f t="shared" si="469"/>
        <v>2.5450804807766229E-3</v>
      </c>
      <c r="AK278" s="5">
        <f t="shared" si="470"/>
        <v>3.414079110431269E-4</v>
      </c>
      <c r="AL278" s="5">
        <f t="shared" si="471"/>
        <v>8.2892332893758346E-7</v>
      </c>
      <c r="AM278" s="5">
        <f t="shared" si="472"/>
        <v>1.3134841785288676E-5</v>
      </c>
      <c r="AN278" s="5">
        <f t="shared" si="473"/>
        <v>1.9691509006295888E-5</v>
      </c>
      <c r="AO278" s="5">
        <f t="shared" si="474"/>
        <v>1.4760570903081877E-5</v>
      </c>
      <c r="AP278" s="5">
        <f t="shared" si="475"/>
        <v>7.3762572255634727E-6</v>
      </c>
      <c r="AQ278" s="5">
        <f t="shared" si="476"/>
        <v>2.7645866993354474E-6</v>
      </c>
      <c r="AR278" s="5">
        <f t="shared" si="477"/>
        <v>9.4238645297482406E-3</v>
      </c>
      <c r="AS278" s="5">
        <f t="shared" si="478"/>
        <v>3.7924717045564609E-3</v>
      </c>
      <c r="AT278" s="5">
        <f t="shared" si="479"/>
        <v>7.6310740590864747E-4</v>
      </c>
      <c r="AU278" s="5">
        <f t="shared" si="480"/>
        <v>1.0236647026317641E-4</v>
      </c>
      <c r="AV278" s="5">
        <f t="shared" si="481"/>
        <v>1.0298904996536178E-5</v>
      </c>
      <c r="AW278" s="5">
        <f t="shared" si="482"/>
        <v>1.389182580915369E-8</v>
      </c>
      <c r="AX278" s="5">
        <f t="shared" si="483"/>
        <v>8.8098174687760784E-7</v>
      </c>
      <c r="AY278" s="5">
        <f t="shared" si="484"/>
        <v>1.3207513487107778E-6</v>
      </c>
      <c r="AZ278" s="5">
        <f t="shared" si="485"/>
        <v>9.9002285308624028E-7</v>
      </c>
      <c r="BA278" s="5">
        <f t="shared" si="486"/>
        <v>4.947412448678129E-7</v>
      </c>
      <c r="BB278" s="5">
        <f t="shared" si="487"/>
        <v>1.8542670399753232E-7</v>
      </c>
      <c r="BC278" s="5">
        <f t="shared" si="488"/>
        <v>5.5597648931938345E-8</v>
      </c>
      <c r="BD278" s="5">
        <f t="shared" si="489"/>
        <v>2.3546802249963493E-3</v>
      </c>
      <c r="BE278" s="5">
        <f t="shared" si="490"/>
        <v>9.4760043487338442E-4</v>
      </c>
      <c r="BF278" s="5">
        <f t="shared" si="491"/>
        <v>1.9067272376095565E-4</v>
      </c>
      <c r="BG278" s="5">
        <f t="shared" si="492"/>
        <v>2.5577649431450151E-5</v>
      </c>
      <c r="BH278" s="5">
        <f t="shared" si="493"/>
        <v>2.5733209404600483E-6</v>
      </c>
      <c r="BI278" s="5">
        <f t="shared" si="494"/>
        <v>2.0711772378795173E-7</v>
      </c>
      <c r="BJ278" s="8">
        <f t="shared" si="495"/>
        <v>9.6935407263777765E-2</v>
      </c>
      <c r="BK278" s="8">
        <f t="shared" si="496"/>
        <v>0.25395557043763772</v>
      </c>
      <c r="BL278" s="8">
        <f t="shared" si="497"/>
        <v>0.56432778328851885</v>
      </c>
      <c r="BM278" s="8">
        <f t="shared" si="498"/>
        <v>0.29579206427101873</v>
      </c>
      <c r="BN278" s="8">
        <f t="shared" si="499"/>
        <v>0.70328459179472791</v>
      </c>
    </row>
    <row r="279" spans="1:66" x14ac:dyDescent="0.25">
      <c r="A279" t="s">
        <v>145</v>
      </c>
      <c r="B279" t="s">
        <v>360</v>
      </c>
      <c r="C279" t="s">
        <v>388</v>
      </c>
      <c r="D279" s="4" t="s">
        <v>498</v>
      </c>
      <c r="E279">
        <f>VLOOKUP(A279,home!$A$2:$E$405,3,FALSE)</f>
        <v>1.4795321637426899</v>
      </c>
      <c r="F279">
        <f>VLOOKUP(B279,home!$B$2:$E$405,3,FALSE)</f>
        <v>1.01</v>
      </c>
      <c r="G279">
        <f>VLOOKUP(C279,away!$B$2:$E$405,4,FALSE)</f>
        <v>0.83</v>
      </c>
      <c r="H279">
        <f>VLOOKUP(A279,away!$A$2:$E$405,3,FALSE)</f>
        <v>1.29239766081871</v>
      </c>
      <c r="I279">
        <f>VLOOKUP(C279,away!$B$2:$E$405,3,FALSE)</f>
        <v>0.9</v>
      </c>
      <c r="J279">
        <f>VLOOKUP(B279,home!$B$2:$E$405,4,FALSE)</f>
        <v>1.26</v>
      </c>
      <c r="K279" s="3">
        <f t="shared" si="500"/>
        <v>1.2402918128654967</v>
      </c>
      <c r="L279" s="3">
        <f t="shared" si="501"/>
        <v>1.4655789473684173</v>
      </c>
      <c r="M279" s="5">
        <f t="shared" si="446"/>
        <v>6.6812121171724193E-2</v>
      </c>
      <c r="N279" s="5">
        <f t="shared" si="447"/>
        <v>8.2866526889467024E-2</v>
      </c>
      <c r="O279" s="5">
        <f t="shared" si="448"/>
        <v>9.7918438218306689E-2</v>
      </c>
      <c r="P279" s="5">
        <f t="shared" si="449"/>
        <v>0.12144743725074172</v>
      </c>
      <c r="Q279" s="5">
        <f t="shared" si="450"/>
        <v>5.1389337430802248E-2</v>
      </c>
      <c r="R279" s="5">
        <f t="shared" si="451"/>
        <v>7.1753600805972678E-2</v>
      </c>
      <c r="S279" s="5">
        <f t="shared" si="452"/>
        <v>5.519013524829923E-2</v>
      </c>
      <c r="T279" s="5">
        <f t="shared" si="453"/>
        <v>7.5315131057795567E-2</v>
      </c>
      <c r="U279" s="5">
        <f t="shared" si="454"/>
        <v>8.8995403623267008E-2</v>
      </c>
      <c r="V279" s="5">
        <f t="shared" si="455"/>
        <v>1.1146847092145185E-2</v>
      </c>
      <c r="W279" s="5">
        <f t="shared" si="456"/>
        <v>2.1245924828002145E-2</v>
      </c>
      <c r="X279" s="5">
        <f t="shared" si="457"/>
        <v>3.1137580145291908E-2</v>
      </c>
      <c r="Y279" s="5">
        <f t="shared" si="458"/>
        <v>2.2817290966468329E-2</v>
      </c>
      <c r="Z279" s="5">
        <f t="shared" si="459"/>
        <v>3.5053522246370351E-2</v>
      </c>
      <c r="AA279" s="5">
        <f t="shared" si="460"/>
        <v>4.3476596654271699E-2</v>
      </c>
      <c r="AB279" s="5">
        <f t="shared" si="461"/>
        <v>2.6961833440774324E-2</v>
      </c>
      <c r="AC279" s="5">
        <f t="shared" si="462"/>
        <v>1.2663832447478141E-3</v>
      </c>
      <c r="AD279" s="5">
        <f t="shared" si="463"/>
        <v>6.5877866552317126E-3</v>
      </c>
      <c r="AE279" s="5">
        <f t="shared" si="464"/>
        <v>9.6549214316622011E-3</v>
      </c>
      <c r="AF279" s="5">
        <f t="shared" si="465"/>
        <v>7.0750247943701322E-3</v>
      </c>
      <c r="AG279" s="5">
        <f t="shared" si="466"/>
        <v>3.4563357969128105E-3</v>
      </c>
      <c r="AH279" s="5">
        <f t="shared" si="467"/>
        <v>1.2843426058847715E-2</v>
      </c>
      <c r="AI279" s="5">
        <f t="shared" si="468"/>
        <v>1.5929596189932192E-2</v>
      </c>
      <c r="AJ279" s="5">
        <f t="shared" si="469"/>
        <v>9.8786738683131568E-3</v>
      </c>
      <c r="AK279" s="5">
        <f t="shared" si="470"/>
        <v>4.0841461069457104E-3</v>
      </c>
      <c r="AL279" s="5">
        <f t="shared" si="471"/>
        <v>9.2078501298647919E-5</v>
      </c>
      <c r="AM279" s="5">
        <f t="shared" si="472"/>
        <v>1.6341555706776924E-3</v>
      </c>
      <c r="AN279" s="5">
        <f t="shared" si="473"/>
        <v>2.394984001110048E-3</v>
      </c>
      <c r="AO279" s="5">
        <f t="shared" si="474"/>
        <v>1.7550190656555327E-3</v>
      </c>
      <c r="AP279" s="5">
        <f t="shared" si="475"/>
        <v>8.5737299828497965E-4</v>
      </c>
      <c r="AQ279" s="5">
        <f t="shared" si="476"/>
        <v>3.1413695408215108E-4</v>
      </c>
      <c r="AR279" s="5">
        <f t="shared" si="477"/>
        <v>3.7646109687860252E-3</v>
      </c>
      <c r="AS279" s="5">
        <f t="shared" si="478"/>
        <v>4.6692161632089528E-3</v>
      </c>
      <c r="AT279" s="5">
        <f t="shared" si="479"/>
        <v>2.895595289863656E-3</v>
      </c>
      <c r="AU279" s="5">
        <f t="shared" si="480"/>
        <v>1.1971277104632623E-3</v>
      </c>
      <c r="AV279" s="5">
        <f t="shared" si="481"/>
        <v>3.7119692456050028E-4</v>
      </c>
      <c r="AW279" s="5">
        <f t="shared" si="482"/>
        <v>4.6493135495693074E-6</v>
      </c>
      <c r="AX279" s="5">
        <f t="shared" si="483"/>
        <v>3.3780496254334742E-4</v>
      </c>
      <c r="AY279" s="5">
        <f t="shared" si="484"/>
        <v>4.9507984142010671E-4</v>
      </c>
      <c r="AZ279" s="5">
        <f t="shared" si="485"/>
        <v>3.6278929642590159E-4</v>
      </c>
      <c r="BA279" s="5">
        <f t="shared" si="486"/>
        <v>1.7723211839080054E-4</v>
      </c>
      <c r="BB279" s="5">
        <f t="shared" si="487"/>
        <v>6.4936915377766035E-5</v>
      </c>
      <c r="BC279" s="5">
        <f t="shared" si="488"/>
        <v>1.9034035216939659E-5</v>
      </c>
      <c r="BD279" s="5">
        <f t="shared" si="489"/>
        <v>9.1955576348083776E-4</v>
      </c>
      <c r="BE279" s="5">
        <f t="shared" si="490"/>
        <v>1.140517484918564E-3</v>
      </c>
      <c r="BF279" s="5">
        <f t="shared" si="491"/>
        <v>7.0728724948722148E-4</v>
      </c>
      <c r="BG279" s="5">
        <f t="shared" si="492"/>
        <v>2.9241419496105219E-4</v>
      </c>
      <c r="BH279" s="5">
        <f t="shared" si="493"/>
        <v>9.0669732993962072E-5</v>
      </c>
      <c r="BI279" s="5">
        <f t="shared" si="494"/>
        <v>2.2491385501422334E-5</v>
      </c>
      <c r="BJ279" s="8">
        <f t="shared" si="495"/>
        <v>0.31995840575518925</v>
      </c>
      <c r="BK279" s="8">
        <f t="shared" si="496"/>
        <v>0.25645008235037692</v>
      </c>
      <c r="BL279" s="8">
        <f t="shared" si="497"/>
        <v>0.38791239783485659</v>
      </c>
      <c r="BM279" s="8">
        <f t="shared" si="498"/>
        <v>0.50669651589190801</v>
      </c>
      <c r="BN279" s="8">
        <f t="shared" si="499"/>
        <v>0.49218746176701456</v>
      </c>
    </row>
    <row r="280" spans="1:66" x14ac:dyDescent="0.25">
      <c r="A280" t="s">
        <v>145</v>
      </c>
      <c r="B280" t="s">
        <v>366</v>
      </c>
      <c r="C280" t="s">
        <v>148</v>
      </c>
      <c r="D280" s="4" t="s">
        <v>498</v>
      </c>
      <c r="E280">
        <f>VLOOKUP(A280,home!$A$2:$E$405,3,FALSE)</f>
        <v>1.4795321637426899</v>
      </c>
      <c r="F280">
        <f>VLOOKUP(B280,home!$B$2:$E$405,3,FALSE)</f>
        <v>1.35</v>
      </c>
      <c r="G280">
        <f>VLOOKUP(C280,away!$B$2:$E$405,4,FALSE)</f>
        <v>1.1000000000000001</v>
      </c>
      <c r="H280">
        <f>VLOOKUP(A280,away!$A$2:$E$405,3,FALSE)</f>
        <v>1.29239766081871</v>
      </c>
      <c r="I280">
        <f>VLOOKUP(C280,away!$B$2:$E$405,3,FALSE)</f>
        <v>0.84</v>
      </c>
      <c r="J280">
        <f>VLOOKUP(B280,home!$B$2:$E$405,4,FALSE)</f>
        <v>0.87</v>
      </c>
      <c r="K280" s="3">
        <f t="shared" si="500"/>
        <v>2.1971052631578947</v>
      </c>
      <c r="L280" s="3">
        <f t="shared" si="501"/>
        <v>0.94448421052631326</v>
      </c>
      <c r="M280" s="5">
        <f t="shared" si="446"/>
        <v>4.3214055680170789E-2</v>
      </c>
      <c r="N280" s="5">
        <f t="shared" si="447"/>
        <v>9.4945829177301558E-2</v>
      </c>
      <c r="O280" s="5">
        <f t="shared" si="448"/>
        <v>4.0814993262726244E-2</v>
      </c>
      <c r="P280" s="5">
        <f t="shared" si="449"/>
        <v>8.9674836513289849E-2</v>
      </c>
      <c r="Q280" s="5">
        <f t="shared" si="450"/>
        <v>0.10430299050016985</v>
      </c>
      <c r="R280" s="5">
        <f t="shared" si="451"/>
        <v>1.9274558344691394E-2</v>
      </c>
      <c r="S280" s="5">
        <f t="shared" si="452"/>
        <v>4.6521763446604844E-2</v>
      </c>
      <c r="T280" s="5">
        <f t="shared" si="453"/>
        <v>9.8512527638086447E-2</v>
      </c>
      <c r="U280" s="5">
        <f t="shared" si="454"/>
        <v>4.2348233584165375E-2</v>
      </c>
      <c r="V280" s="5">
        <f t="shared" si="455"/>
        <v>1.0726529355428423E-2</v>
      </c>
      <c r="W280" s="5">
        <f t="shared" si="456"/>
        <v>7.6388216463676994E-2</v>
      </c>
      <c r="X280" s="5">
        <f t="shared" si="457"/>
        <v>7.214746432020909E-2</v>
      </c>
      <c r="Y280" s="5">
        <f t="shared" si="458"/>
        <v>3.4071070439974011E-2</v>
      </c>
      <c r="Z280" s="5">
        <f t="shared" si="459"/>
        <v>6.0681720071430727E-3</v>
      </c>
      <c r="AA280" s="5">
        <f t="shared" si="460"/>
        <v>1.3332412654641451E-2</v>
      </c>
      <c r="AB280" s="5">
        <f t="shared" si="461"/>
        <v>1.4646357007052828E-2</v>
      </c>
      <c r="AC280" s="5">
        <f t="shared" si="462"/>
        <v>1.3911847533793645E-3</v>
      </c>
      <c r="AD280" s="5">
        <f t="shared" si="463"/>
        <v>4.1958238108897324E-2</v>
      </c>
      <c r="AE280" s="5">
        <f t="shared" si="464"/>
        <v>3.9628893395356961E-2</v>
      </c>
      <c r="AF280" s="5">
        <f t="shared" si="465"/>
        <v>1.8714432046272569E-2</v>
      </c>
      <c r="AG280" s="5">
        <f t="shared" si="466"/>
        <v>5.8918285255573624E-3</v>
      </c>
      <c r="AH280" s="5">
        <f t="shared" si="467"/>
        <v>1.4328231618760995E-3</v>
      </c>
      <c r="AI280" s="5">
        <f t="shared" si="468"/>
        <v>3.1480633101325143E-3</v>
      </c>
      <c r="AJ280" s="5">
        <f t="shared" si="469"/>
        <v>3.4583132337232059E-3</v>
      </c>
      <c r="AK280" s="5">
        <f t="shared" si="470"/>
        <v>2.5327594024872843E-3</v>
      </c>
      <c r="AL280" s="5">
        <f t="shared" si="471"/>
        <v>1.1547563713286993E-4</v>
      </c>
      <c r="AM280" s="5">
        <f t="shared" si="472"/>
        <v>1.8437333156378088E-2</v>
      </c>
      <c r="AN280" s="5">
        <f t="shared" si="473"/>
        <v>1.7413770050412374E-2</v>
      </c>
      <c r="AO280" s="5">
        <f t="shared" si="474"/>
        <v>8.2235154291752429E-3</v>
      </c>
      <c r="AP280" s="5">
        <f t="shared" si="475"/>
        <v>2.5889934926251793E-3</v>
      </c>
      <c r="AQ280" s="5">
        <f t="shared" si="476"/>
        <v>6.113158687349636E-4</v>
      </c>
      <c r="AR280" s="5">
        <f t="shared" si="477"/>
        <v>2.7065577057367281E-4</v>
      </c>
      <c r="AS280" s="5">
        <f t="shared" si="478"/>
        <v>5.946592180314722E-4</v>
      </c>
      <c r="AT280" s="5">
        <f t="shared" si="479"/>
        <v>6.5326444886115286E-4</v>
      </c>
      <c r="AU280" s="5">
        <f t="shared" si="480"/>
        <v>4.7843025294226003E-4</v>
      </c>
      <c r="AV280" s="5">
        <f t="shared" si="481"/>
        <v>2.6279040669835061E-4</v>
      </c>
      <c r="AW280" s="5">
        <f t="shared" si="482"/>
        <v>6.6563083585824802E-6</v>
      </c>
      <c r="AX280" s="5">
        <f t="shared" si="483"/>
        <v>6.7514602860789833E-3</v>
      </c>
      <c r="AY280" s="5">
        <f t="shared" si="484"/>
        <v>6.3766476381970647E-3</v>
      </c>
      <c r="AZ280" s="5">
        <f t="shared" si="485"/>
        <v>3.0113215051835169E-3</v>
      </c>
      <c r="BA280" s="5">
        <f t="shared" si="486"/>
        <v>9.4804853815472125E-4</v>
      </c>
      <c r="BB280" s="5">
        <f t="shared" si="487"/>
        <v>2.2385421877492179E-4</v>
      </c>
      <c r="BC280" s="5">
        <f t="shared" si="488"/>
        <v>4.2285355018523334E-5</v>
      </c>
      <c r="BD280" s="5">
        <f t="shared" si="489"/>
        <v>4.260501696577771E-5</v>
      </c>
      <c r="BE280" s="5">
        <f t="shared" si="490"/>
        <v>9.3607707012441607E-5</v>
      </c>
      <c r="BF280" s="5">
        <f t="shared" si="491"/>
        <v>1.0283299287458883E-4</v>
      </c>
      <c r="BG280" s="5">
        <f t="shared" si="492"/>
        <v>7.5311636623679118E-5</v>
      </c>
      <c r="BH280" s="5">
        <f t="shared" si="493"/>
        <v>4.1366898300730069E-5</v>
      </c>
      <c r="BI280" s="5">
        <f t="shared" si="494"/>
        <v>1.8177485995410272E-5</v>
      </c>
      <c r="BJ280" s="8">
        <f t="shared" si="495"/>
        <v>0.65119003615423554</v>
      </c>
      <c r="BK280" s="8">
        <f t="shared" si="496"/>
        <v>0.19802049302420321</v>
      </c>
      <c r="BL280" s="8">
        <f t="shared" si="497"/>
        <v>0.14362221579637593</v>
      </c>
      <c r="BM280" s="8">
        <f t="shared" si="498"/>
        <v>0.60030366217376963</v>
      </c>
      <c r="BN280" s="8">
        <f t="shared" si="499"/>
        <v>0.39222726347834969</v>
      </c>
    </row>
    <row r="281" spans="1:66" x14ac:dyDescent="0.25">
      <c r="A281" t="s">
        <v>145</v>
      </c>
      <c r="B281" t="s">
        <v>371</v>
      </c>
      <c r="C281" t="s">
        <v>391</v>
      </c>
      <c r="D281" s="4" t="s">
        <v>498</v>
      </c>
      <c r="E281">
        <f>VLOOKUP(A281,home!$A$2:$E$405,3,FALSE)</f>
        <v>1.4795321637426899</v>
      </c>
      <c r="F281">
        <f>VLOOKUP(B281,home!$B$2:$E$405,3,FALSE)</f>
        <v>0.27</v>
      </c>
      <c r="G281">
        <f>VLOOKUP(C281,away!$B$2:$E$405,4,FALSE)</f>
        <v>1.8</v>
      </c>
      <c r="H281">
        <f>VLOOKUP(A281,away!$A$2:$E$405,3,FALSE)</f>
        <v>1.29239766081871</v>
      </c>
      <c r="I281">
        <f>VLOOKUP(C281,away!$B$2:$E$405,3,FALSE)</f>
        <v>0.79</v>
      </c>
      <c r="J281">
        <f>VLOOKUP(B281,home!$B$2:$E$405,4,FALSE)</f>
        <v>0.46</v>
      </c>
      <c r="K281" s="3">
        <f t="shared" si="500"/>
        <v>0.71905263157894739</v>
      </c>
      <c r="L281" s="3">
        <f t="shared" si="501"/>
        <v>0.46965730994151922</v>
      </c>
      <c r="M281" s="5">
        <f t="shared" si="446"/>
        <v>0.30461398054721567</v>
      </c>
      <c r="N281" s="5">
        <f t="shared" si="447"/>
        <v>0.21903348432821371</v>
      </c>
      <c r="O281" s="5">
        <f t="shared" si="448"/>
        <v>0.14306418267438356</v>
      </c>
      <c r="P281" s="5">
        <f t="shared" si="449"/>
        <v>0.10287067703670676</v>
      </c>
      <c r="Q281" s="5">
        <f t="shared" si="450"/>
        <v>7.8748301655054087E-2</v>
      </c>
      <c r="R281" s="5">
        <f t="shared" si="451"/>
        <v>3.3595569591916535E-2</v>
      </c>
      <c r="S281" s="5">
        <f t="shared" si="452"/>
        <v>8.6850709995155134E-3</v>
      </c>
      <c r="T281" s="5">
        <f t="shared" si="453"/>
        <v>3.698471551777599E-2</v>
      </c>
      <c r="U281" s="5">
        <f t="shared" si="454"/>
        <v>2.4156982724461245E-2</v>
      </c>
      <c r="V281" s="5">
        <f t="shared" si="455"/>
        <v>3.2589119741612845E-4</v>
      </c>
      <c r="W281" s="5">
        <f t="shared" si="456"/>
        <v>1.8874724512479808E-2</v>
      </c>
      <c r="X281" s="5">
        <f t="shared" si="457"/>
        <v>8.8646523404185187E-3</v>
      </c>
      <c r="Y281" s="5">
        <f t="shared" si="458"/>
        <v>2.0816743858838764E-3</v>
      </c>
      <c r="Z281" s="5">
        <f t="shared" si="459"/>
        <v>5.2594682801642067E-3</v>
      </c>
      <c r="AA281" s="5">
        <f t="shared" si="460"/>
        <v>3.7818345075580732E-3</v>
      </c>
      <c r="AB281" s="5">
        <f t="shared" si="461"/>
        <v>1.3596690274278525E-3</v>
      </c>
      <c r="AC281" s="5">
        <f t="shared" si="462"/>
        <v>6.878510643675098E-6</v>
      </c>
      <c r="AD281" s="5">
        <f t="shared" si="463"/>
        <v>3.3929800827565671E-3</v>
      </c>
      <c r="AE281" s="5">
        <f t="shared" si="464"/>
        <v>1.5935378983526025E-3</v>
      </c>
      <c r="AF281" s="5">
        <f t="shared" si="465"/>
        <v>3.7420836131507259E-4</v>
      </c>
      <c r="AG281" s="5">
        <f t="shared" si="466"/>
        <v>5.8583230777620346E-5</v>
      </c>
      <c r="AH281" s="5">
        <f t="shared" si="467"/>
        <v>6.1753693104616759E-4</v>
      </c>
      <c r="AI281" s="5">
        <f t="shared" si="468"/>
        <v>4.440415553659338E-4</v>
      </c>
      <c r="AJ281" s="5">
        <f t="shared" si="469"/>
        <v>1.5964462445814176E-4</v>
      </c>
      <c r="AK281" s="5">
        <f t="shared" si="470"/>
        <v>3.8264295778019879E-5</v>
      </c>
      <c r="AL281" s="5">
        <f t="shared" si="471"/>
        <v>9.2917212223537155E-8</v>
      </c>
      <c r="AM281" s="5">
        <f t="shared" si="472"/>
        <v>4.8794625148021302E-4</v>
      </c>
      <c r="AN281" s="5">
        <f t="shared" si="473"/>
        <v>2.2916752386624485E-4</v>
      </c>
      <c r="AO281" s="5">
        <f t="shared" si="474"/>
        <v>5.381510139248972E-5</v>
      </c>
      <c r="AP281" s="5">
        <f t="shared" si="475"/>
        <v>8.4248852514089403E-6</v>
      </c>
      <c r="AQ281" s="5">
        <f t="shared" si="476"/>
        <v>9.8920223593567595E-7</v>
      </c>
      <c r="AR281" s="5">
        <f t="shared" si="477"/>
        <v>5.8006146764936928E-5</v>
      </c>
      <c r="AS281" s="5">
        <f t="shared" si="478"/>
        <v>4.1709472479082541E-5</v>
      </c>
      <c r="AT281" s="5">
        <f t="shared" si="479"/>
        <v>1.499565297392699E-5</v>
      </c>
      <c r="AU281" s="5">
        <f t="shared" si="480"/>
        <v>3.5942212443822908E-6</v>
      </c>
      <c r="AV281" s="5">
        <f t="shared" si="481"/>
        <v>6.4610856106251111E-7</v>
      </c>
      <c r="AW281" s="5">
        <f t="shared" si="482"/>
        <v>8.7163655754184947E-10</v>
      </c>
      <c r="AX281" s="5">
        <f t="shared" si="483"/>
        <v>5.8476506032654975E-5</v>
      </c>
      <c r="AY281" s="5">
        <f t="shared" si="484"/>
        <v>2.7463918518075755E-5</v>
      </c>
      <c r="AZ281" s="5">
        <f t="shared" si="485"/>
        <v>6.449315045826265E-6</v>
      </c>
      <c r="BA281" s="5">
        <f t="shared" si="486"/>
        <v>1.0096559851293764E-6</v>
      </c>
      <c r="BB281" s="5">
        <f t="shared" si="487"/>
        <v>1.1854807848555439E-7</v>
      </c>
      <c r="BC281" s="5">
        <f t="shared" si="488"/>
        <v>1.1135394328052317E-8</v>
      </c>
      <c r="BD281" s="5">
        <f t="shared" si="489"/>
        <v>4.5405018082822006E-6</v>
      </c>
      <c r="BE281" s="5">
        <f t="shared" si="490"/>
        <v>3.2648597739342858E-6</v>
      </c>
      <c r="BF281" s="5">
        <f t="shared" si="491"/>
        <v>1.1738030060918476E-6</v>
      </c>
      <c r="BG281" s="5">
        <f t="shared" si="492"/>
        <v>2.8134204682854075E-7</v>
      </c>
      <c r="BH281" s="5">
        <f t="shared" si="493"/>
        <v>5.0574934786467412E-8</v>
      </c>
      <c r="BI281" s="5">
        <f t="shared" si="494"/>
        <v>7.2732079900286108E-9</v>
      </c>
      <c r="BJ281" s="8">
        <f t="shared" si="495"/>
        <v>0.37088073435630858</v>
      </c>
      <c r="BK281" s="8">
        <f t="shared" si="496"/>
        <v>0.41653005512722802</v>
      </c>
      <c r="BL281" s="8">
        <f t="shared" si="497"/>
        <v>0.20734599588919678</v>
      </c>
      <c r="BM281" s="8">
        <f t="shared" si="498"/>
        <v>0.11806259477252587</v>
      </c>
      <c r="BN281" s="8">
        <f t="shared" si="499"/>
        <v>0.8819261958334903</v>
      </c>
    </row>
    <row r="282" spans="1:66" x14ac:dyDescent="0.25">
      <c r="A282" t="s">
        <v>145</v>
      </c>
      <c r="B282" t="s">
        <v>149</v>
      </c>
      <c r="C282" t="s">
        <v>419</v>
      </c>
      <c r="D282" s="4" t="s">
        <v>498</v>
      </c>
      <c r="E282">
        <f>VLOOKUP(A282,home!$A$2:$E$405,3,FALSE)</f>
        <v>1.4795321637426899</v>
      </c>
      <c r="F282">
        <f>VLOOKUP(B282,home!$B$2:$E$405,3,FALSE)</f>
        <v>0.57999999999999996</v>
      </c>
      <c r="G282">
        <f>VLOOKUP(C282,away!$B$2:$E$405,4,FALSE)</f>
        <v>1.1299999999999999</v>
      </c>
      <c r="H282">
        <f>VLOOKUP(A282,away!$A$2:$E$405,3,FALSE)</f>
        <v>1.29239766081871</v>
      </c>
      <c r="I282">
        <f>VLOOKUP(C282,away!$B$2:$E$405,3,FALSE)</f>
        <v>0.56000000000000005</v>
      </c>
      <c r="J282">
        <f>VLOOKUP(B282,home!$B$2:$E$405,4,FALSE)</f>
        <v>1.66</v>
      </c>
      <c r="K282" s="3">
        <f t="shared" si="500"/>
        <v>0.96968538011695882</v>
      </c>
      <c r="L282" s="3">
        <f t="shared" si="501"/>
        <v>1.2014128654970728</v>
      </c>
      <c r="M282" s="5">
        <f t="shared" si="446"/>
        <v>0.11405229067593427</v>
      </c>
      <c r="N282" s="5">
        <f t="shared" si="447"/>
        <v>0.11059483883730317</v>
      </c>
      <c r="O282" s="5">
        <f t="shared" si="448"/>
        <v>0.13702388935747925</v>
      </c>
      <c r="P282" s="5">
        <f t="shared" si="449"/>
        <v>0.13287006223671136</v>
      </c>
      <c r="Q282" s="5">
        <f t="shared" si="450"/>
        <v>5.3621099168462069E-2</v>
      </c>
      <c r="R282" s="5">
        <f t="shared" si="451"/>
        <v>8.2311131777261543E-2</v>
      </c>
      <c r="S282" s="5">
        <f t="shared" si="452"/>
        <v>3.8698156201330818E-2</v>
      </c>
      <c r="T282" s="5">
        <f t="shared" si="453"/>
        <v>6.4421078403084725E-2</v>
      </c>
      <c r="U282" s="5">
        <f t="shared" si="454"/>
        <v>7.9815901105290937E-2</v>
      </c>
      <c r="V282" s="5">
        <f t="shared" si="455"/>
        <v>5.0092290440187258E-3</v>
      </c>
      <c r="W282" s="5">
        <f t="shared" si="456"/>
        <v>1.7331865309819765E-2</v>
      </c>
      <c r="X282" s="5">
        <f t="shared" si="457"/>
        <v>2.0822725966279872E-2</v>
      </c>
      <c r="Y282" s="5">
        <f t="shared" si="458"/>
        <v>1.2508345435304309E-2</v>
      </c>
      <c r="Z282" s="5">
        <f t="shared" si="459"/>
        <v>3.2963217563608982E-2</v>
      </c>
      <c r="AA282" s="5">
        <f t="shared" si="460"/>
        <v>3.1963950153046185E-2</v>
      </c>
      <c r="AB282" s="5">
        <f t="shared" si="461"/>
        <v>1.5497487577098056E-2</v>
      </c>
      <c r="AC282" s="5">
        <f t="shared" si="462"/>
        <v>3.6473213892294031E-4</v>
      </c>
      <c r="AD282" s="5">
        <f t="shared" si="463"/>
        <v>4.2016141002721268E-3</v>
      </c>
      <c r="AE282" s="5">
        <f t="shared" si="464"/>
        <v>5.0478732359208406E-3</v>
      </c>
      <c r="AF282" s="5">
        <f t="shared" si="465"/>
        <v>3.0322899245168208E-3</v>
      </c>
      <c r="AG282" s="5">
        <f t="shared" si="466"/>
        <v>1.2143440424105519E-3</v>
      </c>
      <c r="AH282" s="5">
        <f t="shared" si="467"/>
        <v>9.9006084172747338E-3</v>
      </c>
      <c r="AI282" s="5">
        <f t="shared" si="468"/>
        <v>9.600475236494212E-3</v>
      </c>
      <c r="AJ282" s="5">
        <f t="shared" si="469"/>
        <v>4.6547202395016696E-3</v>
      </c>
      <c r="AK282" s="5">
        <f t="shared" si="470"/>
        <v>1.5045380549264264E-3</v>
      </c>
      <c r="AL282" s="5">
        <f t="shared" si="471"/>
        <v>1.699640812515331E-5</v>
      </c>
      <c r="AM282" s="5">
        <f t="shared" si="472"/>
        <v>8.1484875318543054E-4</v>
      </c>
      <c r="AN282" s="5">
        <f t="shared" si="473"/>
        <v>9.7896977551122501E-4</v>
      </c>
      <c r="AO282" s="5">
        <f t="shared" si="474"/>
        <v>5.8807344161598374E-4</v>
      </c>
      <c r="AP282" s="5">
        <f t="shared" si="475"/>
        <v>2.3550633287152816E-4</v>
      </c>
      <c r="AQ282" s="5">
        <f t="shared" si="476"/>
        <v>7.0735084554472588E-5</v>
      </c>
      <c r="AR282" s="5">
        <f t="shared" si="477"/>
        <v>2.3789436657524923E-3</v>
      </c>
      <c r="AS282" s="5">
        <f t="shared" si="478"/>
        <v>2.3068268928020368E-3</v>
      </c>
      <c r="AT282" s="5">
        <f t="shared" si="479"/>
        <v>1.118448156205383E-3</v>
      </c>
      <c r="AU282" s="5">
        <f t="shared" si="480"/>
        <v>3.6151427516370959E-4</v>
      </c>
      <c r="AV282" s="5">
        <f t="shared" si="481"/>
        <v>8.7638776832457129E-5</v>
      </c>
      <c r="AW282" s="5">
        <f t="shared" si="482"/>
        <v>5.5001910673450916E-7</v>
      </c>
      <c r="AX282" s="5">
        <f t="shared" si="483"/>
        <v>1.3169115382840728E-4</v>
      </c>
      <c r="AY282" s="5">
        <f t="shared" si="484"/>
        <v>1.5821544648160263E-4</v>
      </c>
      <c r="AZ282" s="5">
        <f t="shared" si="485"/>
        <v>9.5041036461680531E-5</v>
      </c>
      <c r="BA282" s="5">
        <f t="shared" si="486"/>
        <v>3.8061174651746455E-5</v>
      </c>
      <c r="BB282" s="5">
        <f t="shared" si="487"/>
        <v>1.1431796225634824E-5</v>
      </c>
      <c r="BC282" s="5">
        <f t="shared" si="488"/>
        <v>2.7468614122437076E-6</v>
      </c>
      <c r="BD282" s="5">
        <f t="shared" si="489"/>
        <v>4.7634892105463629E-4</v>
      </c>
      <c r="BE282" s="5">
        <f t="shared" si="490"/>
        <v>4.6190858458116811E-4</v>
      </c>
      <c r="BF282" s="5">
        <f t="shared" si="491"/>
        <v>2.2395300070943822E-4</v>
      </c>
      <c r="BG282" s="5">
        <f t="shared" si="492"/>
        <v>7.2387983540421724E-5</v>
      </c>
      <c r="BH282" s="5">
        <f t="shared" si="493"/>
        <v>1.7548392333823495E-5</v>
      </c>
      <c r="BI282" s="5">
        <f t="shared" si="494"/>
        <v>3.4032838981330341E-6</v>
      </c>
      <c r="BJ282" s="8">
        <f t="shared" si="495"/>
        <v>0.29592139528017414</v>
      </c>
      <c r="BK282" s="8">
        <f t="shared" si="496"/>
        <v>0.29116968215152489</v>
      </c>
      <c r="BL282" s="8">
        <f t="shared" si="497"/>
        <v>0.3797816238512467</v>
      </c>
      <c r="BM282" s="8">
        <f t="shared" si="498"/>
        <v>0.36920494136602822</v>
      </c>
      <c r="BN282" s="8">
        <f t="shared" si="499"/>
        <v>0.63047331205315171</v>
      </c>
    </row>
    <row r="283" spans="1:66" x14ac:dyDescent="0.25">
      <c r="A283" t="s">
        <v>145</v>
      </c>
      <c r="B283" t="s">
        <v>404</v>
      </c>
      <c r="C283" t="s">
        <v>427</v>
      </c>
      <c r="D283" s="4" t="s">
        <v>498</v>
      </c>
      <c r="E283">
        <f>VLOOKUP(A283,home!$A$2:$E$405,3,FALSE)</f>
        <v>1.4795321637426899</v>
      </c>
      <c r="F283">
        <f>VLOOKUP(B283,home!$B$2:$E$405,3,FALSE)</f>
        <v>1.18</v>
      </c>
      <c r="G283">
        <f>VLOOKUP(C283,away!$B$2:$E$405,4,FALSE)</f>
        <v>0.83</v>
      </c>
      <c r="H283">
        <f>VLOOKUP(A283,away!$A$2:$E$405,3,FALSE)</f>
        <v>1.29239766081871</v>
      </c>
      <c r="I283">
        <f>VLOOKUP(C283,away!$B$2:$E$405,3,FALSE)</f>
        <v>1.58</v>
      </c>
      <c r="J283">
        <f>VLOOKUP(B283,home!$B$2:$E$405,4,FALSE)</f>
        <v>0.77</v>
      </c>
      <c r="K283" s="3">
        <f t="shared" si="500"/>
        <v>1.4490538011695904</v>
      </c>
      <c r="L283" s="3">
        <f t="shared" si="501"/>
        <v>1.5723309941520427</v>
      </c>
      <c r="M283" s="5">
        <f t="shared" si="446"/>
        <v>4.873368543356902E-2</v>
      </c>
      <c r="N283" s="5">
        <f t="shared" si="447"/>
        <v>7.0617732122516277E-2</v>
      </c>
      <c r="O283" s="5">
        <f t="shared" si="448"/>
        <v>7.6625484066456501E-2</v>
      </c>
      <c r="P283" s="5">
        <f t="shared" si="449"/>
        <v>0.11103444895295866</v>
      </c>
      <c r="Q283" s="5">
        <f t="shared" si="450"/>
        <v>5.1164446581054061E-2</v>
      </c>
      <c r="R283" s="5">
        <f t="shared" si="451"/>
        <v>6.0240311769796551E-2</v>
      </c>
      <c r="S283" s="5">
        <f t="shared" si="452"/>
        <v>6.3245005711156918E-2</v>
      </c>
      <c r="T283" s="5">
        <f t="shared" si="453"/>
        <v>8.0447445158027805E-2</v>
      </c>
      <c r="U283" s="5">
        <f t="shared" si="454"/>
        <v>8.72914527536649E-2</v>
      </c>
      <c r="V283" s="5">
        <f t="shared" si="455"/>
        <v>1.6010769771096084E-2</v>
      </c>
      <c r="W283" s="5">
        <f t="shared" si="456"/>
        <v>2.4713345267671612E-2</v>
      </c>
      <c r="X283" s="5">
        <f t="shared" si="457"/>
        <v>3.8857558733540784E-2</v>
      </c>
      <c r="Y283" s="5">
        <f t="shared" si="458"/>
        <v>3.0548471976914796E-2</v>
      </c>
      <c r="Z283" s="5">
        <f t="shared" si="459"/>
        <v>3.1572569764344402E-2</v>
      </c>
      <c r="AA283" s="5">
        <f t="shared" si="460"/>
        <v>4.5750352229715324E-2</v>
      </c>
      <c r="AB283" s="5">
        <f t="shared" si="461"/>
        <v>3.3147360901658325E-2</v>
      </c>
      <c r="AC283" s="5">
        <f t="shared" si="462"/>
        <v>2.2799258139291397E-3</v>
      </c>
      <c r="AD283" s="5">
        <f t="shared" si="463"/>
        <v>8.952741724934021E-3</v>
      </c>
      <c r="AE283" s="5">
        <f t="shared" si="464"/>
        <v>1.4076673296751984E-2</v>
      </c>
      <c r="AF283" s="5">
        <f t="shared" si="465"/>
        <v>1.1066594859517784E-2</v>
      </c>
      <c r="AG283" s="5">
        <f t="shared" si="466"/>
        <v>5.800116699114493E-3</v>
      </c>
      <c r="AH283" s="5">
        <f t="shared" si="467"/>
        <v>1.2410632501376594E-2</v>
      </c>
      <c r="AI283" s="5">
        <f t="shared" si="468"/>
        <v>1.7983674201038614E-2</v>
      </c>
      <c r="AJ283" s="5">
        <f t="shared" si="469"/>
        <v>1.302965573000525E-2</v>
      </c>
      <c r="AK283" s="5">
        <f t="shared" si="470"/>
        <v>6.2935573878317476E-3</v>
      </c>
      <c r="AL283" s="5">
        <f t="shared" si="471"/>
        <v>2.0778260798545806E-4</v>
      </c>
      <c r="AM283" s="5">
        <f t="shared" si="472"/>
        <v>2.5946008854810442E-3</v>
      </c>
      <c r="AN283" s="5">
        <f t="shared" si="473"/>
        <v>4.0795713896961804E-3</v>
      </c>
      <c r="AO283" s="5">
        <f t="shared" si="474"/>
        <v>3.2072182694376141E-3</v>
      </c>
      <c r="AP283" s="5">
        <f t="shared" si="475"/>
        <v>1.6809362300158124E-3</v>
      </c>
      <c r="AQ283" s="5">
        <f t="shared" si="476"/>
        <v>6.6074703341173751E-4</v>
      </c>
      <c r="AR283" s="5">
        <f t="shared" si="477"/>
        <v>3.9027244277890223E-3</v>
      </c>
      <c r="AS283" s="5">
        <f t="shared" si="478"/>
        <v>5.6552576670050965E-3</v>
      </c>
      <c r="AT283" s="5">
        <f t="shared" si="479"/>
        <v>4.0973863094836034E-3</v>
      </c>
      <c r="AU283" s="5">
        <f t="shared" si="480"/>
        <v>1.9791110688724849E-3</v>
      </c>
      <c r="AV283" s="5">
        <f t="shared" si="481"/>
        <v>7.1695960432162191E-4</v>
      </c>
      <c r="AW283" s="5">
        <f t="shared" si="482"/>
        <v>1.3150285392045663E-5</v>
      </c>
      <c r="AX283" s="5">
        <f t="shared" si="483"/>
        <v>6.2661937927071642E-4</v>
      </c>
      <c r="AY283" s="5">
        <f t="shared" si="484"/>
        <v>9.8525307156366142E-4</v>
      </c>
      <c r="AZ283" s="5">
        <f t="shared" si="485"/>
        <v>7.7457197075152305E-4</v>
      </c>
      <c r="BA283" s="5">
        <f t="shared" si="486"/>
        <v>4.0596117227134968E-4</v>
      </c>
      <c r="BB283" s="5">
        <f t="shared" si="487"/>
        <v>1.5957633339613503E-4</v>
      </c>
      <c r="BC283" s="5">
        <f t="shared" si="488"/>
        <v>5.0181362986376565E-5</v>
      </c>
      <c r="BD283" s="5">
        <f t="shared" si="489"/>
        <v>1.0227290965744958E-3</v>
      </c>
      <c r="BE283" s="5">
        <f t="shared" si="490"/>
        <v>1.4819894849580142E-3</v>
      </c>
      <c r="BF283" s="5">
        <f t="shared" si="491"/>
        <v>1.0737412482358872E-3</v>
      </c>
      <c r="BG283" s="5">
        <f t="shared" si="492"/>
        <v>5.1863627907626432E-4</v>
      </c>
      <c r="BH283" s="5">
        <f t="shared" si="493"/>
        <v>1.878829679049785E-4</v>
      </c>
      <c r="BI283" s="5">
        <f t="shared" si="494"/>
        <v>5.4450505763546571E-5</v>
      </c>
      <c r="BJ283" s="8">
        <f t="shared" si="495"/>
        <v>0.35147036351832583</v>
      </c>
      <c r="BK283" s="8">
        <f t="shared" si="496"/>
        <v>0.24249687136225892</v>
      </c>
      <c r="BL283" s="8">
        <f t="shared" si="497"/>
        <v>0.37346335020152877</v>
      </c>
      <c r="BM283" s="8">
        <f t="shared" si="498"/>
        <v>0.57961494313393547</v>
      </c>
      <c r="BN283" s="8">
        <f t="shared" si="499"/>
        <v>0.41841610892635106</v>
      </c>
    </row>
    <row r="284" spans="1:66" x14ac:dyDescent="0.25">
      <c r="A284" t="s">
        <v>145</v>
      </c>
      <c r="B284" t="s">
        <v>423</v>
      </c>
      <c r="C284" t="s">
        <v>357</v>
      </c>
      <c r="D284" s="4" t="s">
        <v>498</v>
      </c>
      <c r="E284">
        <f>VLOOKUP(A284,home!$A$2:$E$405,3,FALSE)</f>
        <v>1.4795321637426899</v>
      </c>
      <c r="F284">
        <f>VLOOKUP(B284,home!$B$2:$E$405,3,FALSE)</f>
        <v>1.1299999999999999</v>
      </c>
      <c r="G284">
        <f>VLOOKUP(C284,away!$B$2:$E$405,4,FALSE)</f>
        <v>0.53</v>
      </c>
      <c r="H284">
        <f>VLOOKUP(A284,away!$A$2:$E$405,3,FALSE)</f>
        <v>1.29239766081871</v>
      </c>
      <c r="I284">
        <f>VLOOKUP(C284,away!$B$2:$E$405,3,FALSE)</f>
        <v>0.98</v>
      </c>
      <c r="J284">
        <f>VLOOKUP(B284,home!$B$2:$E$405,4,FALSE)</f>
        <v>0.64</v>
      </c>
      <c r="K284" s="3">
        <f t="shared" si="500"/>
        <v>0.88609181286549699</v>
      </c>
      <c r="L284" s="3">
        <f t="shared" si="501"/>
        <v>0.81059181286549487</v>
      </c>
      <c r="M284" s="5">
        <f t="shared" si="446"/>
        <v>0.18329037671034679</v>
      </c>
      <c r="N284" s="5">
        <f t="shared" si="447"/>
        <v>0.16241210218007102</v>
      </c>
      <c r="O284" s="5">
        <f t="shared" si="448"/>
        <v>0.14857367873843946</v>
      </c>
      <c r="P284" s="5">
        <f t="shared" si="449"/>
        <v>0.13164992033743975</v>
      </c>
      <c r="Q284" s="5">
        <f t="shared" si="450"/>
        <v>7.1956017026017755E-2</v>
      </c>
      <c r="R284" s="5">
        <f t="shared" si="451"/>
        <v>6.0216303796343636E-2</v>
      </c>
      <c r="S284" s="5">
        <f t="shared" si="452"/>
        <v>2.3639677428678472E-2</v>
      </c>
      <c r="T284" s="5">
        <f t="shared" si="453"/>
        <v>5.832695828770014E-2</v>
      </c>
      <c r="U284" s="5">
        <f t="shared" si="454"/>
        <v>5.3357173794961632E-2</v>
      </c>
      <c r="V284" s="5">
        <f t="shared" si="455"/>
        <v>1.8866006231597287E-3</v>
      </c>
      <c r="W284" s="5">
        <f t="shared" si="456"/>
        <v>2.125321252438821E-2</v>
      </c>
      <c r="X284" s="5">
        <f t="shared" si="457"/>
        <v>1.7227680069359479E-2</v>
      </c>
      <c r="Y284" s="5">
        <f t="shared" si="458"/>
        <v>6.9823082094444258E-3</v>
      </c>
      <c r="Z284" s="5">
        <f t="shared" si="459"/>
        <v>1.6270280952779194E-2</v>
      </c>
      <c r="AA284" s="5">
        <f t="shared" si="460"/>
        <v>1.4416962745279078E-2</v>
      </c>
      <c r="AB284" s="5">
        <f t="shared" si="461"/>
        <v>6.3873763274893362E-3</v>
      </c>
      <c r="AC284" s="5">
        <f t="shared" si="462"/>
        <v>8.4691715068885648E-5</v>
      </c>
      <c r="AD284" s="5">
        <f t="shared" si="463"/>
        <v>4.7080744037377087E-3</v>
      </c>
      <c r="AE284" s="5">
        <f t="shared" si="464"/>
        <v>3.8163265660313824E-3</v>
      </c>
      <c r="AF284" s="5">
        <f t="shared" si="465"/>
        <v>1.5467415348230634E-3</v>
      </c>
      <c r="AG284" s="5">
        <f t="shared" si="466"/>
        <v>4.1792534158219502E-4</v>
      </c>
      <c r="AH284" s="5">
        <f t="shared" si="467"/>
        <v>3.2971391333360533E-3</v>
      </c>
      <c r="AI284" s="5">
        <f t="shared" si="468"/>
        <v>2.9215679919275166E-3</v>
      </c>
      <c r="AJ284" s="5">
        <f t="shared" si="469"/>
        <v>1.2943887391884317E-3</v>
      </c>
      <c r="AK284" s="5">
        <f t="shared" si="470"/>
        <v>3.823157548200541E-4</v>
      </c>
      <c r="AL284" s="5">
        <f t="shared" si="471"/>
        <v>2.4332226802457217E-6</v>
      </c>
      <c r="AM284" s="5">
        <f t="shared" si="472"/>
        <v>8.3435723670271806E-4</v>
      </c>
      <c r="AN284" s="5">
        <f t="shared" si="473"/>
        <v>6.7632314507630107E-4</v>
      </c>
      <c r="AO284" s="5">
        <f t="shared" si="474"/>
        <v>2.7411100212514593E-4</v>
      </c>
      <c r="AP284" s="5">
        <f t="shared" si="475"/>
        <v>7.4064044712999865E-5</v>
      </c>
      <c r="AQ284" s="5">
        <f t="shared" si="476"/>
        <v>1.5008927068015406E-5</v>
      </c>
      <c r="AR284" s="5">
        <f t="shared" si="477"/>
        <v>5.3452679747212784E-4</v>
      </c>
      <c r="AS284" s="5">
        <f t="shared" si="478"/>
        <v>4.7363981899726604E-4</v>
      </c>
      <c r="AT284" s="5">
        <f t="shared" si="479"/>
        <v>2.0984418293028669E-4</v>
      </c>
      <c r="AU284" s="5">
        <f t="shared" si="480"/>
        <v>6.1980404157325567E-5</v>
      </c>
      <c r="AV284" s="5">
        <f t="shared" si="481"/>
        <v>1.3730082170475198E-5</v>
      </c>
      <c r="AW284" s="5">
        <f t="shared" si="482"/>
        <v>4.8546764636358471E-8</v>
      </c>
      <c r="AX284" s="5">
        <f t="shared" si="483"/>
        <v>1.2321951940789299E-4</v>
      </c>
      <c r="AY284" s="5">
        <f t="shared" si="484"/>
        <v>9.9880733617258981E-5</v>
      </c>
      <c r="AZ284" s="5">
        <f t="shared" si="485"/>
        <v>4.0481252466574767E-5</v>
      </c>
      <c r="BA284" s="5">
        <f t="shared" si="486"/>
        <v>1.0937923941315543E-5</v>
      </c>
      <c r="BB284" s="5">
        <f t="shared" si="487"/>
        <v>2.2165478991439656E-6</v>
      </c>
      <c r="BC284" s="5">
        <f t="shared" si="488"/>
        <v>3.5934311597406238E-7</v>
      </c>
      <c r="BD284" s="5">
        <f t="shared" si="489"/>
        <v>7.2213840964686514E-5</v>
      </c>
      <c r="BE284" s="5">
        <f t="shared" si="490"/>
        <v>6.3988093254379748E-5</v>
      </c>
      <c r="BF284" s="5">
        <f t="shared" si="491"/>
        <v>2.8349662776789921E-5</v>
      </c>
      <c r="BG284" s="5">
        <f t="shared" si="492"/>
        <v>8.3734680280037592E-6</v>
      </c>
      <c r="BH284" s="5">
        <f t="shared" si="493"/>
        <v>1.8549153662262822E-6</v>
      </c>
      <c r="BI284" s="5">
        <f t="shared" si="494"/>
        <v>3.2872506391430276E-7</v>
      </c>
      <c r="BJ284" s="8">
        <f t="shared" si="495"/>
        <v>0.35079830581928878</v>
      </c>
      <c r="BK284" s="8">
        <f t="shared" si="496"/>
        <v>0.34065358077099106</v>
      </c>
      <c r="BL284" s="8">
        <f t="shared" si="497"/>
        <v>0.2923157370129667</v>
      </c>
      <c r="BM284" s="8">
        <f t="shared" si="498"/>
        <v>0.24183967358051475</v>
      </c>
      <c r="BN284" s="8">
        <f t="shared" si="499"/>
        <v>0.75809839878865848</v>
      </c>
    </row>
    <row r="285" spans="1:66" x14ac:dyDescent="0.25">
      <c r="A285" t="s">
        <v>145</v>
      </c>
      <c r="B285" t="s">
        <v>425</v>
      </c>
      <c r="C285" t="s">
        <v>375</v>
      </c>
      <c r="D285" s="4" t="s">
        <v>498</v>
      </c>
      <c r="E285">
        <f>VLOOKUP(A285,home!$A$2:$E$405,3,FALSE)</f>
        <v>1.4795321637426899</v>
      </c>
      <c r="F285">
        <f>VLOOKUP(B285,home!$B$2:$E$405,3,FALSE)</f>
        <v>1.35</v>
      </c>
      <c r="G285">
        <f>VLOOKUP(C285,away!$B$2:$E$405,4,FALSE)</f>
        <v>0.97</v>
      </c>
      <c r="H285">
        <f>VLOOKUP(A285,away!$A$2:$E$405,3,FALSE)</f>
        <v>1.29239766081871</v>
      </c>
      <c r="I285">
        <f>VLOOKUP(C285,away!$B$2:$E$405,3,FALSE)</f>
        <v>1.35</v>
      </c>
      <c r="J285">
        <f>VLOOKUP(B285,home!$B$2:$E$405,4,FALSE)</f>
        <v>0.68</v>
      </c>
      <c r="K285" s="3">
        <f t="shared" si="500"/>
        <v>1.9374473684210525</v>
      </c>
      <c r="L285" s="3">
        <f t="shared" si="501"/>
        <v>1.1864210526315759</v>
      </c>
      <c r="M285" s="5">
        <f t="shared" si="446"/>
        <v>4.3986679873103944E-2</v>
      </c>
      <c r="N285" s="5">
        <f t="shared" si="447"/>
        <v>8.5221877165724491E-2</v>
      </c>
      <c r="O285" s="5">
        <f t="shared" si="448"/>
        <v>5.2186723036816138E-2</v>
      </c>
      <c r="P285" s="5">
        <f t="shared" si="449"/>
        <v>0.10110902921419772</v>
      </c>
      <c r="Q285" s="5">
        <f t="shared" si="450"/>
        <v>8.255645082331757E-2</v>
      </c>
      <c r="R285" s="5">
        <f t="shared" si="451"/>
        <v>3.0957713439365958E-2</v>
      </c>
      <c r="S285" s="5">
        <f t="shared" si="452"/>
        <v>5.8103020153656003E-2</v>
      </c>
      <c r="T285" s="5">
        <f t="shared" si="453"/>
        <v>9.7946711287327376E-2</v>
      </c>
      <c r="U285" s="5">
        <f t="shared" si="454"/>
        <v>5.9978940435432615E-2</v>
      </c>
      <c r="V285" s="5">
        <f t="shared" si="455"/>
        <v>1.4839694347614663E-2</v>
      </c>
      <c r="W285" s="5">
        <f t="shared" si="456"/>
        <v>5.3316259464606212E-2</v>
      </c>
      <c r="X285" s="5">
        <f t="shared" si="457"/>
        <v>6.3255532676376333E-2</v>
      </c>
      <c r="Y285" s="5">
        <f t="shared" si="458"/>
        <v>3.7523847831338726E-2</v>
      </c>
      <c r="Z285" s="5">
        <f t="shared" si="459"/>
        <v>1.2242960988599753E-2</v>
      </c>
      <c r="AA285" s="5">
        <f t="shared" si="460"/>
        <v>2.3720092549044194E-2</v>
      </c>
      <c r="AB285" s="5">
        <f t="shared" si="461"/>
        <v>2.2978215443924751E-2</v>
      </c>
      <c r="AC285" s="5">
        <f t="shared" si="462"/>
        <v>2.1319338798291903E-3</v>
      </c>
      <c r="AD285" s="5">
        <f t="shared" si="463"/>
        <v>2.5824361648438841E-2</v>
      </c>
      <c r="AE285" s="5">
        <f t="shared" si="464"/>
        <v>3.0638566330479313E-2</v>
      </c>
      <c r="AF285" s="5">
        <f t="shared" si="465"/>
        <v>1.8175120058464816E-2</v>
      </c>
      <c r="AG285" s="5">
        <f t="shared" si="466"/>
        <v>7.1877816904897009E-3</v>
      </c>
      <c r="AH285" s="5">
        <f t="shared" si="467"/>
        <v>3.6313266658554609E-3</v>
      </c>
      <c r="AI285" s="5">
        <f t="shared" si="468"/>
        <v>7.0355042926388556E-3</v>
      </c>
      <c r="AJ285" s="5">
        <f t="shared" si="469"/>
        <v>6.8154596386440867E-3</v>
      </c>
      <c r="AK285" s="5">
        <f t="shared" si="470"/>
        <v>4.4015314471569601E-3</v>
      </c>
      <c r="AL285" s="5">
        <f t="shared" si="471"/>
        <v>1.9602094594113004E-4</v>
      </c>
      <c r="AM285" s="5">
        <f t="shared" si="472"/>
        <v>1.0006668303384278E-2</v>
      </c>
      <c r="AN285" s="5">
        <f t="shared" si="473"/>
        <v>1.18721219418362E-2</v>
      </c>
      <c r="AO285" s="5">
        <f t="shared" si="474"/>
        <v>7.0426677056018676E-3</v>
      </c>
      <c r="AP285" s="5">
        <f t="shared" si="475"/>
        <v>2.7851897442048587E-3</v>
      </c>
      <c r="AQ285" s="5">
        <f t="shared" si="476"/>
        <v>8.2610193702454984E-4</v>
      </c>
      <c r="AR285" s="5">
        <f t="shared" si="477"/>
        <v>8.6165648107066934E-4</v>
      </c>
      <c r="AS285" s="5">
        <f t="shared" si="478"/>
        <v>1.6694140817333123E-3</v>
      </c>
      <c r="AT285" s="5">
        <f t="shared" si="479"/>
        <v>1.6172009597296274E-3</v>
      </c>
      <c r="AU285" s="5">
        <f t="shared" si="480"/>
        <v>1.0444139145453888E-3</v>
      </c>
      <c r="AV285" s="5">
        <f t="shared" si="481"/>
        <v>5.0587424756957358E-4</v>
      </c>
      <c r="AW285" s="5">
        <f t="shared" si="482"/>
        <v>1.2516091744473753E-5</v>
      </c>
      <c r="AX285" s="5">
        <f t="shared" si="483"/>
        <v>3.2312321951757038E-3</v>
      </c>
      <c r="AY285" s="5">
        <f t="shared" si="484"/>
        <v>3.8336019022973964E-3</v>
      </c>
      <c r="AZ285" s="5">
        <f t="shared" si="485"/>
        <v>2.2741330021470445E-3</v>
      </c>
      <c r="BA285" s="5">
        <f t="shared" si="486"/>
        <v>8.9935975674383455E-4</v>
      </c>
      <c r="BB285" s="5">
        <f t="shared" si="487"/>
        <v>2.6675483732262466E-4</v>
      </c>
      <c r="BC285" s="5">
        <f t="shared" si="488"/>
        <v>6.3296710978174621E-5</v>
      </c>
      <c r="BD285" s="5">
        <f t="shared" si="489"/>
        <v>1.7038123154644708E-4</v>
      </c>
      <c r="BE285" s="5">
        <f t="shared" si="490"/>
        <v>3.3010466868800184E-4</v>
      </c>
      <c r="BF285" s="5">
        <f t="shared" si="491"/>
        <v>3.1978021082653638E-4</v>
      </c>
      <c r="BG285" s="5">
        <f t="shared" si="492"/>
        <v>2.0651910931300071E-4</v>
      </c>
      <c r="BH285" s="5">
        <f t="shared" si="493"/>
        <v>1.0002997621678326E-4</v>
      </c>
      <c r="BI285" s="5">
        <f t="shared" si="494"/>
        <v>3.8760562836885437E-5</v>
      </c>
      <c r="BJ285" s="8">
        <f t="shared" si="495"/>
        <v>0.54474763701327999</v>
      </c>
      <c r="BK285" s="8">
        <f t="shared" si="496"/>
        <v>0.22419998031664004</v>
      </c>
      <c r="BL285" s="8">
        <f t="shared" si="497"/>
        <v>0.2185696423929552</v>
      </c>
      <c r="BM285" s="8">
        <f t="shared" si="498"/>
        <v>0.59992066134839617</v>
      </c>
      <c r="BN285" s="8">
        <f t="shared" si="499"/>
        <v>0.39601847355252584</v>
      </c>
    </row>
    <row r="286" spans="1:66" x14ac:dyDescent="0.25">
      <c r="A286" t="s">
        <v>145</v>
      </c>
      <c r="B286" t="s">
        <v>432</v>
      </c>
      <c r="C286" t="s">
        <v>347</v>
      </c>
      <c r="D286" s="4" t="s">
        <v>498</v>
      </c>
      <c r="E286">
        <f>VLOOKUP(A286,home!$A$2:$E$405,3,FALSE)</f>
        <v>1.4795321637426899</v>
      </c>
      <c r="F286">
        <f>VLOOKUP(B286,home!$B$2:$E$405,3,FALSE)</f>
        <v>1.54</v>
      </c>
      <c r="G286">
        <f>VLOOKUP(C286,away!$B$2:$E$405,4,FALSE)</f>
        <v>0.9</v>
      </c>
      <c r="H286">
        <f>VLOOKUP(A286,away!$A$2:$E$405,3,FALSE)</f>
        <v>1.29239766081871</v>
      </c>
      <c r="I286">
        <f>VLOOKUP(C286,away!$B$2:$E$405,3,FALSE)</f>
        <v>0.98</v>
      </c>
      <c r="J286">
        <f>VLOOKUP(B286,home!$B$2:$E$405,4,FALSE)</f>
        <v>1.77</v>
      </c>
      <c r="K286" s="3">
        <f t="shared" si="500"/>
        <v>2.0506315789473684</v>
      </c>
      <c r="L286" s="3">
        <f t="shared" si="501"/>
        <v>2.2417929824561345</v>
      </c>
      <c r="M286" s="5">
        <f t="shared" si="446"/>
        <v>1.3671737114103213E-2</v>
      </c>
      <c r="N286" s="5">
        <f t="shared" si="447"/>
        <v>2.8035695865246815E-2</v>
      </c>
      <c r="O286" s="5">
        <f t="shared" si="448"/>
        <v>3.0649204320381665E-2</v>
      </c>
      <c r="P286" s="5">
        <f t="shared" si="449"/>
        <v>6.2850226248984772E-2</v>
      </c>
      <c r="Q286" s="5">
        <f t="shared" si="450"/>
        <v>2.8745441639519642E-2</v>
      </c>
      <c r="R286" s="5">
        <f t="shared" si="451"/>
        <v>3.4354585581647931E-2</v>
      </c>
      <c r="S286" s="5">
        <f t="shared" si="452"/>
        <v>7.2232059952969663E-2</v>
      </c>
      <c r="T286" s="5">
        <f t="shared" si="453"/>
        <v>6.44413293450775E-2</v>
      </c>
      <c r="U286" s="5">
        <f t="shared" si="454"/>
        <v>7.044859807537722E-2</v>
      </c>
      <c r="V286" s="5">
        <f t="shared" si="455"/>
        <v>3.6895265292231527E-2</v>
      </c>
      <c r="W286" s="5">
        <f t="shared" si="456"/>
        <v>1.9648770125595863E-2</v>
      </c>
      <c r="X286" s="5">
        <f t="shared" si="457"/>
        <v>4.4048474981454547E-2</v>
      </c>
      <c r="Y286" s="5">
        <f t="shared" si="458"/>
        <v>4.9373781050659711E-2</v>
      </c>
      <c r="Z286" s="5">
        <f t="shared" si="459"/>
        <v>2.5671956290709008E-2</v>
      </c>
      <c r="AA286" s="5">
        <f t="shared" si="460"/>
        <v>5.2643724263084446E-2</v>
      </c>
      <c r="AB286" s="5">
        <f t="shared" si="461"/>
        <v>5.3976441703639376E-2</v>
      </c>
      <c r="AC286" s="5">
        <f t="shared" si="462"/>
        <v>1.0600681865533607E-2</v>
      </c>
      <c r="AD286" s="5">
        <f t="shared" si="463"/>
        <v>1.0073097126756133E-2</v>
      </c>
      <c r="AE286" s="5">
        <f t="shared" si="464"/>
        <v>2.2581798450360947E-2</v>
      </c>
      <c r="AF286" s="5">
        <f t="shared" si="465"/>
        <v>2.5311858648628997E-2</v>
      </c>
      <c r="AG286" s="5">
        <f t="shared" si="466"/>
        <v>1.8914649030472696E-2</v>
      </c>
      <c r="AH286" s="5">
        <f t="shared" si="467"/>
        <v>1.4387802864608019E-2</v>
      </c>
      <c r="AI286" s="5">
        <f t="shared" si="468"/>
        <v>2.950408290583462E-2</v>
      </c>
      <c r="AJ286" s="5">
        <f t="shared" si="469"/>
        <v>3.0251002057292854E-2</v>
      </c>
      <c r="AK286" s="5">
        <f t="shared" si="470"/>
        <v>2.067788670449551E-2</v>
      </c>
      <c r="AL286" s="5">
        <f t="shared" si="471"/>
        <v>1.9492921728432437E-3</v>
      </c>
      <c r="AM286" s="5">
        <f t="shared" si="472"/>
        <v>4.1312422131860272E-3</v>
      </c>
      <c r="AN286" s="5">
        <f t="shared" si="473"/>
        <v>9.2613898023469841E-3</v>
      </c>
      <c r="AO286" s="5">
        <f t="shared" si="474"/>
        <v>1.038105933334614E-2</v>
      </c>
      <c r="AP286" s="5">
        <f t="shared" si="475"/>
        <v>7.7573953213187097E-3</v>
      </c>
      <c r="AQ286" s="5">
        <f t="shared" si="476"/>
        <v>4.3476185983675839E-3</v>
      </c>
      <c r="AR286" s="5">
        <f t="shared" si="477"/>
        <v>6.4508950989681001E-3</v>
      </c>
      <c r="AS286" s="5">
        <f t="shared" si="478"/>
        <v>1.3228409202420799E-2</v>
      </c>
      <c r="AT286" s="5">
        <f t="shared" si="479"/>
        <v>1.3563296824861031E-2</v>
      </c>
      <c r="AU286" s="5">
        <f t="shared" si="480"/>
        <v>9.2711082612322009E-3</v>
      </c>
      <c r="AV286" s="5">
        <f t="shared" si="481"/>
        <v>4.7529068430806447E-3</v>
      </c>
      <c r="AW286" s="5">
        <f t="shared" si="482"/>
        <v>2.4891873461711095E-4</v>
      </c>
      <c r="AX286" s="5">
        <f t="shared" si="483"/>
        <v>1.4119426237732807E-3</v>
      </c>
      <c r="AY286" s="5">
        <f t="shared" si="484"/>
        <v>3.1652830656056425E-3</v>
      </c>
      <c r="AZ286" s="5">
        <f t="shared" si="485"/>
        <v>3.5479546819809854E-3</v>
      </c>
      <c r="BA286" s="5">
        <f t="shared" si="486"/>
        <v>2.6512599693791195E-3</v>
      </c>
      <c r="BB286" s="5">
        <f t="shared" si="487"/>
        <v>1.4858939985052443E-3</v>
      </c>
      <c r="BC286" s="5">
        <f t="shared" si="488"/>
        <v>6.6621334770454791E-4</v>
      </c>
      <c r="BD286" s="5">
        <f t="shared" si="489"/>
        <v>2.4102618939045623E-3</v>
      </c>
      <c r="BE286" s="5">
        <f t="shared" si="490"/>
        <v>4.9425591531741878E-3</v>
      </c>
      <c r="BF286" s="5">
        <f t="shared" si="491"/>
        <v>5.0676839401571768E-3</v>
      </c>
      <c r="BG286" s="5">
        <f t="shared" si="492"/>
        <v>3.4639842399369104E-3</v>
      </c>
      <c r="BH286" s="5">
        <f t="shared" si="493"/>
        <v>1.7758388678476569E-3</v>
      </c>
      <c r="BI286" s="5">
        <f t="shared" si="494"/>
        <v>7.2831825230610975E-4</v>
      </c>
      <c r="BJ286" s="8">
        <f t="shared" si="495"/>
        <v>0.35998214921928706</v>
      </c>
      <c r="BK286" s="8">
        <f t="shared" si="496"/>
        <v>0.20136454571227166</v>
      </c>
      <c r="BL286" s="8">
        <f t="shared" si="497"/>
        <v>0.40254859105425111</v>
      </c>
      <c r="BM286" s="8">
        <f t="shared" si="498"/>
        <v>0.78834398717564635</v>
      </c>
      <c r="BN286" s="8">
        <f t="shared" si="499"/>
        <v>0.19830689076988406</v>
      </c>
    </row>
    <row r="287" spans="1:66" x14ac:dyDescent="0.25">
      <c r="A287" t="s">
        <v>145</v>
      </c>
      <c r="B287" t="s">
        <v>433</v>
      </c>
      <c r="C287" t="s">
        <v>389</v>
      </c>
      <c r="D287" s="4" t="s">
        <v>498</v>
      </c>
      <c r="E287">
        <f>VLOOKUP(A287,home!$A$2:$E$405,3,FALSE)</f>
        <v>1.4795321637426899</v>
      </c>
      <c r="F287">
        <f>VLOOKUP(B287,home!$B$2:$E$405,3,FALSE)</f>
        <v>0.81</v>
      </c>
      <c r="G287">
        <f>VLOOKUP(C287,away!$B$2:$E$405,4,FALSE)</f>
        <v>0.68</v>
      </c>
      <c r="H287">
        <f>VLOOKUP(A287,away!$A$2:$E$405,3,FALSE)</f>
        <v>1.29239766081871</v>
      </c>
      <c r="I287">
        <f>VLOOKUP(C287,away!$B$2:$E$405,3,FALSE)</f>
        <v>0.97</v>
      </c>
      <c r="J287">
        <f>VLOOKUP(B287,home!$B$2:$E$405,4,FALSE)</f>
        <v>1.86</v>
      </c>
      <c r="K287" s="3">
        <f t="shared" si="500"/>
        <v>0.81492631578947361</v>
      </c>
      <c r="L287" s="3">
        <f t="shared" si="501"/>
        <v>2.3317438596491167</v>
      </c>
      <c r="M287" s="5">
        <f t="shared" si="446"/>
        <v>4.2995054761936012E-2</v>
      </c>
      <c r="N287" s="5">
        <f t="shared" si="447"/>
        <v>3.5037801574311168E-2</v>
      </c>
      <c r="O287" s="5">
        <f t="shared" si="448"/>
        <v>0.10025345493642181</v>
      </c>
      <c r="P287" s="5">
        <f t="shared" si="449"/>
        <v>8.1699178676504225E-2</v>
      </c>
      <c r="Q287" s="5">
        <f t="shared" si="450"/>
        <v>1.427661327515801E-2</v>
      </c>
      <c r="R287" s="5">
        <f t="shared" si="451"/>
        <v>0.1168826889783055</v>
      </c>
      <c r="S287" s="5">
        <f t="shared" si="452"/>
        <v>3.8811183247547572E-2</v>
      </c>
      <c r="T287" s="5">
        <f t="shared" si="453"/>
        <v>3.3289405340934754E-2</v>
      </c>
      <c r="U287" s="5">
        <f t="shared" si="454"/>
        <v>9.5250779108657396E-2</v>
      </c>
      <c r="V287" s="5">
        <f t="shared" si="455"/>
        <v>8.194332044166773E-3</v>
      </c>
      <c r="W287" s="5">
        <f t="shared" si="456"/>
        <v>3.8781292860918695E-3</v>
      </c>
      <c r="X287" s="5">
        <f t="shared" si="457"/>
        <v>9.0428041497701301E-3</v>
      </c>
      <c r="Y287" s="5">
        <f t="shared" si="458"/>
        <v>1.0542751525118027E-2</v>
      </c>
      <c r="Z287" s="5">
        <f t="shared" si="459"/>
        <v>9.0846830774813772E-2</v>
      </c>
      <c r="AA287" s="5">
        <f t="shared" si="460"/>
        <v>7.4033473104468742E-2</v>
      </c>
      <c r="AB287" s="5">
        <f t="shared" si="461"/>
        <v>3.0165912741061899E-2</v>
      </c>
      <c r="AC287" s="5">
        <f t="shared" si="462"/>
        <v>9.7317906896189513E-4</v>
      </c>
      <c r="AD287" s="5">
        <f t="shared" si="463"/>
        <v>7.9009740281752697E-4</v>
      </c>
      <c r="AE287" s="5">
        <f t="shared" si="464"/>
        <v>1.8423047675444834E-3</v>
      </c>
      <c r="AF287" s="5">
        <f t="shared" si="465"/>
        <v>2.1478914146620715E-3</v>
      </c>
      <c r="AG287" s="5">
        <f t="shared" si="466"/>
        <v>1.669444205777113E-3</v>
      </c>
      <c r="AH287" s="5">
        <f t="shared" si="467"/>
        <v>5.2957884956938615E-2</v>
      </c>
      <c r="AI287" s="5">
        <f t="shared" si="468"/>
        <v>4.3156774079960762E-2</v>
      </c>
      <c r="AJ287" s="5">
        <f t="shared" si="469"/>
        <v>1.7584795451170539E-2</v>
      </c>
      <c r="AK287" s="5">
        <f t="shared" si="470"/>
        <v>4.7767708569779674E-3</v>
      </c>
      <c r="AL287" s="5">
        <f t="shared" si="471"/>
        <v>7.3969372598395804E-5</v>
      </c>
      <c r="AM287" s="5">
        <f t="shared" si="472"/>
        <v>1.2877423311858386E-4</v>
      </c>
      <c r="AN287" s="5">
        <f t="shared" si="473"/>
        <v>3.002685273552818E-4</v>
      </c>
      <c r="AO287" s="5">
        <f t="shared" si="474"/>
        <v>3.5007464745328068E-4</v>
      </c>
      <c r="AP287" s="5">
        <f t="shared" si="475"/>
        <v>2.7209480320600546E-4</v>
      </c>
      <c r="AQ287" s="5">
        <f t="shared" si="476"/>
        <v>1.5861384665450954E-4</v>
      </c>
      <c r="AR287" s="5">
        <f t="shared" si="477"/>
        <v>2.469684461366918E-2</v>
      </c>
      <c r="AS287" s="5">
        <f t="shared" si="478"/>
        <v>2.0126108592642526E-2</v>
      </c>
      <c r="AT287" s="5">
        <f t="shared" si="479"/>
        <v>8.2006477632905212E-3</v>
      </c>
      <c r="AU287" s="5">
        <f t="shared" si="480"/>
        <v>2.2276412229418441E-3</v>
      </c>
      <c r="AV287" s="5">
        <f t="shared" si="481"/>
        <v>4.5384086367818849E-4</v>
      </c>
      <c r="AW287" s="5">
        <f t="shared" si="482"/>
        <v>3.9043488851132062E-6</v>
      </c>
      <c r="AX287" s="5">
        <f t="shared" si="483"/>
        <v>1.7490251893990384E-5</v>
      </c>
      <c r="AY287" s="5">
        <f t="shared" si="484"/>
        <v>4.0782787457528414E-5</v>
      </c>
      <c r="AZ287" s="5">
        <f t="shared" si="485"/>
        <v>4.754750711673345E-5</v>
      </c>
      <c r="BA287" s="5">
        <f t="shared" si="486"/>
        <v>3.6956202587021963E-5</v>
      </c>
      <c r="BB287" s="5">
        <f t="shared" si="487"/>
        <v>2.1543099614559321E-5</v>
      </c>
      <c r="BC287" s="5">
        <f t="shared" si="488"/>
        <v>1.0046598048811586E-5</v>
      </c>
      <c r="BD287" s="5">
        <f t="shared" si="489"/>
        <v>9.5977859634385886E-3</v>
      </c>
      <c r="BE287" s="5">
        <f t="shared" si="490"/>
        <v>7.8214883549209309E-3</v>
      </c>
      <c r="BF287" s="5">
        <f t="shared" si="491"/>
        <v>3.1869683445329925E-3</v>
      </c>
      <c r="BG287" s="5">
        <f t="shared" si="492"/>
        <v>8.6571479051598325E-4</v>
      </c>
      <c r="BH287" s="5">
        <f t="shared" si="493"/>
        <v>1.763734411899115E-4</v>
      </c>
      <c r="BI287" s="5">
        <f t="shared" si="494"/>
        <v>2.8746271726401205E-5</v>
      </c>
      <c r="BJ287" s="8">
        <f t="shared" si="495"/>
        <v>0.11390143544669146</v>
      </c>
      <c r="BK287" s="8">
        <f t="shared" si="496"/>
        <v>0.17278767995917241</v>
      </c>
      <c r="BL287" s="8">
        <f t="shared" si="497"/>
        <v>0.61244469443651028</v>
      </c>
      <c r="BM287" s="8">
        <f t="shared" si="498"/>
        <v>0.59879896997597903</v>
      </c>
      <c r="BN287" s="8">
        <f t="shared" si="499"/>
        <v>0.3911447922026367</v>
      </c>
    </row>
    <row r="288" spans="1:66" x14ac:dyDescent="0.25">
      <c r="A288" t="s">
        <v>145</v>
      </c>
      <c r="B288" t="s">
        <v>434</v>
      </c>
      <c r="C288" t="s">
        <v>146</v>
      </c>
      <c r="D288" s="4" t="s">
        <v>498</v>
      </c>
      <c r="E288">
        <f>VLOOKUP(A288,home!$A$2:$E$405,3,FALSE)</f>
        <v>1.4795321637426899</v>
      </c>
      <c r="F288">
        <f>VLOOKUP(B288,home!$B$2:$E$405,3,FALSE)</f>
        <v>0.9</v>
      </c>
      <c r="G288">
        <f>VLOOKUP(C288,away!$B$2:$E$405,4,FALSE)</f>
        <v>0.84</v>
      </c>
      <c r="H288">
        <f>VLOOKUP(A288,away!$A$2:$E$405,3,FALSE)</f>
        <v>1.29239766081871</v>
      </c>
      <c r="I288">
        <f>VLOOKUP(C288,away!$B$2:$E$405,3,FALSE)</f>
        <v>0.68</v>
      </c>
      <c r="J288">
        <f>VLOOKUP(B288,home!$B$2:$E$405,4,FALSE)</f>
        <v>0.43</v>
      </c>
      <c r="K288" s="3">
        <f t="shared" si="500"/>
        <v>1.1185263157894736</v>
      </c>
      <c r="L288" s="3">
        <f t="shared" si="501"/>
        <v>0.37789707602339084</v>
      </c>
      <c r="M288" s="5">
        <f t="shared" si="446"/>
        <v>0.22392963816356895</v>
      </c>
      <c r="N288" s="5">
        <f t="shared" si="447"/>
        <v>0.25047119317116667</v>
      </c>
      <c r="O288" s="5">
        <f t="shared" si="448"/>
        <v>8.4622355496988627E-2</v>
      </c>
      <c r="P288" s="5">
        <f t="shared" si="449"/>
        <v>9.4652331527473793E-2</v>
      </c>
      <c r="Q288" s="5">
        <f t="shared" si="450"/>
        <v>0.14007931045456937</v>
      </c>
      <c r="R288" s="5">
        <f t="shared" si="451"/>
        <v>1.5989270354261956E-2</v>
      </c>
      <c r="S288" s="5">
        <f t="shared" si="452"/>
        <v>1.0002097017013311E-2</v>
      </c>
      <c r="T288" s="5">
        <f t="shared" si="453"/>
        <v>5.2935561832154573E-2</v>
      </c>
      <c r="U288" s="5">
        <f t="shared" si="454"/>
        <v>1.7884419661514477E-2</v>
      </c>
      <c r="V288" s="5">
        <f t="shared" si="455"/>
        <v>4.6975162505324774E-4</v>
      </c>
      <c r="W288" s="5">
        <f t="shared" si="456"/>
        <v>5.2227465013693096E-2</v>
      </c>
      <c r="X288" s="5">
        <f t="shared" si="457"/>
        <v>1.9736606316788568E-2</v>
      </c>
      <c r="Y288" s="5">
        <f t="shared" si="458"/>
        <v>3.7292029088695925E-3</v>
      </c>
      <c r="Z288" s="5">
        <f t="shared" si="459"/>
        <v>2.0140995048743607E-3</v>
      </c>
      <c r="AA288" s="5">
        <f t="shared" si="460"/>
        <v>2.2528232988205219E-3</v>
      </c>
      <c r="AB288" s="5">
        <f t="shared" si="461"/>
        <v>1.2599210722772038E-3</v>
      </c>
      <c r="AC288" s="5">
        <f t="shared" si="462"/>
        <v>1.2409893269027541E-5</v>
      </c>
      <c r="AD288" s="5">
        <f t="shared" si="463"/>
        <v>1.4604448506197444E-2</v>
      </c>
      <c r="AE288" s="5">
        <f t="shared" si="464"/>
        <v>5.5189783874261935E-3</v>
      </c>
      <c r="AF288" s="5">
        <f t="shared" si="465"/>
        <v>1.0428028976223235E-3</v>
      </c>
      <c r="AG288" s="5">
        <f t="shared" si="466"/>
        <v>1.3135738862673187E-4</v>
      </c>
      <c r="AH288" s="5">
        <f t="shared" si="467"/>
        <v>1.9028057842804496E-4</v>
      </c>
      <c r="AI288" s="5">
        <f t="shared" si="468"/>
        <v>2.1283383435541112E-4</v>
      </c>
      <c r="AJ288" s="5">
        <f t="shared" si="469"/>
        <v>1.1903012230845261E-4</v>
      </c>
      <c r="AK288" s="5">
        <f t="shared" si="470"/>
        <v>4.4379441391214618E-5</v>
      </c>
      <c r="AL288" s="5">
        <f t="shared" si="471"/>
        <v>2.0982043137363673E-7</v>
      </c>
      <c r="AM288" s="5">
        <f t="shared" si="472"/>
        <v>3.2670919963548222E-3</v>
      </c>
      <c r="AN288" s="5">
        <f t="shared" si="473"/>
        <v>1.23462451252191E-3</v>
      </c>
      <c r="AO288" s="5">
        <f t="shared" si="474"/>
        <v>2.3328049663441704E-4</v>
      </c>
      <c r="AP288" s="5">
        <f t="shared" si="475"/>
        <v>2.9385339190476901E-5</v>
      </c>
      <c r="AQ288" s="5">
        <f t="shared" si="476"/>
        <v>2.7761584395091929E-6</v>
      </c>
      <c r="AR288" s="5">
        <f t="shared" si="477"/>
        <v>1.4381294842399541E-5</v>
      </c>
      <c r="AS288" s="5">
        <f t="shared" si="478"/>
        <v>1.6085856736351316E-5</v>
      </c>
      <c r="AT288" s="5">
        <f t="shared" si="479"/>
        <v>8.9962270358141667E-6</v>
      </c>
      <c r="AU288" s="5">
        <f t="shared" si="480"/>
        <v>3.3541722274582903E-6</v>
      </c>
      <c r="AV288" s="5">
        <f t="shared" si="481"/>
        <v>9.3793247602557353E-7</v>
      </c>
      <c r="AW288" s="5">
        <f t="shared" si="482"/>
        <v>2.463570600232263E-9</v>
      </c>
      <c r="AX288" s="5">
        <f t="shared" si="483"/>
        <v>6.090547290046721E-4</v>
      </c>
      <c r="AY288" s="5">
        <f t="shared" si="484"/>
        <v>2.301600012290843E-4</v>
      </c>
      <c r="AZ288" s="5">
        <f t="shared" si="485"/>
        <v>4.3488395741005491E-5</v>
      </c>
      <c r="BA288" s="5">
        <f t="shared" si="486"/>
        <v>5.478045863824689E-6</v>
      </c>
      <c r="BB288" s="5">
        <f t="shared" si="487"/>
        <v>5.1753437856534484E-7</v>
      </c>
      <c r="BC288" s="5">
        <f t="shared" si="488"/>
        <v>3.9114945680285296E-8</v>
      </c>
      <c r="BD288" s="5">
        <f t="shared" si="489"/>
        <v>9.0577487839550986E-7</v>
      </c>
      <c r="BE288" s="5">
        <f t="shared" si="490"/>
        <v>1.0131330376663881E-6</v>
      </c>
      <c r="BF288" s="5">
        <f t="shared" si="491"/>
        <v>5.6660798201279184E-7</v>
      </c>
      <c r="BG288" s="5">
        <f t="shared" si="492"/>
        <v>2.1125531287255867E-7</v>
      </c>
      <c r="BH288" s="5">
        <f t="shared" si="493"/>
        <v>5.9073656699573908E-8</v>
      </c>
      <c r="BI288" s="5">
        <f t="shared" si="494"/>
        <v>1.3215087917677314E-8</v>
      </c>
      <c r="BJ288" s="8">
        <f t="shared" si="495"/>
        <v>0.54613282320141843</v>
      </c>
      <c r="BK288" s="8">
        <f t="shared" si="496"/>
        <v>0.32929659804803879</v>
      </c>
      <c r="BL288" s="8">
        <f t="shared" si="497"/>
        <v>0.12262183840361951</v>
      </c>
      <c r="BM288" s="8">
        <f t="shared" si="498"/>
        <v>0.19009110245226332</v>
      </c>
      <c r="BN288" s="8">
        <f t="shared" si="499"/>
        <v>0.80974409916802936</v>
      </c>
    </row>
    <row r="289" spans="1:66" x14ac:dyDescent="0.25">
      <c r="A289" t="s">
        <v>21</v>
      </c>
      <c r="B289" t="s">
        <v>267</v>
      </c>
      <c r="C289" t="s">
        <v>268</v>
      </c>
      <c r="D289" s="4" t="s">
        <v>498</v>
      </c>
      <c r="E289">
        <f>VLOOKUP(A289,home!$A$2:$E$405,3,FALSE)</f>
        <v>1.41116751269036</v>
      </c>
      <c r="F289">
        <f>VLOOKUP(B289,home!$B$2:$E$405,3,FALSE)</f>
        <v>1.18</v>
      </c>
      <c r="G289">
        <f>VLOOKUP(C289,away!$B$2:$E$405,4,FALSE)</f>
        <v>0.55000000000000004</v>
      </c>
      <c r="H289">
        <f>VLOOKUP(A289,away!$A$2:$E$405,3,FALSE)</f>
        <v>1.3401015228426401</v>
      </c>
      <c r="I289">
        <f>VLOOKUP(C289,away!$B$2:$E$405,3,FALSE)</f>
        <v>0.94</v>
      </c>
      <c r="J289">
        <f>VLOOKUP(B289,home!$B$2:$E$405,4,FALSE)</f>
        <v>1.1599999999999999</v>
      </c>
      <c r="K289" s="3">
        <f t="shared" si="500"/>
        <v>0.91584771573604373</v>
      </c>
      <c r="L289" s="3">
        <f t="shared" si="501"/>
        <v>1.4612467005076146</v>
      </c>
      <c r="M289" s="5">
        <f t="shared" si="446"/>
        <v>9.2819882018935165E-2</v>
      </c>
      <c r="N289" s="5">
        <f t="shared" si="447"/>
        <v>8.5008876921930848E-2</v>
      </c>
      <c r="O289" s="5">
        <f t="shared" si="448"/>
        <v>0.13563274634167508</v>
      </c>
      <c r="P289" s="5">
        <f t="shared" si="449"/>
        <v>0.12421894091602936</v>
      </c>
      <c r="Q289" s="5">
        <f t="shared" si="450"/>
        <v>3.8927592873118422E-2</v>
      </c>
      <c r="R289" s="5">
        <f t="shared" si="451"/>
        <v>9.9096451536279495E-2</v>
      </c>
      <c r="S289" s="5">
        <f t="shared" si="452"/>
        <v>4.1559914068712719E-2</v>
      </c>
      <c r="T289" s="5">
        <f t="shared" si="453"/>
        <v>5.6882816644548029E-2</v>
      </c>
      <c r="U289" s="5">
        <f t="shared" si="454"/>
        <v>9.0757258777049127E-2</v>
      </c>
      <c r="V289" s="5">
        <f t="shared" si="455"/>
        <v>6.179864339748928E-3</v>
      </c>
      <c r="W289" s="5">
        <f t="shared" si="456"/>
        <v>1.1883915670649401E-2</v>
      </c>
      <c r="X289" s="5">
        <f t="shared" si="457"/>
        <v>1.7365332562847176E-2</v>
      </c>
      <c r="Y289" s="5">
        <f t="shared" si="458"/>
        <v>1.2687517455338939E-2</v>
      </c>
      <c r="Z289" s="5">
        <f t="shared" si="459"/>
        <v>4.8268120946467027E-2</v>
      </c>
      <c r="AA289" s="5">
        <f t="shared" si="460"/>
        <v>4.4206248311692911E-2</v>
      </c>
      <c r="AB289" s="5">
        <f t="shared" si="461"/>
        <v>2.0243095768762143E-2</v>
      </c>
      <c r="AC289" s="5">
        <f t="shared" si="462"/>
        <v>5.1689909168096406E-4</v>
      </c>
      <c r="AD289" s="5">
        <f t="shared" si="463"/>
        <v>2.7209642552410069E-3</v>
      </c>
      <c r="AE289" s="5">
        <f t="shared" si="464"/>
        <v>3.9760000401700812E-3</v>
      </c>
      <c r="AF289" s="5">
        <f t="shared" si="465"/>
        <v>2.9049584699583375E-3</v>
      </c>
      <c r="AG289" s="5">
        <f t="shared" si="466"/>
        <v>1.4149536597794223E-3</v>
      </c>
      <c r="AH289" s="5">
        <f t="shared" si="467"/>
        <v>1.763290811818187E-2</v>
      </c>
      <c r="AI289" s="5">
        <f t="shared" si="468"/>
        <v>1.6149058621820405E-2</v>
      </c>
      <c r="AJ289" s="5">
        <f t="shared" si="469"/>
        <v>7.3950392250408401E-3</v>
      </c>
      <c r="AK289" s="5">
        <f t="shared" si="470"/>
        <v>2.257576594010699E-3</v>
      </c>
      <c r="AL289" s="5">
        <f t="shared" si="471"/>
        <v>2.7670217342430306E-5</v>
      </c>
      <c r="AM289" s="5">
        <f t="shared" si="472"/>
        <v>4.9839777955238047E-4</v>
      </c>
      <c r="AN289" s="5">
        <f t="shared" si="473"/>
        <v>7.2828211091123746E-4</v>
      </c>
      <c r="AO289" s="5">
        <f t="shared" si="474"/>
        <v>5.3209991580388332E-4</v>
      </c>
      <c r="AP289" s="5">
        <f t="shared" si="475"/>
        <v>2.5917641543626787E-4</v>
      </c>
      <c r="AQ289" s="5">
        <f t="shared" si="476"/>
        <v>9.4680170476409378E-5</v>
      </c>
      <c r="AR289" s="5">
        <f t="shared" si="477"/>
        <v>5.1532057616094319E-3</v>
      </c>
      <c r="AS289" s="5">
        <f t="shared" si="478"/>
        <v>4.719551725487818E-3</v>
      </c>
      <c r="AT289" s="5">
        <f t="shared" si="479"/>
        <v>2.1611953335430607E-3</v>
      </c>
      <c r="AU289" s="5">
        <f t="shared" si="480"/>
        <v>6.5977526982826979E-4</v>
      </c>
      <c r="AV289" s="5">
        <f t="shared" si="481"/>
        <v>1.5106341844283819E-4</v>
      </c>
      <c r="AW289" s="5">
        <f t="shared" si="482"/>
        <v>1.0286245367643744E-6</v>
      </c>
      <c r="AX289" s="5">
        <f t="shared" si="483"/>
        <v>7.6076077988493953E-5</v>
      </c>
      <c r="AY289" s="5">
        <f t="shared" si="484"/>
        <v>1.1116591794824676E-4</v>
      </c>
      <c r="AZ289" s="5">
        <f t="shared" si="485"/>
        <v>8.1220415405387916E-5</v>
      </c>
      <c r="BA289" s="5">
        <f t="shared" si="486"/>
        <v>3.9561021341660287E-5</v>
      </c>
      <c r="BB289" s="5">
        <f t="shared" si="487"/>
        <v>1.4452102976053116E-5</v>
      </c>
      <c r="BC289" s="5">
        <f t="shared" si="488"/>
        <v>4.2236175578307739E-6</v>
      </c>
      <c r="BD289" s="5">
        <f t="shared" si="489"/>
        <v>1.2550174860314349E-3</v>
      </c>
      <c r="BE289" s="5">
        <f t="shared" si="490"/>
        <v>1.1494048977906818E-3</v>
      </c>
      <c r="BF289" s="5">
        <f t="shared" si="491"/>
        <v>5.2633992504870833E-4</v>
      </c>
      <c r="BG289" s="5">
        <f t="shared" si="492"/>
        <v>1.6068240601884668E-4</v>
      </c>
      <c r="BH289" s="5">
        <f t="shared" si="493"/>
        <v>3.6790153627833062E-5</v>
      </c>
      <c r="BI289" s="5">
        <f t="shared" si="494"/>
        <v>6.7388356323258081E-6</v>
      </c>
      <c r="BJ289" s="8">
        <f t="shared" si="495"/>
        <v>0.2362122640989795</v>
      </c>
      <c r="BK289" s="8">
        <f t="shared" si="496"/>
        <v>0.26543433657039783</v>
      </c>
      <c r="BL289" s="8">
        <f t="shared" si="497"/>
        <v>0.44935014850757393</v>
      </c>
      <c r="BM289" s="8">
        <f t="shared" si="498"/>
        <v>0.42345024222203848</v>
      </c>
      <c r="BN289" s="8">
        <f t="shared" si="499"/>
        <v>0.57570449060796847</v>
      </c>
    </row>
    <row r="290" spans="1:66" x14ac:dyDescent="0.25">
      <c r="A290" t="s">
        <v>21</v>
      </c>
      <c r="B290" t="s">
        <v>23</v>
      </c>
      <c r="C290" t="s">
        <v>150</v>
      </c>
      <c r="D290" s="4" t="s">
        <v>498</v>
      </c>
      <c r="E290">
        <f>VLOOKUP(A290,home!$A$2:$E$405,3,FALSE)</f>
        <v>1.41116751269036</v>
      </c>
      <c r="F290">
        <f>VLOOKUP(B290,home!$B$2:$E$405,3,FALSE)</f>
        <v>1.63</v>
      </c>
      <c r="G290">
        <f>VLOOKUP(C290,away!$B$2:$E$405,4,FALSE)</f>
        <v>0.55000000000000004</v>
      </c>
      <c r="H290">
        <f>VLOOKUP(A290,away!$A$2:$E$405,3,FALSE)</f>
        <v>1.3401015228426401</v>
      </c>
      <c r="I290">
        <f>VLOOKUP(C290,away!$B$2:$E$405,3,FALSE)</f>
        <v>0.87</v>
      </c>
      <c r="J290">
        <f>VLOOKUP(B290,home!$B$2:$E$405,4,FALSE)</f>
        <v>0.97</v>
      </c>
      <c r="K290" s="3">
        <f t="shared" si="500"/>
        <v>1.2651116751269076</v>
      </c>
      <c r="L290" s="3">
        <f t="shared" si="501"/>
        <v>1.1309116751269039</v>
      </c>
      <c r="M290" s="5">
        <f t="shared" si="446"/>
        <v>9.1079425062300851E-2</v>
      </c>
      <c r="N290" s="5">
        <f t="shared" si="447"/>
        <v>0.11522564401016308</v>
      </c>
      <c r="O290" s="5">
        <f t="shared" si="448"/>
        <v>0.10300278516680196</v>
      </c>
      <c r="P290" s="5">
        <f t="shared" si="449"/>
        <v>0.13031002608510983</v>
      </c>
      <c r="Q290" s="5">
        <f t="shared" si="450"/>
        <v>7.2886653755637063E-2</v>
      </c>
      <c r="R290" s="5">
        <f t="shared" si="451"/>
        <v>5.8243526157862324E-2</v>
      </c>
      <c r="S290" s="5">
        <f t="shared" si="452"/>
        <v>4.6609601692936507E-2</v>
      </c>
      <c r="T290" s="5">
        <f t="shared" si="453"/>
        <v>8.2428367693182153E-2</v>
      </c>
      <c r="U290" s="5">
        <f t="shared" si="454"/>
        <v>7.3684564942871067E-2</v>
      </c>
      <c r="V290" s="5">
        <f t="shared" si="455"/>
        <v>7.4095261218052972E-3</v>
      </c>
      <c r="W290" s="5">
        <f t="shared" si="456"/>
        <v>3.0736585542396302E-2</v>
      </c>
      <c r="X290" s="5">
        <f t="shared" si="457"/>
        <v>3.4760363443432772E-2</v>
      </c>
      <c r="Y290" s="5">
        <f t="shared" si="458"/>
        <v>1.9655450424916281E-2</v>
      </c>
      <c r="Z290" s="5">
        <f t="shared" si="459"/>
        <v>2.1956094577495248E-2</v>
      </c>
      <c r="AA290" s="5">
        <f t="shared" si="460"/>
        <v>2.7776911590179823E-2</v>
      </c>
      <c r="AB290" s="5">
        <f t="shared" si="461"/>
        <v>1.7570447575852206E-2</v>
      </c>
      <c r="AC290" s="5">
        <f t="shared" si="462"/>
        <v>6.6256425473583814E-4</v>
      </c>
      <c r="AD290" s="5">
        <f t="shared" si="463"/>
        <v>9.7213033058056262E-3</v>
      </c>
      <c r="AE290" s="5">
        <f t="shared" si="464"/>
        <v>1.0993935405985349E-2</v>
      </c>
      <c r="AF290" s="5">
        <f t="shared" si="465"/>
        <v>6.2165849531099354E-3</v>
      </c>
      <c r="AG290" s="5">
        <f t="shared" si="466"/>
        <v>2.3434695009634217E-3</v>
      </c>
      <c r="AH290" s="5">
        <f t="shared" si="467"/>
        <v>6.2076009244699708E-3</v>
      </c>
      <c r="AI290" s="5">
        <f t="shared" si="468"/>
        <v>7.8533084040755437E-3</v>
      </c>
      <c r="AJ290" s="5">
        <f t="shared" si="469"/>
        <v>4.9676560751841159E-3</v>
      </c>
      <c r="AK290" s="5">
        <f t="shared" si="470"/>
        <v>2.0948798995768453E-3</v>
      </c>
      <c r="AL290" s="5">
        <f t="shared" si="471"/>
        <v>3.7918010685126827E-5</v>
      </c>
      <c r="AM290" s="5">
        <f t="shared" si="472"/>
        <v>2.4597068619248963E-3</v>
      </c>
      <c r="AN290" s="5">
        <f t="shared" si="473"/>
        <v>2.7817112075406245E-3</v>
      </c>
      <c r="AO290" s="5">
        <f t="shared" si="474"/>
        <v>1.5729348407195255E-3</v>
      </c>
      <c r="AP290" s="5">
        <f t="shared" si="475"/>
        <v>5.9295012519452962E-4</v>
      </c>
      <c r="AQ290" s="5">
        <f t="shared" si="476"/>
        <v>1.6764355483761323E-4</v>
      </c>
      <c r="AR290" s="5">
        <f t="shared" si="477"/>
        <v>1.4040496720023304E-3</v>
      </c>
      <c r="AS290" s="5">
        <f t="shared" si="478"/>
        <v>1.7762796325082532E-3</v>
      </c>
      <c r="AT290" s="5">
        <f t="shared" si="479"/>
        <v>1.1235960506881619E-3</v>
      </c>
      <c r="AU290" s="5">
        <f t="shared" si="480"/>
        <v>4.7382482728402603E-4</v>
      </c>
      <c r="AV290" s="5">
        <f t="shared" si="481"/>
        <v>1.4986033024050308E-4</v>
      </c>
      <c r="AW290" s="5">
        <f t="shared" si="482"/>
        <v>1.5069560801509551E-6</v>
      </c>
      <c r="AX290" s="5">
        <f t="shared" si="483"/>
        <v>5.1863397806849306E-4</v>
      </c>
      <c r="AY290" s="5">
        <f t="shared" si="484"/>
        <v>5.8652922091516943E-4</v>
      </c>
      <c r="AZ290" s="5">
        <f t="shared" si="485"/>
        <v>3.3165637186802612E-4</v>
      </c>
      <c r="BA290" s="5">
        <f t="shared" si="486"/>
        <v>1.2502468769192698E-4</v>
      </c>
      <c r="BB290" s="5">
        <f t="shared" si="487"/>
        <v>3.5347969747473782E-5</v>
      </c>
      <c r="BC290" s="5">
        <f t="shared" si="488"/>
        <v>7.9950863358901401E-6</v>
      </c>
      <c r="BD290" s="5">
        <f t="shared" si="489"/>
        <v>2.6464269442092234E-4</v>
      </c>
      <c r="BE290" s="5">
        <f t="shared" si="490"/>
        <v>3.3480256244895138E-4</v>
      </c>
      <c r="BF290" s="5">
        <f t="shared" si="491"/>
        <v>2.1178131530828696E-4</v>
      </c>
      <c r="BG290" s="5">
        <f t="shared" si="492"/>
        <v>8.9309004856748895E-5</v>
      </c>
      <c r="BH290" s="5">
        <f t="shared" si="493"/>
        <v>2.8246466184559706E-5</v>
      </c>
      <c r="BI290" s="5">
        <f t="shared" si="494"/>
        <v>7.1469868302327649E-6</v>
      </c>
      <c r="BJ290" s="8">
        <f t="shared" si="495"/>
        <v>0.39414849194043605</v>
      </c>
      <c r="BK290" s="8">
        <f t="shared" si="496"/>
        <v>0.27669559044848863</v>
      </c>
      <c r="BL290" s="8">
        <f t="shared" si="497"/>
        <v>0.30726522027964687</v>
      </c>
      <c r="BM290" s="8">
        <f t="shared" si="498"/>
        <v>0.42873231474335677</v>
      </c>
      <c r="BN290" s="8">
        <f t="shared" si="499"/>
        <v>0.57074806023787505</v>
      </c>
    </row>
    <row r="291" spans="1:66" x14ac:dyDescent="0.25">
      <c r="A291" t="s">
        <v>154</v>
      </c>
      <c r="B291" t="s">
        <v>167</v>
      </c>
      <c r="C291" t="s">
        <v>163</v>
      </c>
      <c r="D291" s="4" t="s">
        <v>498</v>
      </c>
      <c r="E291">
        <f>VLOOKUP(A291,home!$A$2:$E$405,3,FALSE)</f>
        <v>1.30456852791878</v>
      </c>
      <c r="F291">
        <f>VLOOKUP(B291,home!$B$2:$E$405,3,FALSE)</f>
        <v>1.53</v>
      </c>
      <c r="G291">
        <f>VLOOKUP(C291,away!$B$2:$E$405,4,FALSE)</f>
        <v>1.1100000000000001</v>
      </c>
      <c r="H291">
        <f>VLOOKUP(A291,away!$A$2:$E$405,3,FALSE)</f>
        <v>1.0355329949238601</v>
      </c>
      <c r="I291">
        <f>VLOOKUP(C291,away!$B$2:$E$405,3,FALSE)</f>
        <v>1.19</v>
      </c>
      <c r="J291">
        <f>VLOOKUP(B291,home!$B$2:$E$405,4,FALSE)</f>
        <v>0.48</v>
      </c>
      <c r="K291" s="3">
        <f t="shared" si="500"/>
        <v>2.2155487309644641</v>
      </c>
      <c r="L291" s="3">
        <f t="shared" si="501"/>
        <v>0.59149644670050883</v>
      </c>
      <c r="M291" s="5">
        <f t="shared" si="446"/>
        <v>6.0383150531774892E-2</v>
      </c>
      <c r="N291" s="5">
        <f t="shared" si="447"/>
        <v>0.13378181253231006</v>
      </c>
      <c r="O291" s="5">
        <f t="shared" si="448"/>
        <v>3.5716418980126785E-2</v>
      </c>
      <c r="P291" s="5">
        <f t="shared" si="449"/>
        <v>7.9131466746014983E-2</v>
      </c>
      <c r="Q291" s="5">
        <f t="shared" si="450"/>
        <v>0.14820006249104273</v>
      </c>
      <c r="R291" s="5">
        <f t="shared" si="451"/>
        <v>1.0563067457805804E-2</v>
      </c>
      <c r="S291" s="5">
        <f t="shared" si="452"/>
        <v>2.5925233174445721E-2</v>
      </c>
      <c r="T291" s="5">
        <f t="shared" si="453"/>
        <v>8.7659810364245139E-2</v>
      </c>
      <c r="U291" s="5">
        <f t="shared" si="454"/>
        <v>2.3402990701233674E-2</v>
      </c>
      <c r="V291" s="5">
        <f t="shared" si="455"/>
        <v>3.7749709034159804E-3</v>
      </c>
      <c r="W291" s="5">
        <f t="shared" si="456"/>
        <v>0.10944815346029464</v>
      </c>
      <c r="X291" s="5">
        <f t="shared" si="457"/>
        <v>6.4738193869696273E-2</v>
      </c>
      <c r="Y291" s="5">
        <f t="shared" si="458"/>
        <v>1.9146205819867007E-2</v>
      </c>
      <c r="Z291" s="5">
        <f t="shared" si="459"/>
        <v>2.0826722891833039E-3</v>
      </c>
      <c r="AA291" s="5">
        <f t="shared" si="460"/>
        <v>4.6142619473149233E-3</v>
      </c>
      <c r="AB291" s="5">
        <f t="shared" si="461"/>
        <v>5.1115611008556005E-3</v>
      </c>
      <c r="AC291" s="5">
        <f t="shared" si="462"/>
        <v>3.091911628907591E-4</v>
      </c>
      <c r="AD291" s="5">
        <f t="shared" si="463"/>
        <v>6.0621929376339936E-2</v>
      </c>
      <c r="AE291" s="5">
        <f t="shared" si="464"/>
        <v>3.585765581823426E-2</v>
      </c>
      <c r="AF291" s="5">
        <f t="shared" si="465"/>
        <v>1.0604838001747698E-2</v>
      </c>
      <c r="AG291" s="5">
        <f t="shared" si="466"/>
        <v>2.090907998622763E-3</v>
      </c>
      <c r="AH291" s="5">
        <f t="shared" si="467"/>
        <v>3.0797331467338459E-4</v>
      </c>
      <c r="AI291" s="5">
        <f t="shared" si="468"/>
        <v>6.8232988649553667E-4</v>
      </c>
      <c r="AJ291" s="5">
        <f t="shared" si="469"/>
        <v>7.5586755706215695E-4</v>
      </c>
      <c r="AK291" s="5">
        <f t="shared" si="470"/>
        <v>5.5822046894209035E-4</v>
      </c>
      <c r="AL291" s="5">
        <f t="shared" si="471"/>
        <v>1.6207667211121685E-5</v>
      </c>
      <c r="AM291" s="5">
        <f t="shared" si="472"/>
        <v>2.6862167739673468E-2</v>
      </c>
      <c r="AN291" s="5">
        <f t="shared" si="473"/>
        <v>1.5888876768689893E-2</v>
      </c>
      <c r="AO291" s="5">
        <f t="shared" si="474"/>
        <v>4.6991070753711678E-3</v>
      </c>
      <c r="AP291" s="5">
        <f t="shared" si="475"/>
        <v>9.2650171258242214E-4</v>
      </c>
      <c r="AQ291" s="5">
        <f t="shared" si="476"/>
        <v>1.3700561771360967E-4</v>
      </c>
      <c r="AR291" s="5">
        <f t="shared" si="477"/>
        <v>3.6433024261576941E-5</v>
      </c>
      <c r="AS291" s="5">
        <f t="shared" si="478"/>
        <v>8.0719140667934316E-5</v>
      </c>
      <c r="AT291" s="5">
        <f t="shared" si="479"/>
        <v>8.9418594835692004E-5</v>
      </c>
      <c r="AU291" s="5">
        <f t="shared" si="480"/>
        <v>6.6037084770947645E-5</v>
      </c>
      <c r="AV291" s="5">
        <f t="shared" si="481"/>
        <v>3.6577094840216456E-5</v>
      </c>
      <c r="AW291" s="5">
        <f t="shared" si="482"/>
        <v>5.8999924631865579E-7</v>
      </c>
      <c r="AX291" s="5">
        <f t="shared" si="483"/>
        <v>9.9190736077646793E-3</v>
      </c>
      <c r="AY291" s="5">
        <f t="shared" si="484"/>
        <v>5.8670967935536044E-3</v>
      </c>
      <c r="AZ291" s="5">
        <f t="shared" si="485"/>
        <v>1.7351834529174531E-3</v>
      </c>
      <c r="BA291" s="5">
        <f t="shared" si="486"/>
        <v>3.421182822580645E-4</v>
      </c>
      <c r="BB291" s="5">
        <f t="shared" si="487"/>
        <v>5.0590437076731702E-5</v>
      </c>
      <c r="BC291" s="5">
        <f t="shared" si="488"/>
        <v>5.9848127535824968E-6</v>
      </c>
      <c r="BD291" s="5">
        <f t="shared" si="489"/>
        <v>3.5916673988793646E-6</v>
      </c>
      <c r="BE291" s="5">
        <f t="shared" si="490"/>
        <v>7.9575141476336139E-6</v>
      </c>
      <c r="BF291" s="5">
        <f t="shared" si="491"/>
        <v>8.8151301857107134E-6</v>
      </c>
      <c r="BG291" s="5">
        <f t="shared" si="492"/>
        <v>6.5101168320793024E-6</v>
      </c>
      <c r="BH291" s="5">
        <f t="shared" si="493"/>
        <v>3.6058702714359246E-6</v>
      </c>
      <c r="BI291" s="5">
        <f t="shared" si="494"/>
        <v>1.5977962607804703E-6</v>
      </c>
      <c r="BJ291" s="8">
        <f t="shared" si="495"/>
        <v>0.7385832760327552</v>
      </c>
      <c r="BK291" s="8">
        <f t="shared" si="496"/>
        <v>0.17540731697930706</v>
      </c>
      <c r="BL291" s="8">
        <f t="shared" si="497"/>
        <v>8.2053954448982835E-2</v>
      </c>
      <c r="BM291" s="8">
        <f t="shared" si="498"/>
        <v>0.52448473421684561</v>
      </c>
      <c r="BN291" s="8">
        <f t="shared" si="499"/>
        <v>0.46777597873907528</v>
      </c>
    </row>
    <row r="292" spans="1:66" x14ac:dyDescent="0.25">
      <c r="A292" t="s">
        <v>154</v>
      </c>
      <c r="B292" t="s">
        <v>160</v>
      </c>
      <c r="C292" t="s">
        <v>171</v>
      </c>
      <c r="D292" s="4" t="s">
        <v>498</v>
      </c>
      <c r="E292">
        <f>VLOOKUP(A292,home!$A$2:$E$405,3,FALSE)</f>
        <v>1.30456852791878</v>
      </c>
      <c r="F292">
        <f>VLOOKUP(B292,home!$B$2:$E$405,3,FALSE)</f>
        <v>0.77</v>
      </c>
      <c r="G292">
        <f>VLOOKUP(C292,away!$B$2:$E$405,4,FALSE)</f>
        <v>1.28</v>
      </c>
      <c r="H292">
        <f>VLOOKUP(A292,away!$A$2:$E$405,3,FALSE)</f>
        <v>1.0355329949238601</v>
      </c>
      <c r="I292">
        <f>VLOOKUP(C292,away!$B$2:$E$405,3,FALSE)</f>
        <v>0.68</v>
      </c>
      <c r="J292">
        <f>VLOOKUP(B292,home!$B$2:$E$405,4,FALSE)</f>
        <v>0.87</v>
      </c>
      <c r="K292" s="3">
        <f t="shared" si="500"/>
        <v>1.2857827411167495</v>
      </c>
      <c r="L292" s="3">
        <f t="shared" si="501"/>
        <v>0.61262131979695567</v>
      </c>
      <c r="M292" s="5">
        <f t="shared" si="446"/>
        <v>0.14980751220675553</v>
      </c>
      <c r="N292" s="5">
        <f t="shared" si="447"/>
        <v>0.19261991368508305</v>
      </c>
      <c r="O292" s="5">
        <f t="shared" si="448"/>
        <v>9.1775275843601123E-2</v>
      </c>
      <c r="P292" s="5">
        <f t="shared" si="449"/>
        <v>0.11800306574093125</v>
      </c>
      <c r="Q292" s="5">
        <f t="shared" si="450"/>
        <v>0.12383368030583893</v>
      </c>
      <c r="R292" s="5">
        <f t="shared" si="451"/>
        <v>2.8111745306018291E-2</v>
      </c>
      <c r="S292" s="5">
        <f t="shared" si="452"/>
        <v>2.323769235457375E-2</v>
      </c>
      <c r="T292" s="5">
        <f t="shared" si="453"/>
        <v>7.5863152664277317E-2</v>
      </c>
      <c r="U292" s="5">
        <f t="shared" si="454"/>
        <v>3.6145596937148111E-2</v>
      </c>
      <c r="V292" s="5">
        <f t="shared" si="455"/>
        <v>2.0338091032739481E-3</v>
      </c>
      <c r="W292" s="5">
        <f t="shared" si="456"/>
        <v>5.3074402968738943E-2</v>
      </c>
      <c r="X292" s="5">
        <f t="shared" si="457"/>
        <v>3.2514510794144309E-2</v>
      </c>
      <c r="Y292" s="5">
        <f t="shared" si="458"/>
        <v>9.9595412576305234E-3</v>
      </c>
      <c r="Z292" s="5">
        <f t="shared" si="459"/>
        <v>5.7406181703896003E-3</v>
      </c>
      <c r="AA292" s="5">
        <f t="shared" si="460"/>
        <v>7.38118776682816E-3</v>
      </c>
      <c r="AB292" s="5">
        <f t="shared" si="461"/>
        <v>4.7453019197648662E-3</v>
      </c>
      <c r="AC292" s="5">
        <f t="shared" si="462"/>
        <v>1.0012669999940993E-4</v>
      </c>
      <c r="AD292" s="5">
        <f t="shared" si="463"/>
        <v>1.706053783307002E-2</v>
      </c>
      <c r="AE292" s="5">
        <f t="shared" si="464"/>
        <v>1.045164920374125E-2</v>
      </c>
      <c r="AF292" s="5">
        <f t="shared" si="465"/>
        <v>3.2014515646253826E-3</v>
      </c>
      <c r="AG292" s="5">
        <f t="shared" si="466"/>
        <v>6.5375916092894363E-4</v>
      </c>
      <c r="AH292" s="5">
        <f t="shared" si="467"/>
        <v>8.7920626999861526E-4</v>
      </c>
      <c r="AI292" s="5">
        <f t="shared" si="468"/>
        <v>1.1304682478458525E-3</v>
      </c>
      <c r="AJ292" s="5">
        <f t="shared" si="469"/>
        <v>7.2676828123034482E-4</v>
      </c>
      <c r="AK292" s="5">
        <f t="shared" si="470"/>
        <v>3.1148870426568717E-4</v>
      </c>
      <c r="AL292" s="5">
        <f t="shared" si="471"/>
        <v>3.1547837323794933E-6</v>
      </c>
      <c r="AM292" s="5">
        <f t="shared" si="472"/>
        <v>4.3872290199861545E-3</v>
      </c>
      <c r="AN292" s="5">
        <f t="shared" si="473"/>
        <v>2.6877100324754224E-3</v>
      </c>
      <c r="AO292" s="5">
        <f t="shared" si="474"/>
        <v>8.2327423366330586E-4</v>
      </c>
      <c r="AP292" s="5">
        <f t="shared" si="475"/>
        <v>1.6811844919388058E-4</v>
      </c>
      <c r="AQ292" s="5">
        <f t="shared" si="476"/>
        <v>2.5748236556843136E-5</v>
      </c>
      <c r="AR292" s="5">
        <f t="shared" si="477"/>
        <v>1.0772410110006207E-4</v>
      </c>
      <c r="AS292" s="5">
        <f t="shared" si="478"/>
        <v>1.3850978999677566E-4</v>
      </c>
      <c r="AT292" s="5">
        <f t="shared" si="479"/>
        <v>8.9046748726779795E-5</v>
      </c>
      <c r="AU292" s="5">
        <f t="shared" si="480"/>
        <v>3.8164924221817787E-5</v>
      </c>
      <c r="AV292" s="5">
        <f t="shared" si="481"/>
        <v>1.2267950220110471E-5</v>
      </c>
      <c r="AW292" s="5">
        <f t="shared" si="482"/>
        <v>6.9028238431247374E-8</v>
      </c>
      <c r="AX292" s="5">
        <f t="shared" si="483"/>
        <v>9.401705592041237E-4</v>
      </c>
      <c r="AY292" s="5">
        <f t="shared" si="484"/>
        <v>5.7596852881387208E-4</v>
      </c>
      <c r="AZ292" s="5">
        <f t="shared" si="485"/>
        <v>1.7642530014173259E-4</v>
      </c>
      <c r="BA292" s="5">
        <f t="shared" si="486"/>
        <v>3.6027300072800754E-5</v>
      </c>
      <c r="BB292" s="5">
        <f t="shared" si="487"/>
        <v>5.5177730298300375E-6</v>
      </c>
      <c r="BC292" s="5">
        <f t="shared" si="488"/>
        <v>6.7606107917490503E-7</v>
      </c>
      <c r="BD292" s="5">
        <f t="shared" si="489"/>
        <v>1.0999013498310113E-5</v>
      </c>
      <c r="BE292" s="5">
        <f t="shared" si="490"/>
        <v>1.4142341725437304E-5</v>
      </c>
      <c r="BF292" s="5">
        <f t="shared" si="491"/>
        <v>9.0919894547712815E-6</v>
      </c>
      <c r="BG292" s="5">
        <f t="shared" si="492"/>
        <v>3.8967743744534668E-6</v>
      </c>
      <c r="BH292" s="5">
        <f t="shared" si="493"/>
        <v>1.252601309174571E-6</v>
      </c>
      <c r="BI292" s="5">
        <f t="shared" si="494"/>
        <v>3.2211462896738169E-7</v>
      </c>
      <c r="BJ292" s="8">
        <f t="shared" si="495"/>
        <v>0.52905946493229594</v>
      </c>
      <c r="BK292" s="8">
        <f t="shared" si="496"/>
        <v>0.29376132941808014</v>
      </c>
      <c r="BL292" s="8">
        <f t="shared" si="497"/>
        <v>0.17163245762595772</v>
      </c>
      <c r="BM292" s="8">
        <f t="shared" si="498"/>
        <v>0.29546677755791967</v>
      </c>
      <c r="BN292" s="8">
        <f t="shared" si="499"/>
        <v>0.70415119308822827</v>
      </c>
    </row>
    <row r="293" spans="1:66" x14ac:dyDescent="0.25">
      <c r="A293" t="s">
        <v>154</v>
      </c>
      <c r="B293" t="s">
        <v>164</v>
      </c>
      <c r="C293" t="s">
        <v>173</v>
      </c>
      <c r="D293" s="4" t="s">
        <v>498</v>
      </c>
      <c r="E293">
        <f>VLOOKUP(A293,home!$A$2:$E$405,3,FALSE)</f>
        <v>1.30456852791878</v>
      </c>
      <c r="F293">
        <f>VLOOKUP(B293,home!$B$2:$E$405,3,FALSE)</f>
        <v>0.61</v>
      </c>
      <c r="G293">
        <f>VLOOKUP(C293,away!$B$2:$E$405,4,FALSE)</f>
        <v>1.02</v>
      </c>
      <c r="H293">
        <f>VLOOKUP(A293,away!$A$2:$E$405,3,FALSE)</f>
        <v>1.0355329949238601</v>
      </c>
      <c r="I293">
        <f>VLOOKUP(C293,away!$B$2:$E$405,3,FALSE)</f>
        <v>1.02</v>
      </c>
      <c r="J293">
        <f>VLOOKUP(B293,home!$B$2:$E$405,4,FALSE)</f>
        <v>1.55</v>
      </c>
      <c r="K293" s="3">
        <f t="shared" si="500"/>
        <v>0.81170253807106496</v>
      </c>
      <c r="L293" s="3">
        <f t="shared" si="501"/>
        <v>1.6371776649746228</v>
      </c>
      <c r="M293" s="5">
        <f t="shared" si="446"/>
        <v>8.6390271918625014E-2</v>
      </c>
      <c r="N293" s="5">
        <f t="shared" si="447"/>
        <v>7.0123202980997362E-2</v>
      </c>
      <c r="O293" s="5">
        <f t="shared" si="448"/>
        <v>0.14143622365625722</v>
      </c>
      <c r="P293" s="5">
        <f t="shared" si="449"/>
        <v>0.11480414171697077</v>
      </c>
      <c r="Q293" s="5">
        <f t="shared" si="450"/>
        <v>2.8459590918674008E-2</v>
      </c>
      <c r="R293" s="5">
        <f t="shared" si="451"/>
        <v>0.11577811319418989</v>
      </c>
      <c r="S293" s="5">
        <f t="shared" si="452"/>
        <v>3.8140842315513124E-2</v>
      </c>
      <c r="T293" s="5">
        <f t="shared" si="453"/>
        <v>4.6593406606367696E-2</v>
      </c>
      <c r="U293" s="5">
        <f t="shared" si="454"/>
        <v>9.3977388332802975E-2</v>
      </c>
      <c r="V293" s="5">
        <f t="shared" si="455"/>
        <v>5.6317126263158296E-3</v>
      </c>
      <c r="W293" s="5">
        <f t="shared" si="456"/>
        <v>7.7002407270506425E-3</v>
      </c>
      <c r="X293" s="5">
        <f t="shared" si="457"/>
        <v>1.2606662133255264E-2</v>
      </c>
      <c r="Y293" s="5">
        <f t="shared" si="458"/>
        <v>1.0319672837223428E-2</v>
      </c>
      <c r="Z293" s="5">
        <f t="shared" si="459"/>
        <v>6.3183113671477109E-2</v>
      </c>
      <c r="AA293" s="5">
        <f t="shared" si="460"/>
        <v>5.1285893730370569E-2</v>
      </c>
      <c r="AB293" s="5">
        <f t="shared" si="461"/>
        <v>2.081444505409235E-2</v>
      </c>
      <c r="AC293" s="5">
        <f t="shared" si="462"/>
        <v>4.6774937740517953E-4</v>
      </c>
      <c r="AD293" s="5">
        <f t="shared" si="463"/>
        <v>1.5625762354762969E-3</v>
      </c>
      <c r="AE293" s="5">
        <f t="shared" si="464"/>
        <v>2.5582149125419201E-3</v>
      </c>
      <c r="AF293" s="5">
        <f t="shared" si="465"/>
        <v>2.0941261585093207E-3</v>
      </c>
      <c r="AG293" s="5">
        <f t="shared" si="466"/>
        <v>1.1428188581168552E-3</v>
      </c>
      <c r="AH293" s="5">
        <f t="shared" si="467"/>
        <v>2.5860495626623771E-2</v>
      </c>
      <c r="AI293" s="5">
        <f t="shared" si="468"/>
        <v>2.0991029935906187E-2</v>
      </c>
      <c r="AJ293" s="5">
        <f t="shared" si="469"/>
        <v>8.5192361378503764E-3</v>
      </c>
      <c r="AK293" s="5">
        <f t="shared" si="470"/>
        <v>2.3050285318399629E-3</v>
      </c>
      <c r="AL293" s="5">
        <f t="shared" si="471"/>
        <v>2.4863709590927621E-5</v>
      </c>
      <c r="AM293" s="5">
        <f t="shared" si="472"/>
        <v>2.5366941925312819E-4</v>
      </c>
      <c r="AN293" s="5">
        <f t="shared" si="473"/>
        <v>4.1530190748830502E-4</v>
      </c>
      <c r="AO293" s="5">
        <f t="shared" si="474"/>
        <v>3.3996150358060512E-4</v>
      </c>
      <c r="AP293" s="5">
        <f t="shared" si="475"/>
        <v>1.8552579353778561E-4</v>
      </c>
      <c r="AQ293" s="5">
        <f t="shared" si="476"/>
        <v>7.5934671364188969E-5</v>
      </c>
      <c r="AR293" s="5">
        <f t="shared" si="477"/>
        <v>8.4676451690164599E-3</v>
      </c>
      <c r="AS293" s="5">
        <f t="shared" si="478"/>
        <v>6.8732090751758524E-3</v>
      </c>
      <c r="AT293" s="5">
        <f t="shared" si="479"/>
        <v>2.7895006255066576E-3</v>
      </c>
      <c r="AU293" s="5">
        <f t="shared" si="480"/>
        <v>7.5474824589152585E-4</v>
      </c>
      <c r="AV293" s="5">
        <f t="shared" si="481"/>
        <v>1.531577666987089E-4</v>
      </c>
      <c r="AW293" s="5">
        <f t="shared" si="482"/>
        <v>9.1781708753272863E-7</v>
      </c>
      <c r="AX293" s="5">
        <f t="shared" si="483"/>
        <v>3.4317351906462856E-5</v>
      </c>
      <c r="AY293" s="5">
        <f t="shared" si="484"/>
        <v>5.6183602062335283E-5</v>
      </c>
      <c r="AZ293" s="5">
        <f t="shared" si="485"/>
        <v>4.5991269217138756E-5</v>
      </c>
      <c r="BA293" s="5">
        <f t="shared" si="486"/>
        <v>2.5098626248711487E-5</v>
      </c>
      <c r="BB293" s="5">
        <f t="shared" si="487"/>
        <v>1.0272727578984063E-5</v>
      </c>
      <c r="BC293" s="5">
        <f t="shared" si="488"/>
        <v>3.3636560301363042E-6</v>
      </c>
      <c r="BD293" s="5">
        <f t="shared" si="489"/>
        <v>2.3105065909406722E-3</v>
      </c>
      <c r="BE293" s="5">
        <f t="shared" si="490"/>
        <v>1.8754440640964675E-3</v>
      </c>
      <c r="BF293" s="5">
        <f t="shared" si="491"/>
        <v>7.6115135341870766E-4</v>
      </c>
      <c r="BG293" s="5">
        <f t="shared" si="492"/>
        <v>2.0594282847539709E-4</v>
      </c>
      <c r="BH293" s="5">
        <f t="shared" si="493"/>
        <v>4.179107914275344E-5</v>
      </c>
      <c r="BI293" s="5">
        <f t="shared" si="494"/>
        <v>6.784385001780346E-6</v>
      </c>
      <c r="BJ293" s="8">
        <f t="shared" si="495"/>
        <v>0.18460613289648051</v>
      </c>
      <c r="BK293" s="8">
        <f t="shared" si="496"/>
        <v>0.24551576526648317</v>
      </c>
      <c r="BL293" s="8">
        <f t="shared" si="497"/>
        <v>0.50520773538329811</v>
      </c>
      <c r="BM293" s="8">
        <f t="shared" si="498"/>
        <v>0.44146593704705017</v>
      </c>
      <c r="BN293" s="8">
        <f t="shared" si="499"/>
        <v>0.5569915443857143</v>
      </c>
    </row>
    <row r="294" spans="1:66" x14ac:dyDescent="0.25">
      <c r="A294" t="s">
        <v>154</v>
      </c>
      <c r="B294" t="s">
        <v>168</v>
      </c>
      <c r="C294" t="s">
        <v>159</v>
      </c>
      <c r="D294" s="4" t="s">
        <v>498</v>
      </c>
      <c r="E294">
        <f>VLOOKUP(A294,home!$A$2:$E$405,3,FALSE)</f>
        <v>1.30456852791878</v>
      </c>
      <c r="F294">
        <f>VLOOKUP(B294,home!$B$2:$E$405,3,FALSE)</f>
        <v>0.69</v>
      </c>
      <c r="G294">
        <f>VLOOKUP(C294,away!$B$2:$E$405,4,FALSE)</f>
        <v>1.07</v>
      </c>
      <c r="H294">
        <f>VLOOKUP(A294,away!$A$2:$E$405,3,FALSE)</f>
        <v>1.0355329949238601</v>
      </c>
      <c r="I294">
        <f>VLOOKUP(C294,away!$B$2:$E$405,3,FALSE)</f>
        <v>0.61</v>
      </c>
      <c r="J294">
        <f>VLOOKUP(B294,home!$B$2:$E$405,4,FALSE)</f>
        <v>0.87</v>
      </c>
      <c r="K294" s="3">
        <f t="shared" si="500"/>
        <v>0.9631629441624352</v>
      </c>
      <c r="L294" s="3">
        <f t="shared" si="501"/>
        <v>0.5495573604060926</v>
      </c>
      <c r="M294" s="5">
        <f t="shared" si="446"/>
        <v>0.22030985216964605</v>
      </c>
      <c r="N294" s="5">
        <f t="shared" si="447"/>
        <v>0.21219428584370714</v>
      </c>
      <c r="O294" s="5">
        <f t="shared" si="448"/>
        <v>0.12107290082980714</v>
      </c>
      <c r="P294" s="5">
        <f t="shared" si="449"/>
        <v>0.11661293162152357</v>
      </c>
      <c r="Q294" s="5">
        <f t="shared" si="450"/>
        <v>0.10218883654383515</v>
      </c>
      <c r="R294" s="5">
        <f t="shared" si="451"/>
        <v>3.3268251898368711E-2</v>
      </c>
      <c r="S294" s="5">
        <f t="shared" si="452"/>
        <v>1.5431193484364433E-2</v>
      </c>
      <c r="T294" s="5">
        <f t="shared" si="453"/>
        <v>5.6158627273999687E-2</v>
      </c>
      <c r="U294" s="5">
        <f t="shared" si="454"/>
        <v>3.2042747445570334E-2</v>
      </c>
      <c r="V294" s="5">
        <f t="shared" si="455"/>
        <v>9.0754841314487128E-4</v>
      </c>
      <c r="W294" s="5">
        <f t="shared" si="456"/>
        <v>3.2808166888698045E-2</v>
      </c>
      <c r="X294" s="5">
        <f t="shared" si="457"/>
        <v>1.8029969595115464E-2</v>
      </c>
      <c r="Y294" s="5">
        <f t="shared" si="458"/>
        <v>4.9542512494468796E-3</v>
      </c>
      <c r="Z294" s="5">
        <f t="shared" si="459"/>
        <v>6.0942708995308306E-3</v>
      </c>
      <c r="AA294" s="5">
        <f t="shared" si="460"/>
        <v>5.869775902115567E-3</v>
      </c>
      <c r="AB294" s="5">
        <f t="shared" si="461"/>
        <v>2.8267753197276715E-3</v>
      </c>
      <c r="AC294" s="5">
        <f t="shared" si="462"/>
        <v>3.0023589504462725E-5</v>
      </c>
      <c r="AD294" s="5">
        <f t="shared" si="463"/>
        <v>7.8999026532727314E-3</v>
      </c>
      <c r="AE294" s="5">
        <f t="shared" si="464"/>
        <v>4.3414496495976489E-3</v>
      </c>
      <c r="AF294" s="5">
        <f t="shared" si="465"/>
        <v>1.1929378048844198E-3</v>
      </c>
      <c r="AG294" s="5">
        <f t="shared" si="466"/>
        <v>2.1852925039364006E-4</v>
      </c>
      <c r="AH294" s="5">
        <f t="shared" si="467"/>
        <v>8.372878572864567E-4</v>
      </c>
      <c r="AI294" s="5">
        <f t="shared" si="468"/>
        <v>8.0644463773548044E-4</v>
      </c>
      <c r="AJ294" s="5">
        <f t="shared" si="469"/>
        <v>3.8836879579265686E-4</v>
      </c>
      <c r="AK294" s="5">
        <f t="shared" si="470"/>
        <v>1.2468747759215835E-4</v>
      </c>
      <c r="AL294" s="5">
        <f t="shared" si="471"/>
        <v>6.3567539180601188E-7</v>
      </c>
      <c r="AM294" s="5">
        <f t="shared" si="472"/>
        <v>1.5217786996245596E-3</v>
      </c>
      <c r="AN294" s="5">
        <f t="shared" si="473"/>
        <v>8.3630468528788889E-4</v>
      </c>
      <c r="AO294" s="5">
        <f t="shared" si="474"/>
        <v>2.297986976710301E-4</v>
      </c>
      <c r="AP294" s="5">
        <f t="shared" si="475"/>
        <v>4.2095855238949676E-5</v>
      </c>
      <c r="AQ294" s="5">
        <f t="shared" si="476"/>
        <v>5.7835217722885413E-6</v>
      </c>
      <c r="AR294" s="5">
        <f t="shared" si="477"/>
        <v>9.202754095008371E-5</v>
      </c>
      <c r="AS294" s="5">
        <f t="shared" si="478"/>
        <v>8.8637517285511692E-5</v>
      </c>
      <c r="AT294" s="5">
        <f t="shared" si="479"/>
        <v>4.2686186055981085E-5</v>
      </c>
      <c r="AU294" s="5">
        <f t="shared" si="480"/>
        <v>1.370458421224808E-5</v>
      </c>
      <c r="AV294" s="5">
        <f t="shared" si="481"/>
        <v>3.2999369195977221E-6</v>
      </c>
      <c r="AW294" s="5">
        <f t="shared" si="482"/>
        <v>9.3464286105500575E-9</v>
      </c>
      <c r="AX294" s="5">
        <f t="shared" si="483"/>
        <v>2.4428680878234543E-4</v>
      </c>
      <c r="AY294" s="5">
        <f t="shared" si="484"/>
        <v>1.3424961381645361E-4</v>
      </c>
      <c r="AZ294" s="5">
        <f t="shared" si="485"/>
        <v>3.688893170225377E-5</v>
      </c>
      <c r="BA294" s="5">
        <f t="shared" si="486"/>
        <v>6.757527978163738E-6</v>
      </c>
      <c r="BB294" s="5">
        <f t="shared" si="487"/>
        <v>9.2841230963749579E-7</v>
      </c>
      <c r="BC294" s="5">
        <f t="shared" si="488"/>
        <v>1.0204316365058129E-7</v>
      </c>
      <c r="BD294" s="5">
        <f t="shared" si="489"/>
        <v>8.4290687481985945E-6</v>
      </c>
      <c r="BE294" s="5">
        <f t="shared" si="490"/>
        <v>8.1185666720625295E-6</v>
      </c>
      <c r="BF294" s="5">
        <f t="shared" si="491"/>
        <v>3.9097512891213841E-6</v>
      </c>
      <c r="BG294" s="5">
        <f t="shared" si="492"/>
        <v>1.2552425208576767E-6</v>
      </c>
      <c r="BH294" s="5">
        <f t="shared" si="493"/>
        <v>3.0225077050678917E-7</v>
      </c>
      <c r="BI294" s="5">
        <f t="shared" si="494"/>
        <v>5.8223348399336723E-8</v>
      </c>
      <c r="BJ294" s="8">
        <f t="shared" si="495"/>
        <v>0.44304593155029803</v>
      </c>
      <c r="BK294" s="8">
        <f t="shared" si="496"/>
        <v>0.3534264345673917</v>
      </c>
      <c r="BL294" s="8">
        <f t="shared" si="497"/>
        <v>0.19749966903276875</v>
      </c>
      <c r="BM294" s="8">
        <f t="shared" si="498"/>
        <v>0.19428500687571365</v>
      </c>
      <c r="BN294" s="8">
        <f t="shared" si="499"/>
        <v>0.8056470589068877</v>
      </c>
    </row>
    <row r="295" spans="1:66" x14ac:dyDescent="0.25">
      <c r="A295" t="s">
        <v>154</v>
      </c>
      <c r="B295" t="s">
        <v>156</v>
      </c>
      <c r="C295" t="s">
        <v>165</v>
      </c>
      <c r="D295" s="4" t="s">
        <v>498</v>
      </c>
      <c r="E295">
        <f>VLOOKUP(A295,home!$A$2:$E$405,3,FALSE)</f>
        <v>1.30456852791878</v>
      </c>
      <c r="F295">
        <f>VLOOKUP(B295,home!$B$2:$E$405,3,FALSE)</f>
        <v>1.7</v>
      </c>
      <c r="G295">
        <f>VLOOKUP(C295,away!$B$2:$E$405,4,FALSE)</f>
        <v>1.28</v>
      </c>
      <c r="H295">
        <f>VLOOKUP(A295,away!$A$2:$E$405,3,FALSE)</f>
        <v>1.0355329949238601</v>
      </c>
      <c r="I295">
        <f>VLOOKUP(C295,away!$B$2:$E$405,3,FALSE)</f>
        <v>1.02</v>
      </c>
      <c r="J295">
        <f>VLOOKUP(B295,home!$B$2:$E$405,4,FALSE)</f>
        <v>0.64</v>
      </c>
      <c r="K295" s="3">
        <f t="shared" si="500"/>
        <v>2.8387411167512653</v>
      </c>
      <c r="L295" s="3">
        <f t="shared" si="501"/>
        <v>0.67599593908629585</v>
      </c>
      <c r="M295" s="5">
        <f t="shared" si="446"/>
        <v>2.9755625993695932E-2</v>
      </c>
      <c r="N295" s="5">
        <f t="shared" si="447"/>
        <v>8.4468518962977357E-2</v>
      </c>
      <c r="O295" s="5">
        <f t="shared" si="448"/>
        <v>2.0114682336709079E-2</v>
      </c>
      <c r="P295" s="5">
        <f t="shared" si="449"/>
        <v>5.710037579960648E-2</v>
      </c>
      <c r="Q295" s="5">
        <f t="shared" si="450"/>
        <v>0.11989212892564394</v>
      </c>
      <c r="R295" s="5">
        <f t="shared" si="451"/>
        <v>6.7987217878130897E-3</v>
      </c>
      <c r="S295" s="5">
        <f t="shared" si="452"/>
        <v>2.7393583629756683E-2</v>
      </c>
      <c r="T295" s="5">
        <f t="shared" si="453"/>
        <v>8.1046592282145932E-2</v>
      </c>
      <c r="U295" s="5">
        <f t="shared" si="454"/>
        <v>1.9299811080417686E-2</v>
      </c>
      <c r="V295" s="5">
        <f t="shared" si="455"/>
        <v>5.8408521918900487E-3</v>
      </c>
      <c r="W295" s="5">
        <f t="shared" si="456"/>
        <v>0.11344757198535636</v>
      </c>
      <c r="X295" s="5">
        <f t="shared" si="457"/>
        <v>7.6690097961301135E-2</v>
      </c>
      <c r="Y295" s="5">
        <f t="shared" si="458"/>
        <v>2.5921097394984886E-2</v>
      </c>
      <c r="Z295" s="5">
        <f t="shared" si="459"/>
        <v>1.5319694398463902E-3</v>
      </c>
      <c r="AA295" s="5">
        <f t="shared" si="460"/>
        <v>4.3488646384983514E-3</v>
      </c>
      <c r="AB295" s="5">
        <f t="shared" si="461"/>
        <v>6.1726504302454504E-3</v>
      </c>
      <c r="AC295" s="5">
        <f t="shared" si="462"/>
        <v>7.0052898403468269E-4</v>
      </c>
      <c r="AD295" s="5">
        <f t="shared" si="463"/>
        <v>8.0512071797607526E-2</v>
      </c>
      <c r="AE295" s="5">
        <f t="shared" si="464"/>
        <v>5.4425833582606983E-2</v>
      </c>
      <c r="AF295" s="5">
        <f t="shared" si="465"/>
        <v>1.839582124161443E-2</v>
      </c>
      <c r="AG295" s="5">
        <f t="shared" si="466"/>
        <v>4.1451668184962591E-3</v>
      </c>
      <c r="AH295" s="5">
        <f t="shared" si="467"/>
        <v>2.589012800351167E-4</v>
      </c>
      <c r="AI295" s="5">
        <f t="shared" si="468"/>
        <v>7.3495370881521919E-4</v>
      </c>
      <c r="AJ295" s="5">
        <f t="shared" si="469"/>
        <v>1.0431716560613E-3</v>
      </c>
      <c r="AK295" s="5">
        <f t="shared" si="470"/>
        <v>9.8709809063024035E-4</v>
      </c>
      <c r="AL295" s="5">
        <f t="shared" si="471"/>
        <v>5.3771973414871465E-5</v>
      </c>
      <c r="AM295" s="5">
        <f t="shared" si="472"/>
        <v>4.5710585721339667E-2</v>
      </c>
      <c r="AN295" s="5">
        <f t="shared" si="473"/>
        <v>3.0900170320881638E-2</v>
      </c>
      <c r="AO295" s="5">
        <f t="shared" si="474"/>
        <v>1.0444194826995434E-2</v>
      </c>
      <c r="AP295" s="5">
        <f t="shared" si="475"/>
        <v>2.3534110966916709E-3</v>
      </c>
      <c r="AQ295" s="5">
        <f t="shared" si="476"/>
        <v>3.9772408609104869E-4</v>
      </c>
      <c r="AR295" s="5">
        <f t="shared" si="477"/>
        <v>3.5003242785596562E-5</v>
      </c>
      <c r="AS295" s="5">
        <f t="shared" si="478"/>
        <v>9.936514451510005E-5</v>
      </c>
      <c r="AT295" s="5">
        <f t="shared" si="479"/>
        <v>1.4103596065347302E-4</v>
      </c>
      <c r="AU295" s="5">
        <f t="shared" si="480"/>
        <v>1.3345486014917584E-4</v>
      </c>
      <c r="AV295" s="5">
        <f t="shared" si="481"/>
        <v>9.4710949683938849E-5</v>
      </c>
      <c r="AW295" s="5">
        <f t="shared" si="482"/>
        <v>2.8663112594853967E-6</v>
      </c>
      <c r="AX295" s="5">
        <f t="shared" si="483"/>
        <v>2.1626753192991722E-2</v>
      </c>
      <c r="AY295" s="5">
        <f t="shared" si="484"/>
        <v>1.4619597334083988E-2</v>
      </c>
      <c r="AZ295" s="5">
        <f t="shared" si="485"/>
        <v>4.9413942144588057E-3</v>
      </c>
      <c r="BA295" s="5">
        <f t="shared" si="486"/>
        <v>1.1134541407995565E-3</v>
      </c>
      <c r="BB295" s="5">
        <f t="shared" si="487"/>
        <v>1.8817261938483017E-4</v>
      </c>
      <c r="BC295" s="5">
        <f t="shared" si="488"/>
        <v>2.5440785310275285E-5</v>
      </c>
      <c r="BD295" s="5">
        <f t="shared" si="489"/>
        <v>3.943674996319159E-6</v>
      </c>
      <c r="BE295" s="5">
        <f t="shared" si="490"/>
        <v>1.119507236315509E-5</v>
      </c>
      <c r="BF295" s="5">
        <f t="shared" si="491"/>
        <v>1.5889956111147059E-5</v>
      </c>
      <c r="BG295" s="5">
        <f t="shared" si="492"/>
        <v>1.5035823918695396E-5</v>
      </c>
      <c r="BH295" s="5">
        <f t="shared" si="493"/>
        <v>1.0670702895558191E-5</v>
      </c>
      <c r="BI295" s="5">
        <f t="shared" si="494"/>
        <v>6.0582726108515608E-6</v>
      </c>
      <c r="BJ295" s="8">
        <f t="shared" si="495"/>
        <v>0.79126579929176366</v>
      </c>
      <c r="BK295" s="8">
        <f t="shared" si="496"/>
        <v>0.13546433590648269</v>
      </c>
      <c r="BL295" s="8">
        <f t="shared" si="497"/>
        <v>6.0325218669908552E-2</v>
      </c>
      <c r="BM295" s="8">
        <f t="shared" si="498"/>
        <v>0.65584053847873081</v>
      </c>
      <c r="BN295" s="8">
        <f t="shared" si="499"/>
        <v>0.31813005380644588</v>
      </c>
    </row>
    <row r="296" spans="1:66" x14ac:dyDescent="0.25">
      <c r="A296" t="s">
        <v>154</v>
      </c>
      <c r="B296" t="s">
        <v>162</v>
      </c>
      <c r="C296" t="s">
        <v>169</v>
      </c>
      <c r="D296" s="4" t="s">
        <v>498</v>
      </c>
      <c r="E296">
        <f>VLOOKUP(A296,home!$A$2:$E$405,3,FALSE)</f>
        <v>1.30456852791878</v>
      </c>
      <c r="F296">
        <f>VLOOKUP(B296,home!$B$2:$E$405,3,FALSE)</f>
        <v>0.51</v>
      </c>
      <c r="G296">
        <f>VLOOKUP(C296,away!$B$2:$E$405,4,FALSE)</f>
        <v>1.1499999999999999</v>
      </c>
      <c r="H296">
        <f>VLOOKUP(A296,away!$A$2:$E$405,3,FALSE)</f>
        <v>1.0355329949238601</v>
      </c>
      <c r="I296">
        <f>VLOOKUP(C296,away!$B$2:$E$405,3,FALSE)</f>
        <v>0.84</v>
      </c>
      <c r="J296">
        <f>VLOOKUP(B296,home!$B$2:$E$405,4,FALSE)</f>
        <v>0.86</v>
      </c>
      <c r="K296" s="3">
        <f t="shared" si="500"/>
        <v>0.76512944162436436</v>
      </c>
      <c r="L296" s="3">
        <f t="shared" si="501"/>
        <v>0.74806903553299653</v>
      </c>
      <c r="M296" s="5">
        <f t="shared" si="446"/>
        <v>0.22020453122009101</v>
      </c>
      <c r="N296" s="5">
        <f t="shared" si="447"/>
        <v>0.16848497001558316</v>
      </c>
      <c r="O296" s="5">
        <f t="shared" si="448"/>
        <v>0.16472819128980909</v>
      </c>
      <c r="P296" s="5">
        <f t="shared" si="449"/>
        <v>0.12603838902136311</v>
      </c>
      <c r="Q296" s="5">
        <f t="shared" si="450"/>
        <v>6.4456405515060447E-2</v>
      </c>
      <c r="R296" s="5">
        <f t="shared" si="451"/>
        <v>6.161402959163121E-2</v>
      </c>
      <c r="S296" s="5">
        <f t="shared" si="452"/>
        <v>1.8035136946413441E-2</v>
      </c>
      <c r="T296" s="5">
        <f t="shared" si="453"/>
        <v>4.8217841107574981E-2</v>
      </c>
      <c r="U296" s="5">
        <f t="shared" si="454"/>
        <v>4.7142708057671852E-2</v>
      </c>
      <c r="V296" s="5">
        <f t="shared" si="455"/>
        <v>1.1469738781844235E-3</v>
      </c>
      <c r="W296" s="5">
        <f t="shared" si="456"/>
        <v>1.6439164520283937E-2</v>
      </c>
      <c r="X296" s="5">
        <f t="shared" si="457"/>
        <v>1.2297629947657058E-2</v>
      </c>
      <c r="Y296" s="5">
        <f t="shared" si="458"/>
        <v>4.5997380871427539E-3</v>
      </c>
      <c r="Z296" s="5">
        <f t="shared" si="459"/>
        <v>1.536384923063769E-2</v>
      </c>
      <c r="AA296" s="5">
        <f t="shared" si="460"/>
        <v>1.1755333383038736E-2</v>
      </c>
      <c r="AB296" s="5">
        <f t="shared" si="461"/>
        <v>4.4971758337363386E-3</v>
      </c>
      <c r="AC296" s="5">
        <f t="shared" si="462"/>
        <v>4.1030814356705292E-5</v>
      </c>
      <c r="AD296" s="5">
        <f t="shared" si="463"/>
        <v>3.1445221925439767E-3</v>
      </c>
      <c r="AE296" s="5">
        <f t="shared" si="464"/>
        <v>2.3523196837884762E-3</v>
      </c>
      <c r="AF296" s="5">
        <f t="shared" si="465"/>
        <v>8.7984875855846422E-4</v>
      </c>
      <c r="AG296" s="5">
        <f t="shared" si="466"/>
        <v>2.1939587074324489E-4</v>
      </c>
      <c r="AH296" s="5">
        <f t="shared" si="467"/>
        <v>2.8733049690093768E-3</v>
      </c>
      <c r="AI296" s="5">
        <f t="shared" si="468"/>
        <v>2.1984502265546559E-3</v>
      </c>
      <c r="AJ296" s="5">
        <f t="shared" si="469"/>
        <v>8.4104949714136049E-4</v>
      </c>
      <c r="AK296" s="5">
        <f t="shared" si="470"/>
        <v>2.1450391070874057E-4</v>
      </c>
      <c r="AL296" s="5">
        <f t="shared" si="471"/>
        <v>9.3939170335872262E-7</v>
      </c>
      <c r="AM296" s="5">
        <f t="shared" si="472"/>
        <v>4.8119330187131921E-4</v>
      </c>
      <c r="AN296" s="5">
        <f t="shared" si="473"/>
        <v>3.599658092358158E-4</v>
      </c>
      <c r="AO296" s="5">
        <f t="shared" si="474"/>
        <v>1.3463963786994565E-4</v>
      </c>
      <c r="AP296" s="5">
        <f t="shared" si="475"/>
        <v>3.3573248015294051E-5</v>
      </c>
      <c r="AQ296" s="5">
        <f t="shared" si="476"/>
        <v>6.2787768156277778E-6</v>
      </c>
      <c r="AR296" s="5">
        <f t="shared" si="477"/>
        <v>4.2988609539180235E-4</v>
      </c>
      <c r="AS296" s="5">
        <f t="shared" si="478"/>
        <v>3.2891850812920802E-4</v>
      </c>
      <c r="AT296" s="5">
        <f t="shared" si="479"/>
        <v>1.2583261723240992E-4</v>
      </c>
      <c r="AU296" s="5">
        <f t="shared" si="480"/>
        <v>3.2092746720388726E-5</v>
      </c>
      <c r="AV296" s="5">
        <f t="shared" si="481"/>
        <v>6.1387763445907938E-6</v>
      </c>
      <c r="AW296" s="5">
        <f t="shared" si="482"/>
        <v>1.493553595319237E-8</v>
      </c>
      <c r="AX296" s="5">
        <f t="shared" si="483"/>
        <v>6.1362527062364415E-5</v>
      </c>
      <c r="AY296" s="5">
        <f t="shared" si="484"/>
        <v>4.5903406437410343E-5</v>
      </c>
      <c r="AZ296" s="5">
        <f t="shared" si="485"/>
        <v>1.7169458490656348E-5</v>
      </c>
      <c r="BA296" s="5">
        <f t="shared" si="486"/>
        <v>4.2813134179097039E-6</v>
      </c>
      <c r="BB296" s="5">
        <f t="shared" si="487"/>
        <v>8.0067949983754721E-7</v>
      </c>
      <c r="BC296" s="5">
        <f t="shared" si="488"/>
        <v>1.1979270824290326E-7</v>
      </c>
      <c r="BD296" s="5">
        <f t="shared" si="489"/>
        <v>5.3597412794798515E-5</v>
      </c>
      <c r="BE296" s="5">
        <f t="shared" si="490"/>
        <v>4.1008958524194754E-5</v>
      </c>
      <c r="BF296" s="5">
        <f t="shared" si="491"/>
        <v>1.5688580768606922E-5</v>
      </c>
      <c r="BG296" s="5">
        <f t="shared" si="492"/>
        <v>4.0012650144543193E-6</v>
      </c>
      <c r="BH296" s="5">
        <f t="shared" si="493"/>
        <v>7.6537141657513419E-7</v>
      </c>
      <c r="BI296" s="5">
        <f t="shared" si="494"/>
        <v>1.1712164091987631E-7</v>
      </c>
      <c r="BJ296" s="8">
        <f t="shared" si="495"/>
        <v>0.32223712365036083</v>
      </c>
      <c r="BK296" s="8">
        <f t="shared" si="496"/>
        <v>0.36551290467854941</v>
      </c>
      <c r="BL296" s="8">
        <f t="shared" si="497"/>
        <v>0.29690279421327942</v>
      </c>
      <c r="BM296" s="8">
        <f t="shared" si="498"/>
        <v>0.19444426664838788</v>
      </c>
      <c r="BN296" s="8">
        <f t="shared" si="499"/>
        <v>0.80552651665353803</v>
      </c>
    </row>
    <row r="297" spans="1:66" x14ac:dyDescent="0.25">
      <c r="A297" t="s">
        <v>154</v>
      </c>
      <c r="B297" t="s">
        <v>170</v>
      </c>
      <c r="C297" t="s">
        <v>166</v>
      </c>
      <c r="D297" s="4" t="s">
        <v>498</v>
      </c>
      <c r="E297">
        <f>VLOOKUP(A297,home!$A$2:$E$405,3,FALSE)</f>
        <v>1.30456852791878</v>
      </c>
      <c r="F297">
        <f>VLOOKUP(B297,home!$B$2:$E$405,3,FALSE)</f>
        <v>1.36</v>
      </c>
      <c r="G297">
        <f>VLOOKUP(C297,away!$B$2:$E$405,4,FALSE)</f>
        <v>1.62</v>
      </c>
      <c r="H297">
        <f>VLOOKUP(A297,away!$A$2:$E$405,3,FALSE)</f>
        <v>1.0355329949238601</v>
      </c>
      <c r="I297">
        <f>VLOOKUP(C297,away!$B$2:$E$405,3,FALSE)</f>
        <v>0.77</v>
      </c>
      <c r="J297">
        <f>VLOOKUP(B297,home!$B$2:$E$405,4,FALSE)</f>
        <v>1.93</v>
      </c>
      <c r="K297" s="3">
        <f t="shared" si="500"/>
        <v>2.8742253807106564</v>
      </c>
      <c r="L297" s="3">
        <f t="shared" si="501"/>
        <v>1.5389055837563483</v>
      </c>
      <c r="M297" s="5">
        <f t="shared" si="446"/>
        <v>1.2117180414576172E-2</v>
      </c>
      <c r="N297" s="5">
        <f t="shared" si="447"/>
        <v>3.4827507490224903E-2</v>
      </c>
      <c r="O297" s="5">
        <f t="shared" si="448"/>
        <v>1.8647196599374336E-2</v>
      </c>
      <c r="P297" s="5">
        <f t="shared" si="449"/>
        <v>5.3596245745023148E-2</v>
      </c>
      <c r="Q297" s="5">
        <f t="shared" si="450"/>
        <v>5.0051052987647462E-2</v>
      </c>
      <c r="R297" s="5">
        <f t="shared" si="451"/>
        <v>1.4348137484089779E-2</v>
      </c>
      <c r="S297" s="5">
        <f t="shared" si="452"/>
        <v>5.926621251148112E-2</v>
      </c>
      <c r="T297" s="5">
        <f t="shared" si="453"/>
        <v>7.702384491557554E-2</v>
      </c>
      <c r="U297" s="5">
        <f t="shared" si="454"/>
        <v>4.1239780922696784E-2</v>
      </c>
      <c r="V297" s="5">
        <f t="shared" si="455"/>
        <v>2.9127114297986097E-2</v>
      </c>
      <c r="W297" s="5">
        <f t="shared" si="456"/>
        <v>4.7952668942796754E-2</v>
      </c>
      <c r="X297" s="5">
        <f t="shared" si="457"/>
        <v>7.379462999208955E-2</v>
      </c>
      <c r="Y297" s="5">
        <f t="shared" si="458"/>
        <v>5.6781484073030165E-2</v>
      </c>
      <c r="Z297" s="5">
        <f t="shared" si="459"/>
        <v>7.3601429635898434E-3</v>
      </c>
      <c r="AA297" s="5">
        <f t="shared" si="460"/>
        <v>2.1154709711608873E-2</v>
      </c>
      <c r="AB297" s="5">
        <f t="shared" si="461"/>
        <v>3.0401701787336224E-2</v>
      </c>
      <c r="AC297" s="5">
        <f t="shared" si="462"/>
        <v>8.0521206375305729E-3</v>
      </c>
      <c r="AD297" s="5">
        <f t="shared" si="463"/>
        <v>3.4456694537050525E-2</v>
      </c>
      <c r="AE297" s="5">
        <f t="shared" si="464"/>
        <v>5.3025599620853917E-2</v>
      </c>
      <c r="AF297" s="5">
        <f t="shared" si="465"/>
        <v>4.080069566928031E-2</v>
      </c>
      <c r="AG297" s="5">
        <f t="shared" si="466"/>
        <v>2.0929472795532977E-2</v>
      </c>
      <c r="AH297" s="5">
        <f t="shared" si="467"/>
        <v>2.8316412759783519E-3</v>
      </c>
      <c r="AI297" s="5">
        <f t="shared" si="468"/>
        <v>8.1387752244848864E-3</v>
      </c>
      <c r="AJ297" s="5">
        <f t="shared" si="469"/>
        <v>1.1696337159056767E-2</v>
      </c>
      <c r="AK297" s="5">
        <f t="shared" si="470"/>
        <v>1.1205969707970043E-2</v>
      </c>
      <c r="AL297" s="5">
        <f t="shared" si="471"/>
        <v>1.4246331958168033E-3</v>
      </c>
      <c r="AM297" s="5">
        <f t="shared" si="472"/>
        <v>1.9807261194756964E-2</v>
      </c>
      <c r="AN297" s="5">
        <f t="shared" si="473"/>
        <v>3.0481504851531928E-2</v>
      </c>
      <c r="AO297" s="5">
        <f t="shared" si="474"/>
        <v>2.3454079008659357E-2</v>
      </c>
      <c r="AP297" s="5">
        <f t="shared" si="475"/>
        <v>1.2031204382762816E-2</v>
      </c>
      <c r="AQ297" s="5">
        <f t="shared" si="476"/>
        <v>4.6287219009868872E-3</v>
      </c>
      <c r="AR297" s="5">
        <f t="shared" si="477"/>
        <v>8.7152571415960694E-4</v>
      </c>
      <c r="AS297" s="5">
        <f t="shared" si="478"/>
        <v>2.5049613275795225E-3</v>
      </c>
      <c r="AT297" s="5">
        <f t="shared" si="479"/>
        <v>3.5999117127138627E-3</v>
      </c>
      <c r="AU297" s="5">
        <f t="shared" si="480"/>
        <v>3.4489858709999175E-3</v>
      </c>
      <c r="AV297" s="5">
        <f t="shared" si="481"/>
        <v>2.4782906820351039E-3</v>
      </c>
      <c r="AW297" s="5">
        <f t="shared" si="482"/>
        <v>1.7503840792602813E-4</v>
      </c>
      <c r="AX297" s="5">
        <f t="shared" si="483"/>
        <v>9.4884221413892838E-3</v>
      </c>
      <c r="AY297" s="5">
        <f t="shared" si="484"/>
        <v>1.4601785814421335E-2</v>
      </c>
      <c r="AZ297" s="5">
        <f t="shared" si="485"/>
        <v>1.1235384861313617E-2</v>
      </c>
      <c r="BA297" s="5">
        <f t="shared" si="486"/>
        <v>5.763398832909025E-3</v>
      </c>
      <c r="BB297" s="5">
        <f t="shared" si="487"/>
        <v>2.21733166134463E-3</v>
      </c>
      <c r="BC297" s="5">
        <f t="shared" si="488"/>
        <v>6.8245281493659797E-4</v>
      </c>
      <c r="BD297" s="5">
        <f t="shared" si="489"/>
        <v>2.2353263131790982E-4</v>
      </c>
      <c r="BE297" s="5">
        <f t="shared" si="490"/>
        <v>6.4248316235097404E-4</v>
      </c>
      <c r="BF297" s="5">
        <f t="shared" si="491"/>
        <v>9.2332070595420757E-4</v>
      </c>
      <c r="BG297" s="5">
        <f t="shared" si="492"/>
        <v>8.8461060252975469E-4</v>
      </c>
      <c r="BH297" s="5">
        <f t="shared" si="493"/>
        <v>6.3564256145919203E-4</v>
      </c>
      <c r="BI297" s="5">
        <f t="shared" si="494"/>
        <v>3.6539599664118849E-4</v>
      </c>
      <c r="BJ297" s="8">
        <f t="shared" si="495"/>
        <v>0.62403519848909439</v>
      </c>
      <c r="BK297" s="8">
        <f t="shared" si="496"/>
        <v>0.17818529261683527</v>
      </c>
      <c r="BL297" s="8">
        <f t="shared" si="497"/>
        <v>0.17624291084033733</v>
      </c>
      <c r="BM297" s="8">
        <f t="shared" si="498"/>
        <v>0.78780947678242574</v>
      </c>
      <c r="BN297" s="8">
        <f t="shared" si="499"/>
        <v>0.18358732072093578</v>
      </c>
    </row>
    <row r="298" spans="1:66" x14ac:dyDescent="0.25">
      <c r="A298" t="s">
        <v>154</v>
      </c>
      <c r="B298" t="s">
        <v>174</v>
      </c>
      <c r="C298" t="s">
        <v>161</v>
      </c>
      <c r="D298" s="4" t="s">
        <v>498</v>
      </c>
      <c r="E298">
        <f>VLOOKUP(A298,home!$A$2:$E$405,3,FALSE)</f>
        <v>1.30456852791878</v>
      </c>
      <c r="F298">
        <f>VLOOKUP(B298,home!$B$2:$E$405,3,FALSE)</f>
        <v>1</v>
      </c>
      <c r="G298">
        <f>VLOOKUP(C298,away!$B$2:$E$405,4,FALSE)</f>
        <v>0.69</v>
      </c>
      <c r="H298">
        <f>VLOOKUP(A298,away!$A$2:$E$405,3,FALSE)</f>
        <v>1.0355329949238601</v>
      </c>
      <c r="I298">
        <f>VLOOKUP(C298,away!$B$2:$E$405,3,FALSE)</f>
        <v>0.92</v>
      </c>
      <c r="J298">
        <f>VLOOKUP(B298,home!$B$2:$E$405,4,FALSE)</f>
        <v>0.97</v>
      </c>
      <c r="K298" s="3">
        <f t="shared" si="500"/>
        <v>0.9001522842639581</v>
      </c>
      <c r="L298" s="3">
        <f t="shared" si="501"/>
        <v>0.92410964467005274</v>
      </c>
      <c r="M298" s="5">
        <f t="shared" si="446"/>
        <v>0.16133667813060817</v>
      </c>
      <c r="N298" s="5">
        <f t="shared" si="447"/>
        <v>0.14522757935482594</v>
      </c>
      <c r="O298" s="5">
        <f t="shared" si="448"/>
        <v>0.149092780299523</v>
      </c>
      <c r="P298" s="5">
        <f t="shared" si="449"/>
        <v>0.13420620675388009</v>
      </c>
      <c r="Q298" s="5">
        <f t="shared" si="450"/>
        <v>6.5363468647185896E-2</v>
      </c>
      <c r="R298" s="5">
        <f t="shared" si="451"/>
        <v>6.8889038112731199E-2</v>
      </c>
      <c r="S298" s="5">
        <f t="shared" si="452"/>
        <v>2.7909502879259054E-2</v>
      </c>
      <c r="T298" s="5">
        <f t="shared" si="453"/>
        <v>6.0403011785953094E-2</v>
      </c>
      <c r="U298" s="5">
        <f t="shared" si="454"/>
        <v>6.2010625017921865E-2</v>
      </c>
      <c r="V298" s="5">
        <f t="shared" si="455"/>
        <v>2.5795804822644265E-3</v>
      </c>
      <c r="W298" s="5">
        <f t="shared" si="456"/>
        <v>1.9612358536726666E-2</v>
      </c>
      <c r="X298" s="5">
        <f t="shared" si="457"/>
        <v>1.8123969678516157E-2</v>
      </c>
      <c r="Y298" s="5">
        <f t="shared" si="458"/>
        <v>8.3742675898121847E-3</v>
      </c>
      <c r="Z298" s="5">
        <f t="shared" si="459"/>
        <v>2.1220341510672588E-2</v>
      </c>
      <c r="AA298" s="5">
        <f t="shared" si="460"/>
        <v>1.9101538883693221E-2</v>
      </c>
      <c r="AB298" s="5">
        <f t="shared" si="461"/>
        <v>8.5971469295566347E-3</v>
      </c>
      <c r="AC298" s="5">
        <f t="shared" si="462"/>
        <v>1.3411229375752775E-4</v>
      </c>
      <c r="AD298" s="5">
        <f t="shared" si="463"/>
        <v>4.4135273341595624E-3</v>
      </c>
      <c r="AE298" s="5">
        <f t="shared" si="464"/>
        <v>4.0785831765117577E-3</v>
      </c>
      <c r="AF298" s="5">
        <f t="shared" si="465"/>
        <v>1.8845290250017674E-3</v>
      </c>
      <c r="AG298" s="5">
        <f t="shared" si="466"/>
        <v>5.8050381588826147E-4</v>
      </c>
      <c r="AH298" s="5">
        <f t="shared" si="467"/>
        <v>4.9024805633012033E-3</v>
      </c>
      <c r="AI298" s="5">
        <f t="shared" si="468"/>
        <v>4.4129790776152346E-3</v>
      </c>
      <c r="AJ298" s="5">
        <f t="shared" si="469"/>
        <v>1.9861765985622038E-3</v>
      </c>
      <c r="AK298" s="5">
        <f t="shared" si="470"/>
        <v>5.9595380071579551E-4</v>
      </c>
      <c r="AL298" s="5">
        <f t="shared" si="471"/>
        <v>4.4623956394315351E-6</v>
      </c>
      <c r="AM298" s="5">
        <f t="shared" si="472"/>
        <v>7.945693423010295E-4</v>
      </c>
      <c r="AN298" s="5">
        <f t="shared" si="473"/>
        <v>7.3426919257952184E-4</v>
      </c>
      <c r="AO298" s="5">
        <f t="shared" si="474"/>
        <v>3.3927262132341416E-4</v>
      </c>
      <c r="AP298" s="5">
        <f t="shared" si="475"/>
        <v>1.0450836717915256E-4</v>
      </c>
      <c r="AQ298" s="5">
        <f t="shared" si="476"/>
        <v>2.4144297514743518E-5</v>
      </c>
      <c r="AR298" s="5">
        <f t="shared" si="477"/>
        <v>9.0608591427082327E-4</v>
      </c>
      <c r="AS298" s="5">
        <f t="shared" si="478"/>
        <v>8.1561530547027852E-4</v>
      </c>
      <c r="AT298" s="5">
        <f t="shared" si="479"/>
        <v>3.6708899014985854E-4</v>
      </c>
      <c r="AU298" s="5">
        <f t="shared" si="480"/>
        <v>1.1014533100384828E-4</v>
      </c>
      <c r="AV298" s="5">
        <f t="shared" si="481"/>
        <v>2.4786892826030948E-5</v>
      </c>
      <c r="AW298" s="5">
        <f t="shared" si="482"/>
        <v>1.0311101513898641E-7</v>
      </c>
      <c r="AX298" s="5">
        <f t="shared" si="483"/>
        <v>1.1920556807973039E-4</v>
      </c>
      <c r="AY298" s="5">
        <f t="shared" si="484"/>
        <v>1.1015901516085143E-4</v>
      </c>
      <c r="AZ298" s="5">
        <f t="shared" si="485"/>
        <v>5.0899504178748672E-5</v>
      </c>
      <c r="BA298" s="5">
        <f t="shared" si="486"/>
        <v>1.5678907573501769E-5</v>
      </c>
      <c r="BB298" s="5">
        <f t="shared" si="487"/>
        <v>3.6222574266408295E-6</v>
      </c>
      <c r="BC298" s="5">
        <f t="shared" si="488"/>
        <v>6.6947260468730355E-7</v>
      </c>
      <c r="BD298" s="5">
        <f t="shared" si="489"/>
        <v>1.3955378871289168E-4</v>
      </c>
      <c r="BE298" s="5">
        <f t="shared" si="490"/>
        <v>1.2561966168759924E-4</v>
      </c>
      <c r="BF298" s="5">
        <f t="shared" si="491"/>
        <v>5.6538412708279023E-5</v>
      </c>
      <c r="BG298" s="5">
        <f t="shared" si="492"/>
        <v>1.6964393782671922E-5</v>
      </c>
      <c r="BH298" s="5">
        <f t="shared" si="493"/>
        <v>3.8176344536563548E-6</v>
      </c>
      <c r="BI298" s="5">
        <f t="shared" si="494"/>
        <v>6.8729047478871116E-7</v>
      </c>
      <c r="BJ298" s="8">
        <f t="shared" si="495"/>
        <v>0.33035879749050329</v>
      </c>
      <c r="BK298" s="8">
        <f t="shared" si="496"/>
        <v>0.32628070195056957</v>
      </c>
      <c r="BL298" s="8">
        <f t="shared" si="497"/>
        <v>0.32215562289916111</v>
      </c>
      <c r="BM298" s="8">
        <f t="shared" si="498"/>
        <v>0.27578965664800659</v>
      </c>
      <c r="BN298" s="8">
        <f t="shared" si="499"/>
        <v>0.72411575129875427</v>
      </c>
    </row>
    <row r="299" spans="1:66" x14ac:dyDescent="0.25">
      <c r="A299" t="s">
        <v>154</v>
      </c>
      <c r="B299" t="s">
        <v>172</v>
      </c>
      <c r="C299" t="s">
        <v>157</v>
      </c>
      <c r="D299" s="4" t="s">
        <v>498</v>
      </c>
      <c r="E299">
        <f>VLOOKUP(A299,home!$A$2:$E$405,3,FALSE)</f>
        <v>1.30456852791878</v>
      </c>
      <c r="F299">
        <f>VLOOKUP(B299,home!$B$2:$E$405,3,FALSE)</f>
        <v>0.68</v>
      </c>
      <c r="G299">
        <f>VLOOKUP(C299,away!$B$2:$E$405,4,FALSE)</f>
        <v>0.69</v>
      </c>
      <c r="H299">
        <f>VLOOKUP(A299,away!$A$2:$E$405,3,FALSE)</f>
        <v>1.0355329949238601</v>
      </c>
      <c r="I299">
        <f>VLOOKUP(C299,away!$B$2:$E$405,3,FALSE)</f>
        <v>0.92</v>
      </c>
      <c r="J299">
        <f>VLOOKUP(B299,home!$B$2:$E$405,4,FALSE)</f>
        <v>1.29</v>
      </c>
      <c r="K299" s="3">
        <f t="shared" si="500"/>
        <v>0.61210355329949151</v>
      </c>
      <c r="L299" s="3">
        <f t="shared" si="501"/>
        <v>1.2289705583756372</v>
      </c>
      <c r="M299" s="5">
        <f t="shared" si="446"/>
        <v>0.15864693003762664</v>
      </c>
      <c r="N299" s="5">
        <f t="shared" si="447"/>
        <v>9.7108349596087093E-2</v>
      </c>
      <c r="O299" s="5">
        <f t="shared" si="448"/>
        <v>0.19497240619292269</v>
      </c>
      <c r="P299" s="5">
        <f t="shared" si="449"/>
        <v>0.11934330262603976</v>
      </c>
      <c r="Q299" s="5">
        <f t="shared" si="450"/>
        <v>2.972018292140707E-2</v>
      </c>
      <c r="R299" s="5">
        <f t="shared" si="451"/>
        <v>0.11980767345337889</v>
      </c>
      <c r="S299" s="5">
        <f t="shared" si="452"/>
        <v>2.2444216031020113E-2</v>
      </c>
      <c r="T299" s="5">
        <f t="shared" si="453"/>
        <v>3.6525229799947725E-2</v>
      </c>
      <c r="U299" s="5">
        <f t="shared" si="454"/>
        <v>7.3334702633358381E-2</v>
      </c>
      <c r="V299" s="5">
        <f t="shared" si="455"/>
        <v>1.8759804592212439E-3</v>
      </c>
      <c r="W299" s="5">
        <f t="shared" si="456"/>
        <v>6.0639431903013767E-3</v>
      </c>
      <c r="X299" s="5">
        <f t="shared" si="457"/>
        <v>7.4524076485428265E-3</v>
      </c>
      <c r="Y299" s="5">
        <f t="shared" si="458"/>
        <v>4.5793947945362741E-3</v>
      </c>
      <c r="Z299" s="5">
        <f t="shared" si="459"/>
        <v>4.9080034447228353E-2</v>
      </c>
      <c r="AA299" s="5">
        <f t="shared" si="460"/>
        <v>3.004206348120992E-2</v>
      </c>
      <c r="AB299" s="5">
        <f t="shared" si="461"/>
        <v>9.1944269026487391E-3</v>
      </c>
      <c r="AC299" s="5">
        <f t="shared" si="462"/>
        <v>8.8201243325461157E-5</v>
      </c>
      <c r="AD299" s="5">
        <f t="shared" si="463"/>
        <v>9.2794029344743176E-4</v>
      </c>
      <c r="AE299" s="5">
        <f t="shared" si="464"/>
        <v>1.140411300577343E-3</v>
      </c>
      <c r="AF299" s="5">
        <f t="shared" si="465"/>
        <v>7.0076595642421197E-4</v>
      </c>
      <c r="AG299" s="5">
        <f t="shared" si="466"/>
        <v>2.8707357625243379E-4</v>
      </c>
      <c r="AH299" s="5">
        <f t="shared" si="467"/>
        <v>1.5079479334926437E-2</v>
      </c>
      <c r="AI299" s="5">
        <f t="shared" si="468"/>
        <v>9.2302028828147257E-3</v>
      </c>
      <c r="AJ299" s="5">
        <f t="shared" si="469"/>
        <v>2.8249199911230508E-3</v>
      </c>
      <c r="AK299" s="5">
        <f t="shared" si="470"/>
        <v>5.7638118811772924E-4</v>
      </c>
      <c r="AL299" s="5">
        <f t="shared" si="471"/>
        <v>2.6540009747902325E-6</v>
      </c>
      <c r="AM299" s="5">
        <f t="shared" si="472"/>
        <v>1.1359911017378922E-4</v>
      </c>
      <c r="AN299" s="5">
        <f t="shared" si="473"/>
        <v>1.3960996186125729E-4</v>
      </c>
      <c r="AO299" s="5">
        <f t="shared" si="474"/>
        <v>8.5788266391715408E-5</v>
      </c>
      <c r="AP299" s="5">
        <f t="shared" si="475"/>
        <v>3.5143751216501465E-5</v>
      </c>
      <c r="AQ299" s="5">
        <f t="shared" si="476"/>
        <v>1.0797658888989572E-5</v>
      </c>
      <c r="AR299" s="5">
        <f t="shared" si="477"/>
        <v>3.7064472276516812E-3</v>
      </c>
      <c r="AS299" s="5">
        <f t="shared" si="478"/>
        <v>2.2687295181626431E-3</v>
      </c>
      <c r="AT299" s="5">
        <f t="shared" si="479"/>
        <v>6.9434869977139839E-4</v>
      </c>
      <c r="AU299" s="5">
        <f t="shared" si="480"/>
        <v>1.4167110211965161E-4</v>
      </c>
      <c r="AV299" s="5">
        <f t="shared" si="481"/>
        <v>2.1679346251823465E-5</v>
      </c>
      <c r="AW299" s="5">
        <f t="shared" si="482"/>
        <v>5.5458096203709469E-8</v>
      </c>
      <c r="AX299" s="5">
        <f t="shared" si="483"/>
        <v>1.1589069831506123E-5</v>
      </c>
      <c r="AY299" s="5">
        <f t="shared" si="484"/>
        <v>1.4242625621880333E-5</v>
      </c>
      <c r="AZ299" s="5">
        <f t="shared" si="485"/>
        <v>8.7518837816287157E-6</v>
      </c>
      <c r="BA299" s="5">
        <f t="shared" si="486"/>
        <v>3.5852691659823093E-6</v>
      </c>
      <c r="BB299" s="5">
        <f t="shared" si="487"/>
        <v>1.1015475622110585E-6</v>
      </c>
      <c r="BC299" s="5">
        <f t="shared" si="488"/>
        <v>2.7075390452156899E-7</v>
      </c>
      <c r="BD299" s="5">
        <f t="shared" si="489"/>
        <v>7.5918575315948693E-4</v>
      </c>
      <c r="BE299" s="5">
        <f t="shared" si="490"/>
        <v>4.6470029712327257E-4</v>
      </c>
      <c r="BF299" s="5">
        <f t="shared" si="491"/>
        <v>1.4222235154424227E-4</v>
      </c>
      <c r="BG299" s="5">
        <f t="shared" si="492"/>
        <v>2.9018268912946709E-5</v>
      </c>
      <c r="BH299" s="5">
        <f t="shared" si="493"/>
        <v>4.4405463780537125E-6</v>
      </c>
      <c r="BI299" s="5">
        <f t="shared" si="494"/>
        <v>5.4361484331957317E-7</v>
      </c>
      <c r="BJ299" s="8">
        <f t="shared" si="495"/>
        <v>0.18493017897592376</v>
      </c>
      <c r="BK299" s="8">
        <f t="shared" si="496"/>
        <v>0.3024155270238299</v>
      </c>
      <c r="BL299" s="8">
        <f t="shared" si="497"/>
        <v>0.46329524278641909</v>
      </c>
      <c r="BM299" s="8">
        <f t="shared" si="498"/>
        <v>0.28010795123841326</v>
      </c>
      <c r="BN299" s="8">
        <f t="shared" si="499"/>
        <v>0.71959884482746217</v>
      </c>
    </row>
    <row r="300" spans="1:66" x14ac:dyDescent="0.25">
      <c r="A300" t="s">
        <v>175</v>
      </c>
      <c r="B300" t="s">
        <v>176</v>
      </c>
      <c r="C300" t="s">
        <v>178</v>
      </c>
      <c r="D300" s="4" t="s">
        <v>498</v>
      </c>
      <c r="E300">
        <f>VLOOKUP(A300,home!$A$2:$E$405,3,FALSE)</f>
        <v>1.2222222222222201</v>
      </c>
      <c r="F300">
        <f>VLOOKUP(B300,home!$B$2:$E$405,3,FALSE)</f>
        <v>0.82</v>
      </c>
      <c r="G300">
        <f>VLOOKUP(C300,away!$B$2:$E$405,4,FALSE)</f>
        <v>1.74</v>
      </c>
      <c r="H300">
        <f>VLOOKUP(A300,away!$A$2:$E$405,3,FALSE)</f>
        <v>1.1196581196581199</v>
      </c>
      <c r="I300">
        <f>VLOOKUP(C300,away!$B$2:$E$405,3,FALSE)</f>
        <v>0.61</v>
      </c>
      <c r="J300">
        <f>VLOOKUP(B300,home!$B$2:$E$405,4,FALSE)</f>
        <v>0.78</v>
      </c>
      <c r="K300" s="3">
        <f t="shared" si="500"/>
        <v>1.7438666666666633</v>
      </c>
      <c r="L300" s="3">
        <f t="shared" si="501"/>
        <v>0.5327333333333335</v>
      </c>
      <c r="M300" s="5">
        <f t="shared" si="446"/>
        <v>0.1026325648916851</v>
      </c>
      <c r="N300" s="5">
        <f t="shared" si="447"/>
        <v>0.17897750882911292</v>
      </c>
      <c r="O300" s="5">
        <f t="shared" si="448"/>
        <v>5.4675788403297045E-2</v>
      </c>
      <c r="P300" s="5">
        <f t="shared" si="449"/>
        <v>9.5347284870229435E-2</v>
      </c>
      <c r="Q300" s="5">
        <f t="shared" si="450"/>
        <v>0.15605645586506425</v>
      </c>
      <c r="R300" s="5">
        <f t="shared" si="451"/>
        <v>1.4563807504358229E-2</v>
      </c>
      <c r="S300" s="5">
        <f t="shared" si="452"/>
        <v>2.2144785969538828E-2</v>
      </c>
      <c r="T300" s="5">
        <f t="shared" si="453"/>
        <v>8.313647592118191E-2</v>
      </c>
      <c r="U300" s="5">
        <f t="shared" si="454"/>
        <v>2.539733844660012E-2</v>
      </c>
      <c r="V300" s="5">
        <f t="shared" si="455"/>
        <v>2.2858731463343438E-3</v>
      </c>
      <c r="W300" s="5">
        <f t="shared" si="456"/>
        <v>9.071388383374096E-2</v>
      </c>
      <c r="X300" s="5">
        <f t="shared" si="457"/>
        <v>4.8326309714361609E-2</v>
      </c>
      <c r="Y300" s="5">
        <f t="shared" si="458"/>
        <v>1.2872518030915457E-2</v>
      </c>
      <c r="Z300" s="5">
        <f t="shared" si="459"/>
        <v>2.5862085726072589E-3</v>
      </c>
      <c r="AA300" s="5">
        <f t="shared" si="460"/>
        <v>4.5100029228173702E-3</v>
      </c>
      <c r="AB300" s="5">
        <f t="shared" si="461"/>
        <v>3.9324218818352187E-3</v>
      </c>
      <c r="AC300" s="5">
        <f t="shared" si="462"/>
        <v>1.3272578146295916E-4</v>
      </c>
      <c r="AD300" s="5">
        <f t="shared" si="463"/>
        <v>3.9548229555383195E-2</v>
      </c>
      <c r="AE300" s="5">
        <f t="shared" si="464"/>
        <v>2.1068660158471142E-2</v>
      </c>
      <c r="AF300" s="5">
        <f t="shared" si="465"/>
        <v>5.6119887775447656E-3</v>
      </c>
      <c r="AG300" s="5">
        <f t="shared" si="466"/>
        <v>9.9656449603022744E-4</v>
      </c>
      <c r="AH300" s="5">
        <f t="shared" si="467"/>
        <v>3.4443987839507682E-4</v>
      </c>
      <c r="AI300" s="5">
        <f t="shared" si="468"/>
        <v>6.0065722260389354E-4</v>
      </c>
      <c r="AJ300" s="5">
        <f t="shared" si="469"/>
        <v>5.2373305429575395E-4</v>
      </c>
      <c r="AK300" s="5">
        <f t="shared" si="470"/>
        <v>3.0444020520596242E-4</v>
      </c>
      <c r="AL300" s="5">
        <f t="shared" si="471"/>
        <v>4.9321744645584121E-6</v>
      </c>
      <c r="AM300" s="5">
        <f t="shared" si="472"/>
        <v>1.3793367849462815E-2</v>
      </c>
      <c r="AN300" s="5">
        <f t="shared" si="473"/>
        <v>7.348186832337158E-3</v>
      </c>
      <c r="AO300" s="5">
        <f t="shared" si="474"/>
        <v>1.9573120325735416E-3</v>
      </c>
      <c r="AP300" s="5">
        <f t="shared" si="475"/>
        <v>3.4757512116211504E-4</v>
      </c>
      <c r="AQ300" s="5">
        <f t="shared" si="476"/>
        <v>4.6291213220107695E-5</v>
      </c>
      <c r="AR300" s="5">
        <f t="shared" si="477"/>
        <v>3.6698920910067476E-5</v>
      </c>
      <c r="AS300" s="5">
        <f t="shared" si="478"/>
        <v>6.3998024877702891E-5</v>
      </c>
      <c r="AT300" s="5">
        <f t="shared" si="479"/>
        <v>5.5802011158364975E-5</v>
      </c>
      <c r="AU300" s="5">
        <f t="shared" si="480"/>
        <v>3.2437089064011294E-5</v>
      </c>
      <c r="AV300" s="5">
        <f t="shared" si="481"/>
        <v>1.4141489595606765E-5</v>
      </c>
      <c r="AW300" s="5">
        <f t="shared" si="482"/>
        <v>1.2727968083636461E-7</v>
      </c>
      <c r="AX300" s="5">
        <f t="shared" si="483"/>
        <v>4.0089657356249721E-3</v>
      </c>
      <c r="AY300" s="5">
        <f t="shared" si="484"/>
        <v>2.1357096795586103E-3</v>
      </c>
      <c r="AZ300" s="5">
        <f t="shared" si="485"/>
        <v>5.6888186831176204E-4</v>
      </c>
      <c r="BA300" s="5">
        <f t="shared" si="486"/>
        <v>1.0102077799287317E-4</v>
      </c>
      <c r="BB300" s="5">
        <f t="shared" si="487"/>
        <v>1.3454283949017494E-5</v>
      </c>
      <c r="BC300" s="5">
        <f t="shared" si="488"/>
        <v>1.4335091071546515E-6</v>
      </c>
      <c r="BD300" s="5">
        <f t="shared" si="489"/>
        <v>3.2584564110261011E-6</v>
      </c>
      <c r="BE300" s="5">
        <f t="shared" si="490"/>
        <v>5.6823135199747056E-6</v>
      </c>
      <c r="BF300" s="5">
        <f t="shared" si="491"/>
        <v>4.9545985685166036E-6</v>
      </c>
      <c r="BG300" s="5">
        <f t="shared" si="492"/>
        <v>2.8800530967834905E-6</v>
      </c>
      <c r="BH300" s="5">
        <f t="shared" si="493"/>
        <v>1.2556071484277067E-6</v>
      </c>
      <c r="BI300" s="5">
        <f t="shared" si="494"/>
        <v>4.3792229051429166E-7</v>
      </c>
      <c r="BJ300" s="8">
        <f t="shared" si="495"/>
        <v>0.6676307940851065</v>
      </c>
      <c r="BK300" s="8">
        <f t="shared" si="496"/>
        <v>0.22468387651327384</v>
      </c>
      <c r="BL300" s="8">
        <f t="shared" si="497"/>
        <v>0.10507417600604972</v>
      </c>
      <c r="BM300" s="8">
        <f t="shared" si="498"/>
        <v>0.39558606241341271</v>
      </c>
      <c r="BN300" s="8">
        <f t="shared" si="499"/>
        <v>0.60225341036374702</v>
      </c>
    </row>
    <row r="301" spans="1:66" x14ac:dyDescent="0.25">
      <c r="A301" t="s">
        <v>175</v>
      </c>
      <c r="B301" t="s">
        <v>179</v>
      </c>
      <c r="C301" t="s">
        <v>282</v>
      </c>
      <c r="D301" s="4" t="s">
        <v>498</v>
      </c>
      <c r="E301">
        <f>VLOOKUP(A301,home!$A$2:$E$405,3,FALSE)</f>
        <v>1.2222222222222201</v>
      </c>
      <c r="F301">
        <f>VLOOKUP(B301,home!$B$2:$E$405,3,FALSE)</f>
        <v>1.05</v>
      </c>
      <c r="G301">
        <f>VLOOKUP(C301,away!$B$2:$E$405,4,FALSE)</f>
        <v>0.41</v>
      </c>
      <c r="H301">
        <f>VLOOKUP(A301,away!$A$2:$E$405,3,FALSE)</f>
        <v>1.1196581196581199</v>
      </c>
      <c r="I301">
        <f>VLOOKUP(C301,away!$B$2:$E$405,3,FALSE)</f>
        <v>1.1200000000000001</v>
      </c>
      <c r="J301">
        <f>VLOOKUP(B301,home!$B$2:$E$405,4,FALSE)</f>
        <v>1.79</v>
      </c>
      <c r="K301" s="3">
        <f t="shared" si="500"/>
        <v>0.52616666666666578</v>
      </c>
      <c r="L301" s="3">
        <f t="shared" si="501"/>
        <v>2.2446905982905991</v>
      </c>
      <c r="M301" s="5">
        <f t="shared" si="446"/>
        <v>6.2608309820011684E-2</v>
      </c>
      <c r="N301" s="5">
        <f t="shared" si="447"/>
        <v>3.2942405683629425E-2</v>
      </c>
      <c r="O301" s="5">
        <f t="shared" si="448"/>
        <v>0.14053628442784522</v>
      </c>
      <c r="P301" s="5">
        <f t="shared" si="449"/>
        <v>7.3945508323117762E-2</v>
      </c>
      <c r="Q301" s="5">
        <f t="shared" si="450"/>
        <v>8.6665978952681615E-3</v>
      </c>
      <c r="R301" s="5">
        <f t="shared" si="451"/>
        <v>0.15773023818693888</v>
      </c>
      <c r="S301" s="5">
        <f t="shared" si="452"/>
        <v>2.183391556521682E-2</v>
      </c>
      <c r="T301" s="5">
        <f t="shared" si="453"/>
        <v>1.9453830814673535E-2</v>
      </c>
      <c r="U301" s="5">
        <f t="shared" si="454"/>
        <v>8.2992393659360869E-2</v>
      </c>
      <c r="V301" s="5">
        <f t="shared" si="455"/>
        <v>2.8652923226529141E-3</v>
      </c>
      <c r="W301" s="5">
        <f t="shared" si="456"/>
        <v>1.5200249752978633E-3</v>
      </c>
      <c r="X301" s="5">
        <f t="shared" si="457"/>
        <v>3.4119857712180137E-3</v>
      </c>
      <c r="Y301" s="5">
        <f t="shared" si="458"/>
        <v>3.8294261910771879E-3</v>
      </c>
      <c r="Z301" s="5">
        <f t="shared" si="459"/>
        <v>0.11801852757478616</v>
      </c>
      <c r="AA301" s="5">
        <f t="shared" si="460"/>
        <v>6.2097415258933218E-2</v>
      </c>
      <c r="AB301" s="5">
        <f t="shared" si="461"/>
        <v>1.633679499770432E-2</v>
      </c>
      <c r="AC301" s="5">
        <f t="shared" si="462"/>
        <v>2.1150896133237228E-4</v>
      </c>
      <c r="AD301" s="5">
        <f t="shared" si="463"/>
        <v>1.9994661862563943E-4</v>
      </c>
      <c r="AE301" s="5">
        <f t="shared" si="464"/>
        <v>4.4881829498896877E-4</v>
      </c>
      <c r="AF301" s="5">
        <f t="shared" si="465"/>
        <v>5.0372910355127754E-4</v>
      </c>
      <c r="AG301" s="5">
        <f t="shared" si="466"/>
        <v>3.7690532760896814E-4</v>
      </c>
      <c r="AH301" s="5">
        <f t="shared" si="467"/>
        <v>6.6228769817805594E-2</v>
      </c>
      <c r="AI301" s="5">
        <f t="shared" si="468"/>
        <v>3.4847371052468656E-2</v>
      </c>
      <c r="AJ301" s="5">
        <f t="shared" si="469"/>
        <v>9.1677625343869473E-3</v>
      </c>
      <c r="AK301" s="5">
        <f t="shared" si="470"/>
        <v>1.6079236845033078E-3</v>
      </c>
      <c r="AL301" s="5">
        <f t="shared" si="471"/>
        <v>9.9923717510213545E-6</v>
      </c>
      <c r="AM301" s="5">
        <f t="shared" si="472"/>
        <v>2.1041049166704766E-5</v>
      </c>
      <c r="AN301" s="5">
        <f t="shared" si="473"/>
        <v>4.723064524267243E-5</v>
      </c>
      <c r="AO301" s="5">
        <f t="shared" si="474"/>
        <v>5.3009092663712715E-5</v>
      </c>
      <c r="AP301" s="5">
        <f t="shared" si="475"/>
        <v>3.9663003975383698E-5</v>
      </c>
      <c r="AQ301" s="5">
        <f t="shared" si="476"/>
        <v>2.2257793030876617E-5</v>
      </c>
      <c r="AR301" s="5">
        <f t="shared" si="477"/>
        <v>2.9732619389276092E-2</v>
      </c>
      <c r="AS301" s="5">
        <f t="shared" si="478"/>
        <v>1.5644313235324076E-2</v>
      </c>
      <c r="AT301" s="5">
        <f t="shared" si="479"/>
        <v>4.1157580736598358E-3</v>
      </c>
      <c r="AU301" s="5">
        <f t="shared" si="480"/>
        <v>7.2185823547467115E-4</v>
      </c>
      <c r="AV301" s="5">
        <f t="shared" si="481"/>
        <v>9.495443539139721E-5</v>
      </c>
      <c r="AW301" s="5">
        <f t="shared" si="482"/>
        <v>3.2782789209035498E-7</v>
      </c>
      <c r="AX301" s="5">
        <f t="shared" si="483"/>
        <v>1.8451831172024106E-6</v>
      </c>
      <c r="AY301" s="5">
        <f t="shared" si="484"/>
        <v>4.141865195308792E-6</v>
      </c>
      <c r="AZ301" s="5">
        <f t="shared" si="485"/>
        <v>4.6486029316483508E-6</v>
      </c>
      <c r="BA301" s="5">
        <f t="shared" si="486"/>
        <v>3.4782250986190568E-6</v>
      </c>
      <c r="BB301" s="5">
        <f t="shared" si="487"/>
        <v>1.9518847944021475E-6</v>
      </c>
      <c r="BC301" s="5">
        <f t="shared" si="488"/>
        <v>8.7627548938817615E-7</v>
      </c>
      <c r="BD301" s="5">
        <f t="shared" si="489"/>
        <v>1.1123421867610122E-2</v>
      </c>
      <c r="BE301" s="5">
        <f t="shared" si="490"/>
        <v>5.8527738060075163E-3</v>
      </c>
      <c r="BF301" s="5">
        <f t="shared" si="491"/>
        <v>1.5397672421304748E-3</v>
      </c>
      <c r="BG301" s="5">
        <f t="shared" si="492"/>
        <v>2.7005806574477225E-4</v>
      </c>
      <c r="BH301" s="5">
        <f t="shared" si="493"/>
        <v>3.5523888064843524E-5</v>
      </c>
      <c r="BI301" s="5">
        <f t="shared" si="494"/>
        <v>3.7382971540236961E-6</v>
      </c>
      <c r="BJ301" s="8">
        <f t="shared" si="495"/>
        <v>7.1553814296644952E-2</v>
      </c>
      <c r="BK301" s="8">
        <f t="shared" si="496"/>
        <v>0.16147866922927792</v>
      </c>
      <c r="BL301" s="8">
        <f t="shared" si="497"/>
        <v>0.64067974015578488</v>
      </c>
      <c r="BM301" s="8">
        <f t="shared" si="498"/>
        <v>0.51529759288237931</v>
      </c>
      <c r="BN301" s="8">
        <f t="shared" si="499"/>
        <v>0.47642934433681111</v>
      </c>
    </row>
    <row r="302" spans="1:66" x14ac:dyDescent="0.25">
      <c r="A302" t="s">
        <v>175</v>
      </c>
      <c r="B302" t="s">
        <v>283</v>
      </c>
      <c r="C302" t="s">
        <v>278</v>
      </c>
      <c r="D302" s="4" t="s">
        <v>498</v>
      </c>
      <c r="E302">
        <f>VLOOKUP(A302,home!$A$2:$E$405,3,FALSE)</f>
        <v>1.2222222222222201</v>
      </c>
      <c r="F302">
        <f>VLOOKUP(B302,home!$B$2:$E$405,3,FALSE)</f>
        <v>0.82</v>
      </c>
      <c r="G302">
        <f>VLOOKUP(C302,away!$B$2:$E$405,4,FALSE)</f>
        <v>1.02</v>
      </c>
      <c r="H302">
        <f>VLOOKUP(A302,away!$A$2:$E$405,3,FALSE)</f>
        <v>1.1196581196581199</v>
      </c>
      <c r="I302">
        <f>VLOOKUP(C302,away!$B$2:$E$405,3,FALSE)</f>
        <v>0.92</v>
      </c>
      <c r="J302">
        <f>VLOOKUP(B302,home!$B$2:$E$405,4,FALSE)</f>
        <v>0.45</v>
      </c>
      <c r="K302" s="3">
        <f t="shared" si="500"/>
        <v>1.0222666666666649</v>
      </c>
      <c r="L302" s="3">
        <f t="shared" si="501"/>
        <v>0.46353846153846162</v>
      </c>
      <c r="M302" s="5">
        <f t="shared" si="446"/>
        <v>0.22632005064673238</v>
      </c>
      <c r="N302" s="5">
        <f t="shared" si="447"/>
        <v>0.23135944377446591</v>
      </c>
      <c r="O302" s="5">
        <f t="shared" si="448"/>
        <v>0.10490804809209305</v>
      </c>
      <c r="P302" s="5">
        <f t="shared" si="449"/>
        <v>0.10724400062961013</v>
      </c>
      <c r="Q302" s="5">
        <f t="shared" si="450"/>
        <v>0.11825552369458844</v>
      </c>
      <c r="R302" s="5">
        <f t="shared" si="451"/>
        <v>2.4314457607805873E-2</v>
      </c>
      <c r="S302" s="5">
        <f t="shared" si="452"/>
        <v>1.2704658334709804E-2</v>
      </c>
      <c r="T302" s="5">
        <f t="shared" si="453"/>
        <v>5.4815983521814625E-2</v>
      </c>
      <c r="U302" s="5">
        <f t="shared" si="454"/>
        <v>2.4855859530539641E-2</v>
      </c>
      <c r="V302" s="5">
        <f t="shared" si="455"/>
        <v>6.6891426178356396E-4</v>
      </c>
      <c r="W302" s="5">
        <f t="shared" si="456"/>
        <v>4.0296226674062588E-2</v>
      </c>
      <c r="X302" s="5">
        <f t="shared" si="457"/>
        <v>1.8678850918300093E-2</v>
      </c>
      <c r="Y302" s="5">
        <f t="shared" si="458"/>
        <v>4.3291829089875519E-3</v>
      </c>
      <c r="Z302" s="5">
        <f t="shared" si="459"/>
        <v>3.7568954242214927E-3</v>
      </c>
      <c r="AA302" s="5">
        <f t="shared" si="460"/>
        <v>3.8405489623341512E-3</v>
      </c>
      <c r="AB302" s="5">
        <f t="shared" si="461"/>
        <v>1.9630325929477256E-3</v>
      </c>
      <c r="AC302" s="5">
        <f t="shared" si="462"/>
        <v>1.9810728575217892E-5</v>
      </c>
      <c r="AD302" s="5">
        <f t="shared" si="463"/>
        <v>1.0298372330334574E-2</v>
      </c>
      <c r="AE302" s="5">
        <f t="shared" si="464"/>
        <v>4.7736916663535505E-3</v>
      </c>
      <c r="AF302" s="5">
        <f t="shared" si="465"/>
        <v>1.1063948454402498E-3</v>
      </c>
      <c r="AG302" s="5">
        <f t="shared" si="466"/>
        <v>1.7095218816981915E-4</v>
      </c>
      <c r="AH302" s="5">
        <f t="shared" si="467"/>
        <v>4.3536638127612923E-4</v>
      </c>
      <c r="AI302" s="5">
        <f t="shared" si="468"/>
        <v>4.4506053936587699E-4</v>
      </c>
      <c r="AJ302" s="5">
        <f t="shared" si="469"/>
        <v>2.2748527702121148E-4</v>
      </c>
      <c r="AK302" s="5">
        <f t="shared" si="470"/>
        <v>7.7516871952072253E-5</v>
      </c>
      <c r="AL302" s="5">
        <f t="shared" si="471"/>
        <v>3.755004086862826E-7</v>
      </c>
      <c r="AM302" s="5">
        <f t="shared" si="472"/>
        <v>2.1055365508446684E-3</v>
      </c>
      <c r="AN302" s="5">
        <f t="shared" si="473"/>
        <v>9.759971734915365E-4</v>
      </c>
      <c r="AO302" s="5">
        <f t="shared" si="474"/>
        <v>2.2620611413307689E-4</v>
      </c>
      <c r="AP302" s="5">
        <f t="shared" si="475"/>
        <v>3.4951744711946703E-5</v>
      </c>
      <c r="AQ302" s="5">
        <f t="shared" si="476"/>
        <v>4.0503694929652094E-6</v>
      </c>
      <c r="AR302" s="5">
        <f t="shared" si="477"/>
        <v>4.0361812516460867E-5</v>
      </c>
      <c r="AS302" s="5">
        <f t="shared" si="478"/>
        <v>4.1260535541827323E-5</v>
      </c>
      <c r="AT302" s="5">
        <f t="shared" si="479"/>
        <v>2.1089635066612634E-5</v>
      </c>
      <c r="AU302" s="5">
        <f t="shared" si="480"/>
        <v>7.1864103135875029E-6</v>
      </c>
      <c r="AV302" s="5">
        <f t="shared" si="481"/>
        <v>1.836606929142509E-6</v>
      </c>
      <c r="AW302" s="5">
        <f t="shared" si="482"/>
        <v>4.9426275791608715E-9</v>
      </c>
      <c r="AX302" s="5">
        <f t="shared" si="483"/>
        <v>3.5873663856280085E-4</v>
      </c>
      <c r="AY302" s="5">
        <f t="shared" si="484"/>
        <v>1.6628822953687985E-4</v>
      </c>
      <c r="AZ302" s="5">
        <f t="shared" si="485"/>
        <v>3.8540495045739923E-5</v>
      </c>
      <c r="BA302" s="5">
        <f t="shared" si="486"/>
        <v>5.9550005934776619E-6</v>
      </c>
      <c r="BB302" s="5">
        <f t="shared" si="487"/>
        <v>6.9009295339031545E-7</v>
      </c>
      <c r="BC302" s="5">
        <f t="shared" si="488"/>
        <v>6.3976925186616046E-8</v>
      </c>
      <c r="BD302" s="5">
        <f t="shared" si="489"/>
        <v>3.1182087464640129E-6</v>
      </c>
      <c r="BE302" s="5">
        <f t="shared" si="490"/>
        <v>3.1876408612186062E-6</v>
      </c>
      <c r="BF302" s="5">
        <f t="shared" si="491"/>
        <v>1.6293094988642003E-6</v>
      </c>
      <c r="BG302" s="5">
        <f t="shared" si="492"/>
        <v>5.5519626345741356E-7</v>
      </c>
      <c r="BH302" s="5">
        <f t="shared" si="493"/>
        <v>1.4188965839759937E-7</v>
      </c>
      <c r="BI302" s="5">
        <f t="shared" si="494"/>
        <v>2.9009813624917142E-8</v>
      </c>
      <c r="BJ302" s="8">
        <f t="shared" si="495"/>
        <v>0.4880016389088091</v>
      </c>
      <c r="BK302" s="8">
        <f t="shared" si="496"/>
        <v>0.34712409833135671</v>
      </c>
      <c r="BL302" s="8">
        <f t="shared" si="497"/>
        <v>0.16118777211054539</v>
      </c>
      <c r="BM302" s="8">
        <f t="shared" si="498"/>
        <v>0.18750259704272751</v>
      </c>
      <c r="BN302" s="8">
        <f t="shared" si="499"/>
        <v>0.81240152444529579</v>
      </c>
    </row>
    <row r="303" spans="1:66" x14ac:dyDescent="0.25">
      <c r="A303" t="s">
        <v>24</v>
      </c>
      <c r="B303" t="s">
        <v>26</v>
      </c>
      <c r="C303" t="s">
        <v>183</v>
      </c>
      <c r="D303" s="4" t="s">
        <v>498</v>
      </c>
      <c r="E303">
        <f>VLOOKUP(A303,home!$A$2:$E$405,3,FALSE)</f>
        <v>1.62011173184358</v>
      </c>
      <c r="F303">
        <f>VLOOKUP(B303,home!$B$2:$E$405,3,FALSE)</f>
        <v>1.44</v>
      </c>
      <c r="G303">
        <f>VLOOKUP(C303,away!$B$2:$E$405,4,FALSE)</f>
        <v>0.96</v>
      </c>
      <c r="H303">
        <f>VLOOKUP(A303,away!$A$2:$E$405,3,FALSE)</f>
        <v>1.4748603351955301</v>
      </c>
      <c r="I303">
        <f>VLOOKUP(C303,away!$B$2:$E$405,3,FALSE)</f>
        <v>0.89</v>
      </c>
      <c r="J303">
        <f>VLOOKUP(B303,home!$B$2:$E$405,4,FALSE)</f>
        <v>0.68</v>
      </c>
      <c r="K303" s="3">
        <f t="shared" si="500"/>
        <v>2.2396424581005649</v>
      </c>
      <c r="L303" s="3">
        <f t="shared" si="501"/>
        <v>0.8925854748603349</v>
      </c>
      <c r="M303" s="5">
        <f t="shared" si="446"/>
        <v>4.3620505351434344E-2</v>
      </c>
      <c r="N303" s="5">
        <f t="shared" si="447"/>
        <v>9.7694335828875267E-2</v>
      </c>
      <c r="O303" s="5">
        <f t="shared" si="448"/>
        <v>3.8935029482757802E-2</v>
      </c>
      <c r="P303" s="5">
        <f t="shared" si="449"/>
        <v>8.7200545136981653E-2</v>
      </c>
      <c r="Q303" s="5">
        <f t="shared" si="450"/>
        <v>0.10940019121914217</v>
      </c>
      <c r="R303" s="5">
        <f t="shared" si="451"/>
        <v>1.7376420889784253E-2</v>
      </c>
      <c r="S303" s="5">
        <f t="shared" si="452"/>
        <v>4.3580049170250733E-2</v>
      </c>
      <c r="T303" s="5">
        <f t="shared" si="453"/>
        <v>9.7649021629149443E-2</v>
      </c>
      <c r="U303" s="5">
        <f t="shared" si="454"/>
        <v>3.8916969994586416E-2</v>
      </c>
      <c r="V303" s="5">
        <f t="shared" si="455"/>
        <v>9.6799633671913517E-3</v>
      </c>
      <c r="W303" s="5">
        <f t="shared" si="456"/>
        <v>8.167243772623714E-2</v>
      </c>
      <c r="X303" s="5">
        <f t="shared" si="457"/>
        <v>7.2899631610874496E-2</v>
      </c>
      <c r="Y303" s="5">
        <f t="shared" si="458"/>
        <v>3.2534576149267948E-2</v>
      </c>
      <c r="Z303" s="5">
        <f t="shared" si="459"/>
        <v>5.1699802970937075E-3</v>
      </c>
      <c r="AA303" s="5">
        <f t="shared" si="460"/>
        <v>1.1578907380914442E-2</v>
      </c>
      <c r="AB303" s="5">
        <f t="shared" si="461"/>
        <v>1.2966306294354997E-2</v>
      </c>
      <c r="AC303" s="5">
        <f t="shared" si="462"/>
        <v>1.209434180846415E-3</v>
      </c>
      <c r="AD303" s="5">
        <f t="shared" si="463"/>
        <v>4.5729264797063775E-2</v>
      </c>
      <c r="AE303" s="5">
        <f t="shared" si="464"/>
        <v>4.0817277533901158E-2</v>
      </c>
      <c r="AF303" s="5">
        <f t="shared" si="465"/>
        <v>1.821645452505162E-2</v>
      </c>
      <c r="AG303" s="5">
        <f t="shared" si="466"/>
        <v>5.4199142375049658E-3</v>
      </c>
      <c r="AH303" s="5">
        <f t="shared" si="467"/>
        <v>1.1536623296249905E-3</v>
      </c>
      <c r="AI303" s="5">
        <f t="shared" si="468"/>
        <v>2.5837911357393384E-3</v>
      </c>
      <c r="AJ303" s="5">
        <f t="shared" si="469"/>
        <v>2.8933841652328514E-3</v>
      </c>
      <c r="AK303" s="5">
        <f t="shared" si="470"/>
        <v>2.1600486746837849E-3</v>
      </c>
      <c r="AL303" s="5">
        <f t="shared" si="471"/>
        <v>9.6709856089402966E-5</v>
      </c>
      <c r="AM303" s="5">
        <f t="shared" si="472"/>
        <v>2.0483440603445487E-2</v>
      </c>
      <c r="AN303" s="5">
        <f t="shared" si="473"/>
        <v>1.8283221557799854E-2</v>
      </c>
      <c r="AO303" s="5">
        <f t="shared" si="474"/>
        <v>8.1596689980727461E-3</v>
      </c>
      <c r="AP303" s="5">
        <f t="shared" si="475"/>
        <v>2.4277340091159718E-3</v>
      </c>
      <c r="AQ303" s="5">
        <f t="shared" si="476"/>
        <v>5.4174002834034111E-4</v>
      </c>
      <c r="AR303" s="5">
        <f t="shared" si="477"/>
        <v>2.0594844766336055E-4</v>
      </c>
      <c r="AS303" s="5">
        <f t="shared" si="478"/>
        <v>4.6125088756676441E-4</v>
      </c>
      <c r="AT303" s="5">
        <f t="shared" si="479"/>
        <v>5.1651853581554785E-4</v>
      </c>
      <c r="AU303" s="5">
        <f t="shared" si="480"/>
        <v>3.8560561440281277E-4</v>
      </c>
      <c r="AV303" s="5">
        <f t="shared" si="481"/>
        <v>2.1590467652462359E-4</v>
      </c>
      <c r="AW303" s="5">
        <f t="shared" si="482"/>
        <v>5.3702776959623956E-6</v>
      </c>
      <c r="AX303" s="5">
        <f t="shared" si="483"/>
        <v>7.6459305439095992E-3</v>
      </c>
      <c r="AY303" s="5">
        <f t="shared" si="484"/>
        <v>6.8246465452846874E-3</v>
      </c>
      <c r="AZ303" s="5">
        <f t="shared" si="485"/>
        <v>3.0457901886884382E-3</v>
      </c>
      <c r="BA303" s="5">
        <f t="shared" si="486"/>
        <v>9.0620936063180626E-4</v>
      </c>
      <c r="BB303" s="5">
        <f t="shared" si="487"/>
        <v>2.0221732812060532E-4</v>
      </c>
      <c r="BC303" s="5">
        <f t="shared" si="488"/>
        <v>3.609924996910374E-5</v>
      </c>
      <c r="BD303" s="5">
        <f t="shared" si="489"/>
        <v>3.0637765492391566E-5</v>
      </c>
      <c r="BE303" s="5">
        <f t="shared" si="490"/>
        <v>6.8617640418088525E-5</v>
      </c>
      <c r="BF303" s="5">
        <f t="shared" si="491"/>
        <v>7.6839490427514233E-5</v>
      </c>
      <c r="BG303" s="5">
        <f t="shared" si="492"/>
        <v>5.73643284067576E-5</v>
      </c>
      <c r="BH303" s="5">
        <f t="shared" si="493"/>
        <v>3.2118896370049671E-5</v>
      </c>
      <c r="BI303" s="5">
        <f t="shared" si="494"/>
        <v>1.4386968803539056E-5</v>
      </c>
      <c r="BJ303" s="8">
        <f t="shared" si="495"/>
        <v>0.67058980367044663</v>
      </c>
      <c r="BK303" s="8">
        <f t="shared" si="496"/>
        <v>0.19221185360807858</v>
      </c>
      <c r="BL303" s="8">
        <f t="shared" si="497"/>
        <v>0.13062971359957037</v>
      </c>
      <c r="BM303" s="8">
        <f t="shared" si="498"/>
        <v>0.59755504699862505</v>
      </c>
      <c r="BN303" s="8">
        <f t="shared" si="499"/>
        <v>0.39422702790897551</v>
      </c>
    </row>
    <row r="304" spans="1:66" x14ac:dyDescent="0.25">
      <c r="A304" t="s">
        <v>24</v>
      </c>
      <c r="B304" t="s">
        <v>327</v>
      </c>
      <c r="C304" t="s">
        <v>292</v>
      </c>
      <c r="D304" s="4" t="s">
        <v>498</v>
      </c>
      <c r="E304">
        <f>VLOOKUP(A304,home!$A$2:$E$405,3,FALSE)</f>
        <v>1.62011173184358</v>
      </c>
      <c r="F304">
        <f>VLOOKUP(B304,home!$B$2:$E$405,3,FALSE)</f>
        <v>1.37</v>
      </c>
      <c r="G304">
        <f>VLOOKUP(C304,away!$B$2:$E$405,4,FALSE)</f>
        <v>0.93</v>
      </c>
      <c r="H304">
        <f>VLOOKUP(A304,away!$A$2:$E$405,3,FALSE)</f>
        <v>1.4748603351955301</v>
      </c>
      <c r="I304">
        <f>VLOOKUP(C304,away!$B$2:$E$405,3,FALSE)</f>
        <v>1.39</v>
      </c>
      <c r="J304">
        <f>VLOOKUP(B304,home!$B$2:$E$405,4,FALSE)</f>
        <v>0.9</v>
      </c>
      <c r="K304" s="3">
        <f t="shared" si="500"/>
        <v>2.0641843575419059</v>
      </c>
      <c r="L304" s="3">
        <f t="shared" si="501"/>
        <v>1.845050279329608</v>
      </c>
      <c r="M304" s="5">
        <f t="shared" si="446"/>
        <v>2.0055845193440336E-2</v>
      </c>
      <c r="N304" s="5">
        <f t="shared" si="447"/>
        <v>4.1398961925581561E-2</v>
      </c>
      <c r="O304" s="5">
        <f t="shared" si="448"/>
        <v>3.7004042776348466E-2</v>
      </c>
      <c r="P304" s="5">
        <f t="shared" si="449"/>
        <v>7.6383166264750058E-2</v>
      </c>
      <c r="Q304" s="5">
        <f t="shared" si="450"/>
        <v>4.2727544812629206E-2</v>
      </c>
      <c r="R304" s="5">
        <f t="shared" si="451"/>
        <v>3.4137159730413258E-2</v>
      </c>
      <c r="S304" s="5">
        <f t="shared" si="452"/>
        <v>7.2726779055622984E-2</v>
      </c>
      <c r="T304" s="5">
        <f t="shared" si="453"/>
        <v>7.8834468491609855E-2</v>
      </c>
      <c r="U304" s="5">
        <f t="shared" si="454"/>
        <v>7.0465391126428509E-2</v>
      </c>
      <c r="V304" s="5">
        <f t="shared" si="455"/>
        <v>3.0775742006194127E-2</v>
      </c>
      <c r="W304" s="5">
        <f t="shared" si="456"/>
        <v>2.9399176546133336E-2</v>
      </c>
      <c r="X304" s="5">
        <f t="shared" si="457"/>
        <v>5.4242958898503765E-2</v>
      </c>
      <c r="Y304" s="5">
        <f t="shared" si="458"/>
        <v>5.0040493233674418E-2</v>
      </c>
      <c r="Z304" s="5">
        <f t="shared" si="459"/>
        <v>2.0994925365372816E-2</v>
      </c>
      <c r="AA304" s="5">
        <f t="shared" si="460"/>
        <v>4.3337396526962349E-2</v>
      </c>
      <c r="AB304" s="5">
        <f t="shared" si="461"/>
        <v>4.472818800377331E-2</v>
      </c>
      <c r="AC304" s="5">
        <f t="shared" si="462"/>
        <v>7.3256343596686145E-3</v>
      </c>
      <c r="AD304" s="5">
        <f t="shared" si="463"/>
        <v>1.5171330087785326E-2</v>
      </c>
      <c r="AE304" s="5">
        <f t="shared" si="464"/>
        <v>2.7991866816269997E-2</v>
      </c>
      <c r="AF304" s="5">
        <f t="shared" si="465"/>
        <v>2.5823200844158078E-2</v>
      </c>
      <c r="AG304" s="5">
        <f t="shared" si="466"/>
        <v>1.5881701310232817E-2</v>
      </c>
      <c r="AH304" s="5">
        <f t="shared" si="467"/>
        <v>9.6841732274713464E-3</v>
      </c>
      <c r="AI304" s="5">
        <f t="shared" si="468"/>
        <v>1.9989918891872464E-2</v>
      </c>
      <c r="AJ304" s="5">
        <f t="shared" si="469"/>
        <v>2.063143894256729E-2</v>
      </c>
      <c r="AK304" s="5">
        <f t="shared" si="470"/>
        <v>1.4195697846276105E-2</v>
      </c>
      <c r="AL304" s="5">
        <f t="shared" si="471"/>
        <v>1.1159941491218676E-3</v>
      </c>
      <c r="AM304" s="5">
        <f t="shared" si="472"/>
        <v>6.2632844500622696E-3</v>
      </c>
      <c r="AN304" s="5">
        <f t="shared" si="473"/>
        <v>1.1556074724108179E-2</v>
      </c>
      <c r="AO304" s="5">
        <f t="shared" si="474"/>
        <v>1.0660769448834812E-2</v>
      </c>
      <c r="AP304" s="5">
        <f t="shared" si="475"/>
        <v>6.5565518831470762E-3</v>
      </c>
      <c r="AQ304" s="5">
        <f t="shared" si="476"/>
        <v>3.0242919708598948E-3</v>
      </c>
      <c r="AR304" s="5">
        <f t="shared" si="477"/>
        <v>3.5735573036844623E-3</v>
      </c>
      <c r="AS304" s="5">
        <f t="shared" si="478"/>
        <v>7.3764810870450967E-3</v>
      </c>
      <c r="AT304" s="5">
        <f t="shared" si="479"/>
        <v>7.6132084367911031E-3</v>
      </c>
      <c r="AU304" s="5">
        <f t="shared" si="480"/>
        <v>5.2383552553100857E-3</v>
      </c>
      <c r="AV304" s="5">
        <f t="shared" si="481"/>
        <v>2.7032327443146289E-3</v>
      </c>
      <c r="AW304" s="5">
        <f t="shared" si="482"/>
        <v>1.1806362271154805E-4</v>
      </c>
      <c r="AX304" s="5">
        <f t="shared" si="483"/>
        <v>2.1547622981089995E-3</v>
      </c>
      <c r="AY304" s="5">
        <f t="shared" si="484"/>
        <v>3.9756447800149168E-3</v>
      </c>
      <c r="AZ304" s="5">
        <f t="shared" si="485"/>
        <v>3.6676322559409109E-3</v>
      </c>
      <c r="BA304" s="5">
        <f t="shared" si="486"/>
        <v>2.255655306100687E-3</v>
      </c>
      <c r="BB304" s="5">
        <f t="shared" si="487"/>
        <v>1.0404493631480962E-3</v>
      </c>
      <c r="BC304" s="5">
        <f t="shared" si="488"/>
        <v>3.8393627762094135E-4</v>
      </c>
      <c r="BD304" s="5">
        <f t="shared" si="489"/>
        <v>1.0988988168938972E-3</v>
      </c>
      <c r="BE304" s="5">
        <f t="shared" si="490"/>
        <v>2.2683297483536897E-3</v>
      </c>
      <c r="BF304" s="5">
        <f t="shared" si="491"/>
        <v>2.3411253921493272E-3</v>
      </c>
      <c r="BG304" s="5">
        <f t="shared" si="492"/>
        <v>1.6108381378396003E-3</v>
      </c>
      <c r="BH304" s="5">
        <f t="shared" si="493"/>
        <v>8.3126672166510885E-4</v>
      </c>
      <c r="BI304" s="5">
        <f t="shared" si="494"/>
        <v>3.4317755276125193E-4</v>
      </c>
      <c r="BJ304" s="8">
        <f t="shared" si="495"/>
        <v>0.43305075572452517</v>
      </c>
      <c r="BK304" s="8">
        <f t="shared" si="496"/>
        <v>0.21235880580881289</v>
      </c>
      <c r="BL304" s="8">
        <f t="shared" si="497"/>
        <v>0.32917187826892125</v>
      </c>
      <c r="BM304" s="8">
        <f t="shared" si="498"/>
        <v>0.74001206330716596</v>
      </c>
      <c r="BN304" s="8">
        <f t="shared" si="499"/>
        <v>0.25170672070316286</v>
      </c>
    </row>
    <row r="305" spans="1:66" x14ac:dyDescent="0.25">
      <c r="A305" t="s">
        <v>24</v>
      </c>
      <c r="B305" t="s">
        <v>185</v>
      </c>
      <c r="C305" t="s">
        <v>294</v>
      </c>
      <c r="D305" s="4" t="s">
        <v>498</v>
      </c>
      <c r="E305">
        <f>VLOOKUP(A305,home!$A$2:$E$405,3,FALSE)</f>
        <v>1.62011173184358</v>
      </c>
      <c r="F305">
        <f>VLOOKUP(B305,home!$B$2:$E$405,3,FALSE)</f>
        <v>0.46</v>
      </c>
      <c r="G305">
        <f>VLOOKUP(C305,away!$B$2:$E$405,4,FALSE)</f>
        <v>0.69</v>
      </c>
      <c r="H305">
        <f>VLOOKUP(A305,away!$A$2:$E$405,3,FALSE)</f>
        <v>1.4748603351955301</v>
      </c>
      <c r="I305">
        <f>VLOOKUP(C305,away!$B$2:$E$405,3,FALSE)</f>
        <v>1.37</v>
      </c>
      <c r="J305">
        <f>VLOOKUP(B305,home!$B$2:$E$405,4,FALSE)</f>
        <v>0.93</v>
      </c>
      <c r="K305" s="3">
        <f t="shared" si="500"/>
        <v>0.51422346368715233</v>
      </c>
      <c r="L305" s="3">
        <f t="shared" si="501"/>
        <v>1.879119553072625</v>
      </c>
      <c r="M305" s="5">
        <f t="shared" si="446"/>
        <v>9.1323875754253062E-2</v>
      </c>
      <c r="N305" s="5">
        <f t="shared" si="447"/>
        <v>4.6960879707687156E-2</v>
      </c>
      <c r="O305" s="5">
        <f t="shared" si="448"/>
        <v>0.17160848059219194</v>
      </c>
      <c r="P305" s="5">
        <f t="shared" si="449"/>
        <v>8.8245107288206392E-2</v>
      </c>
      <c r="Q305" s="5">
        <f t="shared" si="450"/>
        <v>1.2074193110541297E-2</v>
      </c>
      <c r="R305" s="5">
        <f t="shared" si="451"/>
        <v>0.16123642567693602</v>
      </c>
      <c r="S305" s="5">
        <f t="shared" si="452"/>
        <v>2.1317533054723645E-2</v>
      </c>
      <c r="T305" s="5">
        <f t="shared" si="453"/>
        <v>2.2688852361592928E-2</v>
      </c>
      <c r="U305" s="5">
        <f t="shared" si="454"/>
        <v>8.2911553284130149E-2</v>
      </c>
      <c r="V305" s="5">
        <f t="shared" si="455"/>
        <v>2.2887625388179271E-3</v>
      </c>
      <c r="W305" s="5">
        <f t="shared" si="456"/>
        <v>2.0696111341766991E-3</v>
      </c>
      <c r="X305" s="5">
        <f t="shared" si="457"/>
        <v>3.8890467494882472E-3</v>
      </c>
      <c r="Y305" s="5">
        <f t="shared" si="458"/>
        <v>3.6539918948884516E-3</v>
      </c>
      <c r="Z305" s="5">
        <f t="shared" si="459"/>
        <v>0.10099417338569053</v>
      </c>
      <c r="AA305" s="5">
        <f t="shared" si="460"/>
        <v>5.1933573650610597E-2</v>
      </c>
      <c r="AB305" s="5">
        <f t="shared" si="461"/>
        <v>1.3352731062134403E-2</v>
      </c>
      <c r="AC305" s="5">
        <f t="shared" si="462"/>
        <v>1.382251452092263E-4</v>
      </c>
      <c r="AD305" s="5">
        <f t="shared" si="463"/>
        <v>2.660606514754595E-4</v>
      </c>
      <c r="AE305" s="5">
        <f t="shared" si="464"/>
        <v>4.9995977249077687E-4</v>
      </c>
      <c r="AF305" s="5">
        <f t="shared" si="465"/>
        <v>4.6974209211858011E-4</v>
      </c>
      <c r="AG305" s="5">
        <f t="shared" si="466"/>
        <v>2.9423385006708874E-4</v>
      </c>
      <c r="AH305" s="5">
        <f t="shared" si="467"/>
        <v>4.7445031488864468E-2</v>
      </c>
      <c r="AI305" s="5">
        <f t="shared" si="468"/>
        <v>2.4397348426949895E-2</v>
      </c>
      <c r="AJ305" s="5">
        <f t="shared" si="469"/>
        <v>6.2728445064442351E-3</v>
      </c>
      <c r="AK305" s="5">
        <f t="shared" si="470"/>
        <v>1.0752146097582269E-3</v>
      </c>
      <c r="AL305" s="5">
        <f t="shared" si="471"/>
        <v>5.3426084550941877E-6</v>
      </c>
      <c r="AM305" s="5">
        <f t="shared" si="472"/>
        <v>2.7362925950514217E-5</v>
      </c>
      <c r="AN305" s="5">
        <f t="shared" si="473"/>
        <v>5.1418209182889605E-5</v>
      </c>
      <c r="AO305" s="5">
        <f t="shared" si="474"/>
        <v>4.8310481129773144E-5</v>
      </c>
      <c r="AP305" s="5">
        <f t="shared" si="475"/>
        <v>3.0260389903100937E-5</v>
      </c>
      <c r="AQ305" s="5">
        <f t="shared" si="476"/>
        <v>1.4215722587629592E-5</v>
      </c>
      <c r="AR305" s="5">
        <f t="shared" si="477"/>
        <v>1.7830977273374321E-2</v>
      </c>
      <c r="AS305" s="5">
        <f t="shared" si="478"/>
        <v>9.1691068944414391E-3</v>
      </c>
      <c r="AT305" s="5">
        <f t="shared" si="479"/>
        <v>2.3574849530887125E-3</v>
      </c>
      <c r="AU305" s="5">
        <f t="shared" si="480"/>
        <v>4.0409135938920723E-4</v>
      </c>
      <c r="AV305" s="5">
        <f t="shared" si="481"/>
        <v>5.1948314617792002E-5</v>
      </c>
      <c r="AW305" s="5">
        <f t="shared" si="482"/>
        <v>1.4340264021406036E-7</v>
      </c>
      <c r="AX305" s="5">
        <f t="shared" si="483"/>
        <v>2.3451097598147463E-6</v>
      </c>
      <c r="AY305" s="5">
        <f t="shared" si="484"/>
        <v>4.4067416037693362E-6</v>
      </c>
      <c r="AZ305" s="5">
        <f t="shared" si="485"/>
        <v>4.1403971564907908E-6</v>
      </c>
      <c r="BA305" s="5">
        <f t="shared" si="486"/>
        <v>2.5934337514160475E-6</v>
      </c>
      <c r="BB305" s="5">
        <f t="shared" si="487"/>
        <v>1.2183430179710952E-6</v>
      </c>
      <c r="BC305" s="5">
        <f t="shared" si="488"/>
        <v>4.5788243748379951E-7</v>
      </c>
      <c r="BD305" s="5">
        <f t="shared" si="489"/>
        <v>5.5844230074652184E-3</v>
      </c>
      <c r="BE305" s="5">
        <f t="shared" si="490"/>
        <v>2.8716413415929886E-3</v>
      </c>
      <c r="BF305" s="5">
        <f t="shared" si="491"/>
        <v>7.3833267857058369E-4</v>
      </c>
      <c r="BG305" s="5">
        <f t="shared" si="492"/>
        <v>1.2655599577599284E-4</v>
      </c>
      <c r="BH305" s="5">
        <f t="shared" si="493"/>
        <v>1.6269515624576913E-5</v>
      </c>
      <c r="BI305" s="5">
        <f t="shared" si="494"/>
        <v>1.6732333353964373E-6</v>
      </c>
      <c r="BJ305" s="8">
        <f t="shared" si="495"/>
        <v>9.3053300961007515E-2</v>
      </c>
      <c r="BK305" s="8">
        <f t="shared" si="496"/>
        <v>0.20332325313126909</v>
      </c>
      <c r="BL305" s="8">
        <f t="shared" si="497"/>
        <v>0.59938570786529632</v>
      </c>
      <c r="BM305" s="8">
        <f t="shared" si="498"/>
        <v>0.425303209874484</v>
      </c>
      <c r="BN305" s="8">
        <f t="shared" si="499"/>
        <v>0.57144896212981589</v>
      </c>
    </row>
    <row r="306" spans="1:66" x14ac:dyDescent="0.25">
      <c r="A306" t="s">
        <v>24</v>
      </c>
      <c r="B306" t="s">
        <v>287</v>
      </c>
      <c r="C306" t="s">
        <v>288</v>
      </c>
      <c r="D306" s="4" t="s">
        <v>498</v>
      </c>
      <c r="E306">
        <f>VLOOKUP(A306,home!$A$2:$E$405,3,FALSE)</f>
        <v>1.62011173184358</v>
      </c>
      <c r="F306">
        <f>VLOOKUP(B306,home!$B$2:$E$405,3,FALSE)</f>
        <v>0.62</v>
      </c>
      <c r="G306">
        <f>VLOOKUP(C306,away!$B$2:$E$405,4,FALSE)</f>
        <v>1.65</v>
      </c>
      <c r="H306">
        <f>VLOOKUP(A306,away!$A$2:$E$405,3,FALSE)</f>
        <v>1.4748603351955301</v>
      </c>
      <c r="I306">
        <f>VLOOKUP(C306,away!$B$2:$E$405,3,FALSE)</f>
        <v>0.55000000000000004</v>
      </c>
      <c r="J306">
        <f>VLOOKUP(B306,home!$B$2:$E$405,4,FALSE)</f>
        <v>0.6</v>
      </c>
      <c r="K306" s="3">
        <f t="shared" si="500"/>
        <v>1.6573743016759823</v>
      </c>
      <c r="L306" s="3">
        <f t="shared" si="501"/>
        <v>0.48670391061452495</v>
      </c>
      <c r="M306" s="5">
        <f t="shared" ref="M306:M369" si="502">_xlfn.POISSON.DIST(0,K306,FALSE) * _xlfn.POISSON.DIST(0,L306,FALSE)</f>
        <v>0.11717599867305489</v>
      </c>
      <c r="N306" s="5">
        <f t="shared" ref="N306:N369" si="503">_xlfn.POISSON.DIST(1,K306,FALSE) * _xlfn.POISSON.DIST(0,L306,FALSE)</f>
        <v>0.19420448897394016</v>
      </c>
      <c r="O306" s="5">
        <f t="shared" ref="O306:O369" si="504">_xlfn.POISSON.DIST(0,K306,FALSE) * _xlfn.POISSON.DIST(1,L306,FALSE)</f>
        <v>5.7030016784338208E-2</v>
      </c>
      <c r="P306" s="5">
        <f t="shared" ref="P306:P369" si="505">_xlfn.POISSON.DIST(1,K306,FALSE) * _xlfn.POISSON.DIST(1,L306,FALSE)</f>
        <v>9.452008424251207E-2</v>
      </c>
      <c r="Q306" s="5">
        <f t="shared" ref="Q306:Q369" si="506">_xlfn.POISSON.DIST(2,K306,FALSE) * _xlfn.POISSON.DIST(0,L306,FALSE)</f>
        <v>0.16093476464776263</v>
      </c>
      <c r="R306" s="5">
        <f t="shared" ref="R306:R369" si="507">_xlfn.POISSON.DIST(0,K306,FALSE) * _xlfn.POISSON.DIST(2,L306,FALSE)</f>
        <v>1.3878366095674695E-2</v>
      </c>
      <c r="S306" s="5">
        <f t="shared" ref="S306:S369" si="508">_xlfn.POISSON.DIST(2,K306,FALSE) * _xlfn.POISSON.DIST(2,L306,FALSE)</f>
        <v>1.9061169579060736E-2</v>
      </c>
      <c r="T306" s="5">
        <f t="shared" ref="T306:T369" si="509">_xlfn.POISSON.DIST(2,K306,FALSE) * _xlfn.POISSON.DIST(1,L306,FALSE)</f>
        <v>7.8327579307894274E-2</v>
      </c>
      <c r="U306" s="5">
        <f t="shared" ref="U306:U369" si="510">_xlfn.POISSON.DIST(1,K306,FALSE) * _xlfn.POISSON.DIST(2,L306,FALSE)</f>
        <v>2.3001647316222472E-2</v>
      </c>
      <c r="V306" s="5">
        <f t="shared" ref="V306:V369" si="511">_xlfn.POISSON.DIST(3,K306,FALSE) * _xlfn.POISSON.DIST(3,L306,FALSE)</f>
        <v>1.7084114444902852E-3</v>
      </c>
      <c r="W306" s="5">
        <f t="shared" ref="W306:W369" si="512">_xlfn.POISSON.DIST(3,K306,FALSE) * _xlfn.POISSON.DIST(0,L306,FALSE)</f>
        <v>8.890971439115801E-2</v>
      </c>
      <c r="X306" s="5">
        <f t="shared" ref="X306:X369" si="513">_xlfn.POISSON.DIST(3,K306,FALSE) * _xlfn.POISSON.DIST(1,L306,FALSE)</f>
        <v>4.3272705685797115E-2</v>
      </c>
      <c r="Y306" s="5">
        <f t="shared" ref="Y306:Y369" si="514">_xlfn.POISSON.DIST(3,K306,FALSE) * _xlfn.POISSON.DIST(2,L306,FALSE)</f>
        <v>1.0530497540074419E-2</v>
      </c>
      <c r="Z306" s="5">
        <f t="shared" ref="Z306:Z369" si="515">_xlfn.POISSON.DIST(0,K306,FALSE) * _xlfn.POISSON.DIST(3,L306,FALSE)</f>
        <v>2.2515516839016372E-3</v>
      </c>
      <c r="AA306" s="5">
        <f t="shared" ref="AA306:AA369" si="516">_xlfn.POISSON.DIST(1,K306,FALSE) * _xlfn.POISSON.DIST(3,L306,FALSE)</f>
        <v>3.7316638997938576E-3</v>
      </c>
      <c r="AB306" s="5">
        <f t="shared" ref="AB306:AB369" si="517">_xlfn.POISSON.DIST(2,K306,FALSE) * _xlfn.POISSON.DIST(3,L306,FALSE)</f>
        <v>3.0923819250051605E-3</v>
      </c>
      <c r="AC306" s="5">
        <f t="shared" ref="AC306:AC369" si="518">_xlfn.POISSON.DIST(4,K306,FALSE) * _xlfn.POISSON.DIST(4,L306,FALSE)</f>
        <v>8.6130689882497676E-5</v>
      </c>
      <c r="AD306" s="5">
        <f t="shared" ref="AD306:AD369" si="519">_xlfn.POISSON.DIST(4,K306,FALSE) * _xlfn.POISSON.DIST(0,L306,FALSE)</f>
        <v>3.6839168950314166E-2</v>
      </c>
      <c r="AE306" s="5">
        <f t="shared" ref="AE306:AE369" si="520">_xlfn.POISSON.DIST(4,K306,FALSE) * _xlfn.POISSON.DIST(1,L306,FALSE)</f>
        <v>1.7929767591907089E-2</v>
      </c>
      <c r="AF306" s="5">
        <f t="shared" ref="AF306:AF369" si="521">_xlfn.POISSON.DIST(4,K306,FALSE) * _xlfn.POISSON.DIST(2,L306,FALSE)</f>
        <v>4.3632440016953752E-3</v>
      </c>
      <c r="AG306" s="5">
        <f t="shared" ref="AG306:AG369" si="522">_xlfn.POISSON.DIST(4,K306,FALSE) * _xlfn.POISSON.DIST(3,L306,FALSE)</f>
        <v>7.0786930619683619E-4</v>
      </c>
      <c r="AH306" s="5">
        <f t="shared" ref="AH306:AH369" si="523">_xlfn.POISSON.DIST(0,K306,FALSE) * _xlfn.POISSON.DIST(4,L306,FALSE)</f>
        <v>2.7395975237641133E-4</v>
      </c>
      <c r="AI306" s="5">
        <f t="shared" ref="AI306:AI369" si="524">_xlfn.POISSON.DIST(1,K306,FALSE) * _xlfn.POISSON.DIST(4,L306,FALSE)</f>
        <v>4.5405385328217972E-4</v>
      </c>
      <c r="AJ306" s="5">
        <f t="shared" ref="AJ306:AJ369" si="525">_xlfn.POISSON.DIST(2,K306,FALSE) * _xlfn.POISSON.DIST(4,L306,FALSE)</f>
        <v>3.7626859400342096E-4</v>
      </c>
      <c r="AK306" s="5">
        <f t="shared" ref="AK306:AK369" si="526">_xlfn.POISSON.DIST(3,K306,FALSE) * _xlfn.POISSON.DIST(4,L306,FALSE)</f>
        <v>2.0787263274300776E-4</v>
      </c>
      <c r="AL306" s="5">
        <f t="shared" ref="AL306:AL369" si="527">_xlfn.POISSON.DIST(5,K306,FALSE) * _xlfn.POISSON.DIST(5,L306,FALSE)</f>
        <v>2.7790947483279896E-6</v>
      </c>
      <c r="AM306" s="5">
        <f t="shared" ref="AM306:AM369" si="528">_xlfn.POISSON.DIST(5,K306,FALSE) * _xlfn.POISSON.DIST(0,L306,FALSE)</f>
        <v>1.2211258382670086E-2</v>
      </c>
      <c r="AN306" s="5">
        <f t="shared" ref="AN306:AN369" si="529">_xlfn.POISSON.DIST(5,K306,FALSE) * _xlfn.POISSON.DIST(1,L306,FALSE)</f>
        <v>5.9432672083699302E-3</v>
      </c>
      <c r="AO306" s="5">
        <f t="shared" ref="AO306:AO369" si="530">_xlfn.POISSON.DIST(5,K306,FALSE) * _xlfn.POISSON.DIST(2,L306,FALSE)</f>
        <v>1.4463056960703573E-3</v>
      </c>
      <c r="AP306" s="5">
        <f t="shared" ref="AP306:AP369" si="531">_xlfn.POISSON.DIST(5,K306,FALSE) * _xlfn.POISSON.DIST(3,L306,FALSE)</f>
        <v>2.3464087940716852E-4</v>
      </c>
      <c r="AQ306" s="5">
        <f t="shared" ref="AQ306:AQ369" si="532">_xlfn.POISSON.DIST(5,K306,FALSE) * _xlfn.POISSON.DIST(4,L306,FALSE)</f>
        <v>2.8550158399375013E-5</v>
      </c>
      <c r="AR306" s="5">
        <f t="shared" ref="AR306:AR369" si="533">_xlfn.POISSON.DIST(0,K306,FALSE) * _xlfn.POISSON.DIST(5,L306,FALSE)</f>
        <v>2.6667456566517263E-5</v>
      </c>
      <c r="AS306" s="5">
        <f t="shared" ref="AS306:AS369" si="534">_xlfn.POISSON.DIST(1,K306,FALSE) * _xlfn.POISSON.DIST(5,L306,FALSE)</f>
        <v>4.4197957204406128E-5</v>
      </c>
      <c r="AT306" s="5">
        <f t="shared" ref="AT306:AT369" si="535">_xlfn.POISSON.DIST(2,K306,FALSE) * _xlfn.POISSON.DIST(5,L306,FALSE)</f>
        <v>3.6626279228578801E-5</v>
      </c>
      <c r="AU306" s="5">
        <f t="shared" ref="AU306:AU369" si="536">_xlfn.POISSON.DIST(3,K306,FALSE) * _xlfn.POISSON.DIST(5,L306,FALSE)</f>
        <v>2.0234484653151768E-5</v>
      </c>
      <c r="AV306" s="5">
        <f t="shared" ref="AV306:AV369" si="537">_xlfn.POISSON.DIST(4,K306,FALSE) * _xlfn.POISSON.DIST(5,L306,FALSE)</f>
        <v>8.3840287179477041E-6</v>
      </c>
      <c r="AW306" s="5">
        <f t="shared" ref="AW306:AW369" si="538">_xlfn.POISSON.DIST(6,K306,FALSE) * _xlfn.POISSON.DIST(6,L306,FALSE)</f>
        <v>6.2271064397092655E-8</v>
      </c>
      <c r="AX306" s="5">
        <f t="shared" ref="AX306:AX369" si="539">_xlfn.POISSON.DIST(6,K306,FALSE) * _xlfn.POISSON.DIST(0,L306,FALSE)</f>
        <v>3.3731043057604643E-3</v>
      </c>
      <c r="AY306" s="5">
        <f t="shared" ref="AY306:AY369" si="540">_xlfn.POISSON.DIST(6,K306,FALSE) * _xlfn.POISSON.DIST(1,L306,FALSE)</f>
        <v>1.6417030565243104E-3</v>
      </c>
      <c r="AZ306" s="5">
        <f t="shared" ref="AZ306:AZ369" si="541">_xlfn.POISSON.DIST(6,K306,FALSE) * _xlfn.POISSON.DIST(2,L306,FALSE)</f>
        <v>3.9951164883910003E-4</v>
      </c>
      <c r="BA306" s="5">
        <f t="shared" ref="BA306:BA369" si="542">_xlfn.POISSON.DIST(6,K306,FALSE) * _xlfn.POISSON.DIST(3,L306,FALSE)</f>
        <v>6.4814627275348952E-5</v>
      </c>
      <c r="BB306" s="5">
        <f t="shared" ref="BB306:BB369" si="543">_xlfn.POISSON.DIST(6,K306,FALSE) * _xlfn.POISSON.DIST(4,L306,FALSE)</f>
        <v>7.8863831399837952E-6</v>
      </c>
      <c r="BC306" s="5">
        <f t="shared" ref="BC306:BC369" si="544">_xlfn.POISSON.DIST(6,K306,FALSE) * _xlfn.POISSON.DIST(5,L306,FALSE)</f>
        <v>7.6766670296691404E-7</v>
      </c>
      <c r="BD306" s="5">
        <f t="shared" ref="BD306:BD369" si="545">_xlfn.POISSON.DIST(0,K306,FALSE) * _xlfn.POISSON.DIST(6,L306,FALSE)</f>
        <v>2.1631925661778238E-6</v>
      </c>
      <c r="BE306" s="5">
        <f t="shared" ref="BE306:BE369" si="546">_xlfn.POISSON.DIST(1,K306,FALSE) * _xlfn.POISSON.DIST(6,L306,FALSE)</f>
        <v>3.585219768759646E-6</v>
      </c>
      <c r="BF306" s="5">
        <f t="shared" ref="BF306:BF369" si="547">_xlfn.POISSON.DIST(2,K306,FALSE) * _xlfn.POISSON.DIST(6,L306,FALSE)</f>
        <v>2.9710255553014739E-6</v>
      </c>
      <c r="BG306" s="5">
        <f t="shared" ref="BG306:BG369" si="548">_xlfn.POISSON.DIST(3,K306,FALSE) * _xlfn.POISSON.DIST(6,L306,FALSE)</f>
        <v>1.6413671349930922E-6</v>
      </c>
      <c r="BH306" s="5">
        <f t="shared" ref="BH306:BH369" si="549">_xlfn.POISSON.DIST(4,K306,FALSE) * _xlfn.POISSON.DIST(6,L306,FALSE)</f>
        <v>6.8008992728827151E-7</v>
      </c>
      <c r="BI306" s="5">
        <f t="shared" ref="BI306:BI369" si="550">_xlfn.POISSON.DIST(5,K306,FALSE) * _xlfn.POISSON.DIST(6,L306,FALSE)</f>
        <v>2.2543271366325355E-7</v>
      </c>
      <c r="BJ306" s="8">
        <f t="shared" ref="BJ306:BJ369" si="551">SUM(N306,Q306,T306,W306,X306,Y306,AD306,AE306,AF306,AG306,AM306,AN306,AO306,AP306,AQ306,AX306,AY306,AZ306,BA306,BB306,BC306)</f>
        <v>0.66137161040989934</v>
      </c>
      <c r="BK306" s="8">
        <f t="shared" ref="BK306:BK369" si="552">SUM(M306,P306,S306,V306,AC306,AL306,AY306)</f>
        <v>0.23419627678027313</v>
      </c>
      <c r="BL306" s="8">
        <f t="shared" ref="BL306:BL369" si="553">SUM(O306,R306,U306,AA306,AB306,AH306,AI306,AJ306,AK306,AR306,AS306,AT306,AU306,AV306,BD306,BE306,BF306,BG306,BH306,BI306)</f>
        <v>0.1021936073874762</v>
      </c>
      <c r="BM306" s="8">
        <f t="shared" ref="BM306:BM369" si="554">SUM(S306:BI306)</f>
        <v>0.36062768605880757</v>
      </c>
      <c r="BN306" s="8">
        <f t="shared" ref="BN306:BN369" si="555">SUM(M306:R306)</f>
        <v>0.6377437194172827</v>
      </c>
    </row>
    <row r="307" spans="1:66" x14ac:dyDescent="0.25">
      <c r="A307" t="s">
        <v>27</v>
      </c>
      <c r="B307" t="s">
        <v>187</v>
      </c>
      <c r="C307" t="s">
        <v>28</v>
      </c>
      <c r="D307" s="4" t="s">
        <v>498</v>
      </c>
      <c r="E307">
        <f>VLOOKUP(A307,home!$A$2:$E$405,3,FALSE)</f>
        <v>1.32768361581921</v>
      </c>
      <c r="F307">
        <f>VLOOKUP(B307,home!$B$2:$E$405,3,FALSE)</f>
        <v>0.66</v>
      </c>
      <c r="G307">
        <f>VLOOKUP(C307,away!$B$2:$E$405,4,FALSE)</f>
        <v>0.66</v>
      </c>
      <c r="H307">
        <f>VLOOKUP(A307,away!$A$2:$E$405,3,FALSE)</f>
        <v>1.10734463276836</v>
      </c>
      <c r="I307">
        <f>VLOOKUP(C307,away!$B$2:$E$405,3,FALSE)</f>
        <v>0.94</v>
      </c>
      <c r="J307">
        <f>VLOOKUP(B307,home!$B$2:$E$405,4,FALSE)</f>
        <v>1.24</v>
      </c>
      <c r="K307" s="3">
        <f t="shared" si="500"/>
        <v>0.57833898305084797</v>
      </c>
      <c r="L307" s="3">
        <f t="shared" si="501"/>
        <v>1.2907209039548002</v>
      </c>
      <c r="M307" s="5">
        <f t="shared" si="502"/>
        <v>0.15426862360189406</v>
      </c>
      <c r="N307" s="5">
        <f t="shared" si="503"/>
        <v>8.9219558890573453E-2</v>
      </c>
      <c r="O307" s="5">
        <f t="shared" si="504"/>
        <v>0.19911773730729948</v>
      </c>
      <c r="P307" s="5">
        <f t="shared" si="505"/>
        <v>0.11515754970168947</v>
      </c>
      <c r="Q307" s="5">
        <f t="shared" si="506"/>
        <v>2.5799574478509744E-2</v>
      </c>
      <c r="R307" s="5">
        <f t="shared" si="507"/>
        <v>0.12850271294535606</v>
      </c>
      <c r="S307" s="5">
        <f t="shared" si="508"/>
        <v>2.1490535378598966E-2</v>
      </c>
      <c r="T307" s="5">
        <f t="shared" si="509"/>
        <v>3.3300050092551284E-2</v>
      </c>
      <c r="U307" s="5">
        <f t="shared" si="510"/>
        <v>7.431812832409225E-2</v>
      </c>
      <c r="V307" s="5">
        <f t="shared" si="511"/>
        <v>1.7824589473974198E-3</v>
      </c>
      <c r="W307" s="5">
        <f t="shared" si="512"/>
        <v>4.9736332223486463E-3</v>
      </c>
      <c r="X307" s="5">
        <f t="shared" si="513"/>
        <v>6.4195723686894688E-3</v>
      </c>
      <c r="Y307" s="5">
        <f t="shared" si="514"/>
        <v>4.1429381253590657E-3</v>
      </c>
      <c r="Z307" s="5">
        <f t="shared" si="515"/>
        <v>5.5287045937824734E-2</v>
      </c>
      <c r="AA307" s="5">
        <f t="shared" si="516"/>
        <v>3.1974653923567069E-2</v>
      </c>
      <c r="AB307" s="5">
        <f t="shared" si="517"/>
        <v>9.2460944167792932E-3</v>
      </c>
      <c r="AC307" s="5">
        <f t="shared" si="518"/>
        <v>8.3159977720033307E-5</v>
      </c>
      <c r="AD307" s="5">
        <f t="shared" si="519"/>
        <v>7.1911149497025687E-4</v>
      </c>
      <c r="AE307" s="5">
        <f t="shared" si="520"/>
        <v>9.2817223883229748E-4</v>
      </c>
      <c r="AF307" s="5">
        <f t="shared" si="521"/>
        <v>5.9900565556568713E-4</v>
      </c>
      <c r="AG307" s="5">
        <f t="shared" si="522"/>
        <v>2.5771637374192712E-4</v>
      </c>
      <c r="AH307" s="5">
        <f t="shared" si="523"/>
        <v>1.7840036477464918E-2</v>
      </c>
      <c r="AI307" s="5">
        <f t="shared" si="524"/>
        <v>1.0317588553967093E-2</v>
      </c>
      <c r="AJ307" s="5">
        <f t="shared" si="525"/>
        <v>2.9835318359191986E-3</v>
      </c>
      <c r="AK307" s="5">
        <f t="shared" si="526"/>
        <v>5.7516425596177963E-4</v>
      </c>
      <c r="AL307" s="5">
        <f t="shared" si="527"/>
        <v>2.4830711635048381E-6</v>
      </c>
      <c r="AM307" s="5">
        <f t="shared" si="528"/>
        <v>8.3178042140254701E-5</v>
      </c>
      <c r="AN307" s="5">
        <f t="shared" si="529"/>
        <v>1.0735963774045998E-4</v>
      </c>
      <c r="AO307" s="5">
        <f t="shared" si="530"/>
        <v>6.9285664336313213E-5</v>
      </c>
      <c r="AP307" s="5">
        <f t="shared" si="531"/>
        <v>2.980948510109169E-5</v>
      </c>
      <c r="AQ307" s="5">
        <f t="shared" si="532"/>
        <v>9.6189313890270506E-6</v>
      </c>
      <c r="AR307" s="5">
        <f t="shared" si="533"/>
        <v>4.6053016017560244E-3</v>
      </c>
      <c r="AS307" s="5">
        <f t="shared" si="534"/>
        <v>2.6634254450020201E-3</v>
      </c>
      <c r="AT307" s="5">
        <f t="shared" si="535"/>
        <v>7.7018138164711028E-4</v>
      </c>
      <c r="AU307" s="5">
        <f t="shared" si="536"/>
        <v>1.4847530567549559E-4</v>
      </c>
      <c r="AV307" s="5">
        <f t="shared" si="537"/>
        <v>2.1467264323132477E-5</v>
      </c>
      <c r="AW307" s="5">
        <f t="shared" si="538"/>
        <v>5.1487461043214166E-8</v>
      </c>
      <c r="AX307" s="5">
        <f t="shared" si="539"/>
        <v>8.0175173839259103E-6</v>
      </c>
      <c r="AY307" s="5">
        <f t="shared" si="540"/>
        <v>1.0348377285254174E-5</v>
      </c>
      <c r="AZ307" s="5">
        <f t="shared" si="541"/>
        <v>6.6784334420442967E-6</v>
      </c>
      <c r="BA307" s="5">
        <f t="shared" si="542"/>
        <v>2.873331216439128E-6</v>
      </c>
      <c r="BB307" s="5">
        <f t="shared" si="543"/>
        <v>9.2716716626096386E-7</v>
      </c>
      <c r="BC307" s="5">
        <f t="shared" si="544"/>
        <v>2.3934280859071225E-7</v>
      </c>
      <c r="BD307" s="5">
        <f t="shared" si="545"/>
        <v>9.9069317440050463E-4</v>
      </c>
      <c r="BE307" s="5">
        <f t="shared" si="546"/>
        <v>5.7295648299820416E-4</v>
      </c>
      <c r="BF307" s="5">
        <f t="shared" si="547"/>
        <v>1.6568153485478594E-4</v>
      </c>
      <c r="BG307" s="5">
        <f t="shared" si="548"/>
        <v>3.1940030126073507E-5</v>
      </c>
      <c r="BH307" s="5">
        <f t="shared" si="549"/>
        <v>4.6180411354316991E-6</v>
      </c>
      <c r="BI307" s="5">
        <f t="shared" si="550"/>
        <v>5.3415864279051066E-7</v>
      </c>
      <c r="BJ307" s="8">
        <f t="shared" si="551"/>
        <v>0.1666876688711515</v>
      </c>
      <c r="BK307" s="8">
        <f t="shared" si="552"/>
        <v>0.29279515905574871</v>
      </c>
      <c r="BL307" s="8">
        <f t="shared" si="553"/>
        <v>0.48485092246096873</v>
      </c>
      <c r="BM307" s="8">
        <f t="shared" si="554"/>
        <v>0.28754474251054724</v>
      </c>
      <c r="BN307" s="8">
        <f t="shared" si="555"/>
        <v>0.71206575692532237</v>
      </c>
    </row>
    <row r="308" spans="1:66" x14ac:dyDescent="0.25">
      <c r="A308" t="s">
        <v>27</v>
      </c>
      <c r="B308" t="s">
        <v>189</v>
      </c>
      <c r="C308" t="s">
        <v>192</v>
      </c>
      <c r="D308" s="4" t="s">
        <v>498</v>
      </c>
      <c r="E308">
        <f>VLOOKUP(A308,home!$A$2:$E$405,3,FALSE)</f>
        <v>1.32768361581921</v>
      </c>
      <c r="F308">
        <f>VLOOKUP(B308,home!$B$2:$E$405,3,FALSE)</f>
        <v>0.33</v>
      </c>
      <c r="G308">
        <f>VLOOKUP(C308,away!$B$2:$E$405,4,FALSE)</f>
        <v>0.42</v>
      </c>
      <c r="H308">
        <f>VLOOKUP(A308,away!$A$2:$E$405,3,FALSE)</f>
        <v>1.10734463276836</v>
      </c>
      <c r="I308">
        <f>VLOOKUP(C308,away!$B$2:$E$405,3,FALSE)</f>
        <v>0.67</v>
      </c>
      <c r="J308">
        <f>VLOOKUP(B308,home!$B$2:$E$405,4,FALSE)</f>
        <v>0.9</v>
      </c>
      <c r="K308" s="3">
        <f t="shared" si="500"/>
        <v>0.18401694915254252</v>
      </c>
      <c r="L308" s="3">
        <f t="shared" si="501"/>
        <v>0.66772881355932112</v>
      </c>
      <c r="M308" s="5">
        <f t="shared" si="502"/>
        <v>0.42666941783275042</v>
      </c>
      <c r="N308" s="5">
        <f t="shared" si="503"/>
        <v>7.8514404566274162E-2</v>
      </c>
      <c r="O308" s="5">
        <f t="shared" si="504"/>
        <v>0.28489946415150869</v>
      </c>
      <c r="P308" s="5">
        <f t="shared" si="505"/>
        <v>5.2426330208354792E-2</v>
      </c>
      <c r="Q308" s="5">
        <f t="shared" si="506"/>
        <v>7.2239905964071116E-3</v>
      </c>
      <c r="R308" s="5">
        <f t="shared" si="507"/>
        <v>9.5117790590786608E-2</v>
      </c>
      <c r="S308" s="5">
        <f t="shared" si="508"/>
        <v>1.6104506113166295E-3</v>
      </c>
      <c r="T308" s="5">
        <f t="shared" si="509"/>
        <v>4.823666670102613E-3</v>
      </c>
      <c r="U308" s="5">
        <f t="shared" si="510"/>
        <v>1.7503285634646967E-2</v>
      </c>
      <c r="V308" s="5">
        <f t="shared" si="511"/>
        <v>2.1986841439599041E-5</v>
      </c>
      <c r="W308" s="5">
        <f t="shared" si="512"/>
        <v>4.431122367524975E-4</v>
      </c>
      <c r="X308" s="5">
        <f t="shared" si="513"/>
        <v>2.958788081203622E-4</v>
      </c>
      <c r="Y308" s="5">
        <f t="shared" si="514"/>
        <v>9.8783402751777722E-5</v>
      </c>
      <c r="Z308" s="5">
        <f t="shared" si="515"/>
        <v>2.1170963153189969E-2</v>
      </c>
      <c r="AA308" s="5">
        <f t="shared" si="516"/>
        <v>3.8958160500709104E-3</v>
      </c>
      <c r="AB308" s="5">
        <f t="shared" si="517"/>
        <v>3.5844809199677883E-4</v>
      </c>
      <c r="AC308" s="5">
        <f t="shared" si="518"/>
        <v>1.6884989897538769E-7</v>
      </c>
      <c r="AD308" s="5">
        <f t="shared" si="519"/>
        <v>2.0385040484838435E-5</v>
      </c>
      <c r="AE308" s="5">
        <f t="shared" si="520"/>
        <v>1.3611678897299898E-5</v>
      </c>
      <c r="AF308" s="5">
        <f t="shared" si="521"/>
        <v>4.5444551003222541E-6</v>
      </c>
      <c r="AG308" s="5">
        <f t="shared" si="522"/>
        <v>1.0114878708039283E-6</v>
      </c>
      <c r="AH308" s="5">
        <f t="shared" si="523"/>
        <v>3.5341155270469105E-3</v>
      </c>
      <c r="AI308" s="5">
        <f t="shared" si="524"/>
        <v>6.5033715723980241E-4</v>
      </c>
      <c r="AJ308" s="5">
        <f t="shared" si="525"/>
        <v>5.9836529797902876E-5</v>
      </c>
      <c r="AK308" s="5">
        <f t="shared" si="526"/>
        <v>3.6703118870950954E-6</v>
      </c>
      <c r="AL308" s="5">
        <f t="shared" si="527"/>
        <v>8.2988657629087321E-10</v>
      </c>
      <c r="AM308" s="5">
        <f t="shared" si="528"/>
        <v>7.5023859167420768E-7</v>
      </c>
      <c r="AN308" s="5">
        <f t="shared" si="529"/>
        <v>5.0095592470503469E-7</v>
      </c>
      <c r="AO308" s="5">
        <f t="shared" si="530"/>
        <v>1.672513526244027E-7</v>
      </c>
      <c r="AP308" s="5">
        <f t="shared" si="531"/>
        <v>3.7226182418028021E-8</v>
      </c>
      <c r="AQ308" s="5">
        <f t="shared" si="532"/>
        <v>6.2142486548331775E-9</v>
      </c>
      <c r="AR308" s="5">
        <f t="shared" si="533"/>
        <v>4.7196615357132177E-4</v>
      </c>
      <c r="AS308" s="5">
        <f t="shared" si="534"/>
        <v>8.6849771683455005E-5</v>
      </c>
      <c r="AT308" s="5">
        <f t="shared" si="535"/>
        <v>7.9909150098921329E-6</v>
      </c>
      <c r="AU308" s="5">
        <f t="shared" si="536"/>
        <v>4.9015460035253632E-7</v>
      </c>
      <c r="AV308" s="5">
        <f t="shared" si="537"/>
        <v>2.2549188542489377E-8</v>
      </c>
      <c r="AW308" s="5">
        <f t="shared" si="538"/>
        <v>2.8325278089157834E-12</v>
      </c>
      <c r="AX308" s="5">
        <f t="shared" si="539"/>
        <v>2.3009436129397926E-8</v>
      </c>
      <c r="AY308" s="5">
        <f t="shared" si="540"/>
        <v>1.5364063487351856E-8</v>
      </c>
      <c r="AZ308" s="5">
        <f t="shared" si="541"/>
        <v>5.1295139419297695E-9</v>
      </c>
      <c r="BA308" s="5">
        <f t="shared" si="542"/>
        <v>1.1417080861935871E-9</v>
      </c>
      <c r="BB308" s="5">
        <f t="shared" si="543"/>
        <v>1.9058784645628177E-10</v>
      </c>
      <c r="BC308" s="5">
        <f t="shared" si="544"/>
        <v>2.5452199318615822E-11</v>
      </c>
      <c r="BD308" s="5">
        <f t="shared" si="545"/>
        <v>5.2524233294055827E-5</v>
      </c>
      <c r="BE308" s="5">
        <f t="shared" si="546"/>
        <v>9.665349167348553E-6</v>
      </c>
      <c r="BF308" s="5">
        <f t="shared" si="547"/>
        <v>8.892940331347738E-7</v>
      </c>
      <c r="BG308" s="5">
        <f t="shared" si="548"/>
        <v>5.45483916256737E-8</v>
      </c>
      <c r="BH308" s="5">
        <f t="shared" si="549"/>
        <v>2.5094571520336443E-9</v>
      </c>
      <c r="BI308" s="5">
        <f t="shared" si="550"/>
        <v>9.2356529829251935E-11</v>
      </c>
      <c r="BJ308" s="8">
        <f t="shared" si="551"/>
        <v>9.1440895689823581E-2</v>
      </c>
      <c r="BK308" s="8">
        <f t="shared" si="552"/>
        <v>0.4807283705377105</v>
      </c>
      <c r="BL308" s="8">
        <f t="shared" si="553"/>
        <v>0.40665321961573497</v>
      </c>
      <c r="BM308" s="8">
        <f t="shared" si="554"/>
        <v>5.5142035689146315E-2</v>
      </c>
      <c r="BN308" s="8">
        <f t="shared" si="555"/>
        <v>0.94485139794608175</v>
      </c>
    </row>
    <row r="309" spans="1:66" x14ac:dyDescent="0.25">
      <c r="A309" t="s">
        <v>27</v>
      </c>
      <c r="B309" t="s">
        <v>31</v>
      </c>
      <c r="C309" t="s">
        <v>194</v>
      </c>
      <c r="D309" s="4" t="s">
        <v>498</v>
      </c>
      <c r="E309">
        <f>VLOOKUP(A309,home!$A$2:$E$405,3,FALSE)</f>
        <v>1.32768361581921</v>
      </c>
      <c r="F309">
        <f>VLOOKUP(B309,home!$B$2:$E$405,3,FALSE)</f>
        <v>0.59</v>
      </c>
      <c r="G309">
        <f>VLOOKUP(C309,away!$B$2:$E$405,4,FALSE)</f>
        <v>1.17</v>
      </c>
      <c r="H309">
        <f>VLOOKUP(A309,away!$A$2:$E$405,3,FALSE)</f>
        <v>1.10734463276836</v>
      </c>
      <c r="I309">
        <f>VLOOKUP(C309,away!$B$2:$E$405,3,FALSE)</f>
        <v>0.59</v>
      </c>
      <c r="J309">
        <f>VLOOKUP(B309,home!$B$2:$E$405,4,FALSE)</f>
        <v>0.9</v>
      </c>
      <c r="K309" s="3">
        <f t="shared" si="500"/>
        <v>0.91650000000000054</v>
      </c>
      <c r="L309" s="3">
        <f t="shared" si="501"/>
        <v>0.58799999999999919</v>
      </c>
      <c r="M309" s="5">
        <f t="shared" si="502"/>
        <v>0.22212833023565312</v>
      </c>
      <c r="N309" s="5">
        <f t="shared" si="503"/>
        <v>0.20358061466097616</v>
      </c>
      <c r="O309" s="5">
        <f t="shared" si="504"/>
        <v>0.13061145817856384</v>
      </c>
      <c r="P309" s="5">
        <f t="shared" si="505"/>
        <v>0.11970540142065382</v>
      </c>
      <c r="Q309" s="5">
        <f t="shared" si="506"/>
        <v>9.3290816668392368E-2</v>
      </c>
      <c r="R309" s="5">
        <f t="shared" si="507"/>
        <v>3.8399768704497711E-2</v>
      </c>
      <c r="S309" s="5">
        <f t="shared" si="508"/>
        <v>1.6127370059098277E-2</v>
      </c>
      <c r="T309" s="5">
        <f t="shared" si="509"/>
        <v>5.4855000201014636E-2</v>
      </c>
      <c r="U309" s="5">
        <f t="shared" si="510"/>
        <v>3.5193388017672168E-2</v>
      </c>
      <c r="V309" s="5">
        <f t="shared" si="511"/>
        <v>9.6567466439868648E-4</v>
      </c>
      <c r="W309" s="5">
        <f t="shared" si="512"/>
        <v>2.8500344492193897E-2</v>
      </c>
      <c r="X309" s="5">
        <f t="shared" si="513"/>
        <v>1.6758202561409988E-2</v>
      </c>
      <c r="Y309" s="5">
        <f t="shared" si="514"/>
        <v>4.9269115530545284E-3</v>
      </c>
      <c r="Z309" s="5">
        <f t="shared" si="515"/>
        <v>7.5263546660815422E-3</v>
      </c>
      <c r="AA309" s="5">
        <f t="shared" si="516"/>
        <v>6.8979040514637368E-3</v>
      </c>
      <c r="AB309" s="5">
        <f t="shared" si="517"/>
        <v>3.1609645315832588E-3</v>
      </c>
      <c r="AC309" s="5">
        <f t="shared" si="518"/>
        <v>3.2525250499611273E-5</v>
      </c>
      <c r="AD309" s="5">
        <f t="shared" si="519"/>
        <v>6.5301414317739288E-3</v>
      </c>
      <c r="AE309" s="5">
        <f t="shared" si="520"/>
        <v>3.8397231618830649E-3</v>
      </c>
      <c r="AF309" s="5">
        <f t="shared" si="521"/>
        <v>1.1288786095936193E-3</v>
      </c>
      <c r="AG309" s="5">
        <f t="shared" si="522"/>
        <v>2.212602074803491E-4</v>
      </c>
      <c r="AH309" s="5">
        <f t="shared" si="523"/>
        <v>1.106374135913985E-3</v>
      </c>
      <c r="AI309" s="5">
        <f t="shared" si="524"/>
        <v>1.0139918955651677E-3</v>
      </c>
      <c r="AJ309" s="5">
        <f t="shared" si="525"/>
        <v>4.6466178614273831E-4</v>
      </c>
      <c r="AK309" s="5">
        <f t="shared" si="526"/>
        <v>1.4195417566660668E-4</v>
      </c>
      <c r="AL309" s="5">
        <f t="shared" si="527"/>
        <v>7.0111690178966018E-7</v>
      </c>
      <c r="AM309" s="5">
        <f t="shared" si="528"/>
        <v>1.1969749244441622E-3</v>
      </c>
      <c r="AN309" s="5">
        <f t="shared" si="529"/>
        <v>7.0382125557316645E-4</v>
      </c>
      <c r="AO309" s="5">
        <f t="shared" si="530"/>
        <v>2.0692344913851061E-4</v>
      </c>
      <c r="AP309" s="5">
        <f t="shared" si="531"/>
        <v>4.0556996031148031E-5</v>
      </c>
      <c r="AQ309" s="5">
        <f t="shared" si="532"/>
        <v>5.9618784165787515E-6</v>
      </c>
      <c r="AR309" s="5">
        <f t="shared" si="533"/>
        <v>1.3010959838348444E-4</v>
      </c>
      <c r="AS309" s="5">
        <f t="shared" si="534"/>
        <v>1.1924544691846356E-4</v>
      </c>
      <c r="AT309" s="5">
        <f t="shared" si="535"/>
        <v>5.464422605038595E-5</v>
      </c>
      <c r="AU309" s="5">
        <f t="shared" si="536"/>
        <v>1.6693811058392923E-5</v>
      </c>
      <c r="AV309" s="5">
        <f t="shared" si="537"/>
        <v>3.8249694587542801E-6</v>
      </c>
      <c r="AW309" s="5">
        <f t="shared" si="538"/>
        <v>1.0495369461340301E-8</v>
      </c>
      <c r="AX309" s="5">
        <f t="shared" si="539"/>
        <v>1.828379197088458E-4</v>
      </c>
      <c r="AY309" s="5">
        <f t="shared" si="540"/>
        <v>1.0750869678880118E-4</v>
      </c>
      <c r="AZ309" s="5">
        <f t="shared" si="541"/>
        <v>3.16075568559075E-5</v>
      </c>
      <c r="BA309" s="5">
        <f t="shared" si="542"/>
        <v>6.1950811437578625E-6</v>
      </c>
      <c r="BB309" s="5">
        <f t="shared" si="543"/>
        <v>9.1067692813240435E-7</v>
      </c>
      <c r="BC309" s="5">
        <f t="shared" si="544"/>
        <v>1.070956067483706E-7</v>
      </c>
      <c r="BD309" s="5">
        <f t="shared" si="545"/>
        <v>1.2750740641581456E-5</v>
      </c>
      <c r="BE309" s="5">
        <f t="shared" si="546"/>
        <v>1.1686053798009409E-5</v>
      </c>
      <c r="BF309" s="5">
        <f t="shared" si="547"/>
        <v>5.3551341529378137E-6</v>
      </c>
      <c r="BG309" s="5">
        <f t="shared" si="548"/>
        <v>1.6359934837225037E-6</v>
      </c>
      <c r="BH309" s="5">
        <f t="shared" si="549"/>
        <v>3.7484700695791881E-7</v>
      </c>
      <c r="BI309" s="5">
        <f t="shared" si="550"/>
        <v>6.8709456375386576E-8</v>
      </c>
      <c r="BJ309" s="8">
        <f t="shared" si="551"/>
        <v>0.41611529907840838</v>
      </c>
      <c r="BK309" s="8">
        <f t="shared" si="552"/>
        <v>0.35906751144399413</v>
      </c>
      <c r="BL309" s="8">
        <f t="shared" si="553"/>
        <v>0.2173468550074783</v>
      </c>
      <c r="BM309" s="8">
        <f t="shared" si="554"/>
        <v>0.19223213212580584</v>
      </c>
      <c r="BN309" s="8">
        <f t="shared" si="555"/>
        <v>0.80771638986873695</v>
      </c>
    </row>
    <row r="310" spans="1:66" x14ac:dyDescent="0.25">
      <c r="A310" t="s">
        <v>27</v>
      </c>
      <c r="B310" t="s">
        <v>329</v>
      </c>
      <c r="C310" t="s">
        <v>30</v>
      </c>
      <c r="D310" s="4" t="s">
        <v>498</v>
      </c>
      <c r="E310">
        <f>VLOOKUP(A310,home!$A$2:$E$405,3,FALSE)</f>
        <v>1.32768361581921</v>
      </c>
      <c r="F310">
        <f>VLOOKUP(B310,home!$B$2:$E$405,3,FALSE)</f>
        <v>0.75</v>
      </c>
      <c r="G310">
        <f>VLOOKUP(C310,away!$B$2:$E$405,4,FALSE)</f>
        <v>1.17</v>
      </c>
      <c r="H310">
        <f>VLOOKUP(A310,away!$A$2:$E$405,3,FALSE)</f>
        <v>1.10734463276836</v>
      </c>
      <c r="I310">
        <f>VLOOKUP(C310,away!$B$2:$E$405,3,FALSE)</f>
        <v>1.0900000000000001</v>
      </c>
      <c r="J310">
        <f>VLOOKUP(B310,home!$B$2:$E$405,4,FALSE)</f>
        <v>1.1000000000000001</v>
      </c>
      <c r="K310" s="3">
        <f t="shared" ref="K310:K373" si="556">E310*F310*G310</f>
        <v>1.1650423728813566</v>
      </c>
      <c r="L310" s="3">
        <f t="shared" ref="L310:L373" si="557">H310*I310*J310</f>
        <v>1.327706214689264</v>
      </c>
      <c r="M310" s="5">
        <f t="shared" si="502"/>
        <v>8.26823941661817E-2</v>
      </c>
      <c r="N310" s="5">
        <f t="shared" si="503"/>
        <v>9.6328492694879961E-2</v>
      </c>
      <c r="O310" s="5">
        <f t="shared" si="504"/>
        <v>0.10977792857982679</v>
      </c>
      <c r="P310" s="5">
        <f t="shared" si="505"/>
        <v>0.12789593840264149</v>
      </c>
      <c r="Q310" s="5">
        <f t="shared" si="506"/>
        <v>5.6113387852663704E-2</v>
      </c>
      <c r="R310" s="5">
        <f t="shared" si="507"/>
        <v>7.2876419005575122E-2</v>
      </c>
      <c r="S310" s="5">
        <f t="shared" si="508"/>
        <v>4.9458446459036742E-2</v>
      </c>
      <c r="T310" s="5">
        <f t="shared" si="509"/>
        <v>7.4502093779250655E-2</v>
      </c>
      <c r="U310" s="5">
        <f t="shared" si="510"/>
        <v>8.4904116125351231E-2</v>
      </c>
      <c r="V310" s="5">
        <f t="shared" si="511"/>
        <v>8.5004451681316793E-3</v>
      </c>
      <c r="W310" s="5">
        <f t="shared" si="512"/>
        <v>2.179149151142639E-2</v>
      </c>
      <c r="X310" s="5">
        <f t="shared" si="513"/>
        <v>2.8932698707069163E-2</v>
      </c>
      <c r="Y310" s="5">
        <f t="shared" si="514"/>
        <v>1.9207061940553886E-2</v>
      </c>
      <c r="Z310" s="5">
        <f t="shared" si="515"/>
        <v>3.2252824806000308E-2</v>
      </c>
      <c r="AA310" s="5">
        <f t="shared" si="516"/>
        <v>3.7575907544109277E-2</v>
      </c>
      <c r="AB310" s="5">
        <f t="shared" si="517"/>
        <v>2.1888762244179776E-2</v>
      </c>
      <c r="AC310" s="5">
        <f t="shared" si="518"/>
        <v>8.2179859946462431E-4</v>
      </c>
      <c r="AD310" s="5">
        <f t="shared" si="519"/>
        <v>6.3470027447740419E-3</v>
      </c>
      <c r="AE310" s="5">
        <f t="shared" si="520"/>
        <v>8.4269549888863135E-3</v>
      </c>
      <c r="AF310" s="5">
        <f t="shared" si="521"/>
        <v>5.5942602548255289E-3</v>
      </c>
      <c r="AG310" s="5">
        <f t="shared" si="522"/>
        <v>2.4758447023070008E-3</v>
      </c>
      <c r="AH310" s="5">
        <f t="shared" si="523"/>
        <v>1.070556898405267E-2</v>
      </c>
      <c r="AI310" s="5">
        <f t="shared" si="524"/>
        <v>1.2472441492225775E-2</v>
      </c>
      <c r="AJ310" s="5">
        <f t="shared" si="525"/>
        <v>7.2654614158633047E-3</v>
      </c>
      <c r="AK310" s="5">
        <f t="shared" si="526"/>
        <v>2.8215234693384399E-3</v>
      </c>
      <c r="AL310" s="5">
        <f t="shared" si="527"/>
        <v>5.084744055439745E-5</v>
      </c>
      <c r="AM310" s="5">
        <f t="shared" si="528"/>
        <v>1.4789054276912071E-3</v>
      </c>
      <c r="AN310" s="5">
        <f t="shared" si="529"/>
        <v>1.9635519272832996E-3</v>
      </c>
      <c r="AO310" s="5">
        <f t="shared" si="530"/>
        <v>1.3035100483595595E-3</v>
      </c>
      <c r="AP310" s="5">
        <f t="shared" si="531"/>
        <v>5.7689279737229695E-4</v>
      </c>
      <c r="AQ310" s="5">
        <f t="shared" si="532"/>
        <v>1.9148603807016832E-4</v>
      </c>
      <c r="AR310" s="5">
        <f t="shared" si="533"/>
        <v>2.842770094382269E-3</v>
      </c>
      <c r="AS310" s="5">
        <f t="shared" si="534"/>
        <v>3.3119476163152766E-3</v>
      </c>
      <c r="AT310" s="5">
        <f t="shared" si="535"/>
        <v>1.929279654885352E-3</v>
      </c>
      <c r="AU310" s="5">
        <f t="shared" si="536"/>
        <v>7.4923084902645128E-4</v>
      </c>
      <c r="AV310" s="5">
        <f t="shared" si="537"/>
        <v>2.1822142154642277E-4</v>
      </c>
      <c r="AW310" s="5">
        <f t="shared" si="538"/>
        <v>2.1847930501136737E-6</v>
      </c>
      <c r="AX310" s="5">
        <f t="shared" si="539"/>
        <v>2.8716458145741338E-4</v>
      </c>
      <c r="AY310" s="5">
        <f t="shared" si="540"/>
        <v>3.8127019943964916E-4</v>
      </c>
      <c r="AZ310" s="5">
        <f t="shared" si="541"/>
        <v>2.531074066359187E-4</v>
      </c>
      <c r="BA310" s="5">
        <f t="shared" si="542"/>
        <v>1.1201742559146402E-4</v>
      </c>
      <c r="BB310" s="5">
        <f t="shared" si="543"/>
        <v>3.7181558027819762E-5</v>
      </c>
      <c r="BC310" s="5">
        <f t="shared" si="544"/>
        <v>9.8732371330731486E-6</v>
      </c>
      <c r="BD310" s="5">
        <f t="shared" si="545"/>
        <v>6.2906058687402125E-4</v>
      </c>
      <c r="BE310" s="5">
        <f t="shared" si="546"/>
        <v>7.3288223881784844E-4</v>
      </c>
      <c r="BF310" s="5">
        <f t="shared" si="547"/>
        <v>4.2691943127747375E-4</v>
      </c>
      <c r="BG310" s="5">
        <f t="shared" si="548"/>
        <v>1.6579307574822233E-4</v>
      </c>
      <c r="BH310" s="5">
        <f t="shared" si="549"/>
        <v>4.828898959425191E-5</v>
      </c>
      <c r="BI310" s="5">
        <f t="shared" si="550"/>
        <v>1.1251743804186079E-5</v>
      </c>
      <c r="BJ310" s="8">
        <f t="shared" si="551"/>
        <v>0.3263142498236985</v>
      </c>
      <c r="BK310" s="8">
        <f t="shared" si="552"/>
        <v>0.26979114043545033</v>
      </c>
      <c r="BL310" s="8">
        <f t="shared" si="553"/>
        <v>0.37135377456279417</v>
      </c>
      <c r="BM310" s="8">
        <f t="shared" si="554"/>
        <v>0.45365834351978496</v>
      </c>
      <c r="BN310" s="8">
        <f t="shared" si="555"/>
        <v>0.54567456070176878</v>
      </c>
    </row>
    <row r="311" spans="1:66" x14ac:dyDescent="0.25">
      <c r="A311" t="s">
        <v>27</v>
      </c>
      <c r="B311" t="s">
        <v>193</v>
      </c>
      <c r="C311" t="s">
        <v>186</v>
      </c>
      <c r="D311" s="4" t="s">
        <v>498</v>
      </c>
      <c r="E311">
        <f>VLOOKUP(A311,home!$A$2:$E$405,3,FALSE)</f>
        <v>1.32768361581921</v>
      </c>
      <c r="F311">
        <f>VLOOKUP(B311,home!$B$2:$E$405,3,FALSE)</f>
        <v>0.92</v>
      </c>
      <c r="G311">
        <f>VLOOKUP(C311,away!$B$2:$E$405,4,FALSE)</f>
        <v>0.75</v>
      </c>
      <c r="H311">
        <f>VLOOKUP(A311,away!$A$2:$E$405,3,FALSE)</f>
        <v>1.10734463276836</v>
      </c>
      <c r="I311">
        <f>VLOOKUP(C311,away!$B$2:$E$405,3,FALSE)</f>
        <v>1.22</v>
      </c>
      <c r="J311">
        <f>VLOOKUP(B311,home!$B$2:$E$405,4,FALSE)</f>
        <v>0.8</v>
      </c>
      <c r="K311" s="3">
        <f t="shared" si="556"/>
        <v>0.91610169491525495</v>
      </c>
      <c r="L311" s="3">
        <f t="shared" si="557"/>
        <v>1.0807683615819195</v>
      </c>
      <c r="M311" s="5">
        <f t="shared" si="502"/>
        <v>0.13575953862843268</v>
      </c>
      <c r="N311" s="5">
        <f t="shared" si="503"/>
        <v>0.12436954343842023</v>
      </c>
      <c r="O311" s="5">
        <f t="shared" si="504"/>
        <v>0.14672461413256849</v>
      </c>
      <c r="P311" s="5">
        <f t="shared" si="505"/>
        <v>0.13441466769263277</v>
      </c>
      <c r="Q311" s="5">
        <f t="shared" si="506"/>
        <v>5.6967574769886585E-2</v>
      </c>
      <c r="R311" s="5">
        <f t="shared" si="507"/>
        <v>7.9287660409897695E-2</v>
      </c>
      <c r="S311" s="5">
        <f t="shared" si="508"/>
        <v>3.3270779853580359E-2</v>
      </c>
      <c r="T311" s="5">
        <f t="shared" si="509"/>
        <v>6.1568752447345811E-2</v>
      </c>
      <c r="U311" s="5">
        <f t="shared" si="510"/>
        <v>7.2635560087372444E-2</v>
      </c>
      <c r="V311" s="5">
        <f t="shared" si="511"/>
        <v>3.6601322726563341E-3</v>
      </c>
      <c r="W311" s="5">
        <f t="shared" si="512"/>
        <v>1.7396030600634875E-2</v>
      </c>
      <c r="X311" s="5">
        <f t="shared" si="513"/>
        <v>1.8801079490277085E-2</v>
      </c>
      <c r="Y311" s="5">
        <f t="shared" si="514"/>
        <v>1.0159805938339097E-2</v>
      </c>
      <c r="Z311" s="5">
        <f t="shared" si="515"/>
        <v>2.8563864944956253E-2</v>
      </c>
      <c r="AA311" s="5">
        <f t="shared" si="516"/>
        <v>2.6167405089404863E-2</v>
      </c>
      <c r="AB311" s="5">
        <f t="shared" si="517"/>
        <v>1.198600207696893E-2</v>
      </c>
      <c r="AC311" s="5">
        <f t="shared" si="518"/>
        <v>2.2649212539251794E-4</v>
      </c>
      <c r="AD311" s="5">
        <f t="shared" si="519"/>
        <v>3.9841332795098119E-3</v>
      </c>
      <c r="AE311" s="5">
        <f t="shared" si="520"/>
        <v>4.3059251968198178E-3</v>
      </c>
      <c r="AF311" s="5">
        <f t="shared" si="521"/>
        <v>2.3268538600306294E-3</v>
      </c>
      <c r="AG311" s="5">
        <f t="shared" si="522"/>
        <v>8.3826334464862291E-4</v>
      </c>
      <c r="AH311" s="5">
        <f t="shared" si="523"/>
        <v>7.7177303792518963E-3</v>
      </c>
      <c r="AI311" s="5">
        <f t="shared" si="524"/>
        <v>7.0702258813316165E-3</v>
      </c>
      <c r="AJ311" s="5">
        <f t="shared" si="525"/>
        <v>3.2385229566607976E-3</v>
      </c>
      <c r="AK311" s="5">
        <f t="shared" si="526"/>
        <v>9.889387898729732E-4</v>
      </c>
      <c r="AL311" s="5">
        <f t="shared" si="527"/>
        <v>8.969937310396089E-6</v>
      </c>
      <c r="AM311" s="5">
        <f t="shared" si="528"/>
        <v>7.2997425002544261E-4</v>
      </c>
      <c r="AN311" s="5">
        <f t="shared" si="529"/>
        <v>7.8893307419698798E-4</v>
      </c>
      <c r="AO311" s="5">
        <f t="shared" si="530"/>
        <v>4.2632695299883277E-4</v>
      </c>
      <c r="AP311" s="5">
        <f t="shared" si="531"/>
        <v>1.5358689416358686E-4</v>
      </c>
      <c r="AQ311" s="5">
        <f t="shared" si="532"/>
        <v>4.1497963991408846E-5</v>
      </c>
      <c r="AR311" s="5">
        <f t="shared" si="533"/>
        <v>1.6682157634230162E-3</v>
      </c>
      <c r="AS311" s="5">
        <f t="shared" si="534"/>
        <v>1.5282552883561713E-3</v>
      </c>
      <c r="AT311" s="5">
        <f t="shared" si="535"/>
        <v>7.0001862996314497E-4</v>
      </c>
      <c r="AU311" s="5">
        <f t="shared" si="536"/>
        <v>2.1376275112716393E-4</v>
      </c>
      <c r="AV311" s="5">
        <f t="shared" si="537"/>
        <v>4.8957104654335673E-5</v>
      </c>
      <c r="AW311" s="5">
        <f t="shared" si="538"/>
        <v>2.4669662973012494E-7</v>
      </c>
      <c r="AX311" s="5">
        <f t="shared" si="539"/>
        <v>1.1145510794879997E-4</v>
      </c>
      <c r="AY311" s="5">
        <f t="shared" si="540"/>
        <v>1.2045715440776051E-4</v>
      </c>
      <c r="AZ311" s="5">
        <f t="shared" si="541"/>
        <v>6.5093140705047801E-5</v>
      </c>
      <c r="BA311" s="5">
        <f t="shared" si="542"/>
        <v>2.3450202343338625E-5</v>
      </c>
      <c r="BB311" s="5">
        <f t="shared" si="543"/>
        <v>6.3360591913436413E-6</v>
      </c>
      <c r="BC311" s="5">
        <f t="shared" si="544"/>
        <v>1.3695624622229062E-6</v>
      </c>
      <c r="BD311" s="5">
        <f t="shared" si="545"/>
        <v>3.0049246956663728E-4</v>
      </c>
      <c r="BE311" s="5">
        <f t="shared" si="546"/>
        <v>2.752816606792671E-4</v>
      </c>
      <c r="BF311" s="5">
        <f t="shared" si="547"/>
        <v>1.2609299796368132E-4</v>
      </c>
      <c r="BG311" s="5">
        <f t="shared" si="548"/>
        <v>3.8504669717158083E-5</v>
      </c>
      <c r="BH311" s="5">
        <f t="shared" si="549"/>
        <v>8.8185482975101515E-6</v>
      </c>
      <c r="BI311" s="5">
        <f t="shared" si="550"/>
        <v>1.615737408408218E-6</v>
      </c>
      <c r="BJ311" s="8">
        <f t="shared" si="551"/>
        <v>0.30318644272834738</v>
      </c>
      <c r="BK311" s="8">
        <f t="shared" si="552"/>
        <v>0.30746103766441285</v>
      </c>
      <c r="BL311" s="8">
        <f t="shared" si="553"/>
        <v>0.36072667542448617</v>
      </c>
      <c r="BM311" s="8">
        <f t="shared" si="554"/>
        <v>0.32229421123258617</v>
      </c>
      <c r="BN311" s="8">
        <f t="shared" si="555"/>
        <v>0.67752359907183834</v>
      </c>
    </row>
    <row r="312" spans="1:66" x14ac:dyDescent="0.25">
      <c r="A312" t="s">
        <v>27</v>
      </c>
      <c r="B312" t="s">
        <v>299</v>
      </c>
      <c r="C312" t="s">
        <v>296</v>
      </c>
      <c r="D312" s="4" t="s">
        <v>498</v>
      </c>
      <c r="E312">
        <f>VLOOKUP(A312,home!$A$2:$E$405,3,FALSE)</f>
        <v>1.32768361581921</v>
      </c>
      <c r="F312">
        <f>VLOOKUP(B312,home!$B$2:$E$405,3,FALSE)</f>
        <v>1.26</v>
      </c>
      <c r="G312">
        <f>VLOOKUP(C312,away!$B$2:$E$405,4,FALSE)</f>
        <v>1.41</v>
      </c>
      <c r="H312">
        <f>VLOOKUP(A312,away!$A$2:$E$405,3,FALSE)</f>
        <v>1.10734463276836</v>
      </c>
      <c r="I312">
        <f>VLOOKUP(C312,away!$B$2:$E$405,3,FALSE)</f>
        <v>0.47</v>
      </c>
      <c r="J312">
        <f>VLOOKUP(B312,home!$B$2:$E$405,4,FALSE)</f>
        <v>0.7</v>
      </c>
      <c r="K312" s="3">
        <f t="shared" si="556"/>
        <v>2.3587627118644083</v>
      </c>
      <c r="L312" s="3">
        <f t="shared" si="557"/>
        <v>0.36431638418079038</v>
      </c>
      <c r="M312" s="5">
        <f t="shared" si="502"/>
        <v>6.5672231684064677E-2</v>
      </c>
      <c r="N312" s="5">
        <f t="shared" si="503"/>
        <v>0.15490521130129212</v>
      </c>
      <c r="O312" s="5">
        <f t="shared" si="504"/>
        <v>2.3925469988221579E-2</v>
      </c>
      <c r="P312" s="5">
        <f t="shared" si="505"/>
        <v>5.6434506472048042E-2</v>
      </c>
      <c r="Q312" s="5">
        <f t="shared" si="506"/>
        <v>0.18269231814548256</v>
      </c>
      <c r="R312" s="5">
        <f t="shared" si="507"/>
        <v>4.3582203579674511E-3</v>
      </c>
      <c r="S312" s="5">
        <f t="shared" si="508"/>
        <v>1.2124049385382911E-2</v>
      </c>
      <c r="T312" s="5">
        <f t="shared" si="509"/>
        <v>6.6557804764368789E-2</v>
      </c>
      <c r="U312" s="5">
        <f t="shared" si="510"/>
        <v>1.0280007670461978E-2</v>
      </c>
      <c r="V312" s="5">
        <f t="shared" si="511"/>
        <v>1.1576256576049026E-3</v>
      </c>
      <c r="W312" s="5">
        <f t="shared" si="512"/>
        <v>0.14364260926187788</v>
      </c>
      <c r="X312" s="5">
        <f t="shared" si="513"/>
        <v>5.2331356020581449E-2</v>
      </c>
      <c r="Y312" s="5">
        <f t="shared" si="514"/>
        <v>9.532585202347935E-3</v>
      </c>
      <c r="Z312" s="5">
        <f t="shared" si="515"/>
        <v>5.2925702742593727E-4</v>
      </c>
      <c r="AA312" s="5">
        <f t="shared" si="516"/>
        <v>1.2483917412844994E-3</v>
      </c>
      <c r="AB312" s="5">
        <f t="shared" si="517"/>
        <v>1.4723299445706787E-3</v>
      </c>
      <c r="AC312" s="5">
        <f t="shared" si="518"/>
        <v>6.2174330564668687E-5</v>
      </c>
      <c r="AD312" s="5">
        <f t="shared" si="519"/>
        <v>8.4704707640456636E-2</v>
      </c>
      <c r="AE312" s="5">
        <f t="shared" si="520"/>
        <v>3.0859312810662124E-2</v>
      </c>
      <c r="AF312" s="5">
        <f t="shared" si="521"/>
        <v>5.6212766307421847E-3</v>
      </c>
      <c r="AG312" s="5">
        <f t="shared" si="522"/>
        <v>6.8264105886398964E-4</v>
      </c>
      <c r="AH312" s="5">
        <f t="shared" si="523"/>
        <v>4.8204251633522716E-5</v>
      </c>
      <c r="AI312" s="5">
        <f t="shared" si="524"/>
        <v>1.1370239130648236E-4</v>
      </c>
      <c r="AJ312" s="5">
        <f t="shared" si="525"/>
        <v>1.3409848043177328E-4</v>
      </c>
      <c r="AK312" s="5">
        <f t="shared" si="526"/>
        <v>1.0543549845338193E-4</v>
      </c>
      <c r="AL312" s="5">
        <f t="shared" si="527"/>
        <v>2.1371453782944637E-6</v>
      </c>
      <c r="AM312" s="5">
        <f t="shared" si="528"/>
        <v>3.9959661180337086E-2</v>
      </c>
      <c r="AN312" s="5">
        <f t="shared" si="529"/>
        <v>1.4557959274309898E-2</v>
      </c>
      <c r="AO312" s="5">
        <f t="shared" si="530"/>
        <v>2.6518515419338929E-3</v>
      </c>
      <c r="AP312" s="5">
        <f t="shared" si="531"/>
        <v>3.2203765504720317E-4</v>
      </c>
      <c r="AQ312" s="5">
        <f t="shared" si="532"/>
        <v>2.9330898514214422E-5</v>
      </c>
      <c r="AR312" s="5">
        <f t="shared" si="533"/>
        <v>3.5123197314531918E-6</v>
      </c>
      <c r="AS312" s="5">
        <f t="shared" si="534"/>
        <v>8.2847288146974005E-6</v>
      </c>
      <c r="AT312" s="5">
        <f t="shared" si="535"/>
        <v>9.7708547030084259E-6</v>
      </c>
      <c r="AU312" s="5">
        <f t="shared" si="536"/>
        <v>7.6823759121670868E-6</v>
      </c>
      <c r="AV312" s="5">
        <f t="shared" si="537"/>
        <v>4.5302254600362605E-6</v>
      </c>
      <c r="AW312" s="5">
        <f t="shared" si="538"/>
        <v>5.1014604223901973E-8</v>
      </c>
      <c r="AX312" s="5">
        <f t="shared" si="539"/>
        <v>1.5709226461819131E-2</v>
      </c>
      <c r="AY312" s="5">
        <f t="shared" si="540"/>
        <v>5.7231285828471361E-3</v>
      </c>
      <c r="AZ312" s="5">
        <f t="shared" si="541"/>
        <v>1.0425147557523E-3</v>
      </c>
      <c r="BA312" s="5">
        <f t="shared" si="542"/>
        <v>1.2660173542359925E-4</v>
      </c>
      <c r="BB312" s="5">
        <f t="shared" si="543"/>
        <v>1.1530771620134688E-5</v>
      </c>
      <c r="BC312" s="5">
        <f t="shared" si="544"/>
        <v>8.4016980469238905E-7</v>
      </c>
      <c r="BD312" s="5">
        <f t="shared" si="545"/>
        <v>2.1326593744164513E-7</v>
      </c>
      <c r="BE312" s="5">
        <f t="shared" si="546"/>
        <v>5.0304374094816005E-7</v>
      </c>
      <c r="BF312" s="5">
        <f t="shared" si="547"/>
        <v>5.9328040929264965E-7</v>
      </c>
      <c r="BG312" s="5">
        <f t="shared" si="548"/>
        <v>4.664692357063854E-7</v>
      </c>
      <c r="BH312" s="5">
        <f t="shared" si="549"/>
        <v>2.7507255985402786E-7</v>
      </c>
      <c r="BI312" s="5">
        <f t="shared" si="550"/>
        <v>1.2976617944815435E-7</v>
      </c>
      <c r="BJ312" s="8">
        <f t="shared" si="551"/>
        <v>0.81166450586408512</v>
      </c>
      <c r="BK312" s="8">
        <f t="shared" si="552"/>
        <v>0.14117585325789064</v>
      </c>
      <c r="BL312" s="8">
        <f t="shared" si="553"/>
        <v>4.1721821727015398E-2</v>
      </c>
      <c r="BM312" s="8">
        <f t="shared" si="554"/>
        <v>0.50138040235909753</v>
      </c>
      <c r="BN312" s="8">
        <f t="shared" si="555"/>
        <v>0.48798795794907651</v>
      </c>
    </row>
    <row r="313" spans="1:66" x14ac:dyDescent="0.25">
      <c r="A313" t="s">
        <v>196</v>
      </c>
      <c r="B313" t="s">
        <v>206</v>
      </c>
      <c r="C313" t="s">
        <v>197</v>
      </c>
      <c r="D313" s="4" t="s">
        <v>498</v>
      </c>
      <c r="E313">
        <f>VLOOKUP(A313,home!$A$2:$E$405,3,FALSE)</f>
        <v>1.62745098039216</v>
      </c>
      <c r="F313">
        <f>VLOOKUP(B313,home!$B$2:$E$405,3,FALSE)</f>
        <v>0.61</v>
      </c>
      <c r="G313">
        <f>VLOOKUP(C313,away!$B$2:$E$405,4,FALSE)</f>
        <v>1.31</v>
      </c>
      <c r="H313">
        <f>VLOOKUP(A313,away!$A$2:$E$405,3,FALSE)</f>
        <v>1.5882352941176501</v>
      </c>
      <c r="I313">
        <f>VLOOKUP(C313,away!$B$2:$E$405,3,FALSE)</f>
        <v>0.31</v>
      </c>
      <c r="J313">
        <f>VLOOKUP(B313,home!$B$2:$E$405,4,FALSE)</f>
        <v>1.57</v>
      </c>
      <c r="K313" s="3">
        <f t="shared" si="556"/>
        <v>1.300496078431375</v>
      </c>
      <c r="L313" s="3">
        <f t="shared" si="557"/>
        <v>0.77299411764706027</v>
      </c>
      <c r="M313" s="5">
        <f t="shared" si="502"/>
        <v>0.12574613625528369</v>
      </c>
      <c r="N313" s="5">
        <f t="shared" si="503"/>
        <v>0.16353235707789382</v>
      </c>
      <c r="O313" s="5">
        <f t="shared" si="504"/>
        <v>9.7201023642180029E-2</v>
      </c>
      <c r="P313" s="5">
        <f t="shared" si="505"/>
        <v>0.12640955006617052</v>
      </c>
      <c r="Q313" s="5">
        <f t="shared" si="506"/>
        <v>0.10633659453822011</v>
      </c>
      <c r="R313" s="5">
        <f t="shared" si="507"/>
        <v>3.7567909752338993E-2</v>
      </c>
      <c r="S313" s="5">
        <f t="shared" si="508"/>
        <v>3.1769115982003451E-2</v>
      </c>
      <c r="T313" s="5">
        <f t="shared" si="509"/>
        <v>8.2197562068664659E-2</v>
      </c>
      <c r="U313" s="5">
        <f t="shared" si="510"/>
        <v>4.8856919307780675E-2</v>
      </c>
      <c r="V313" s="5">
        <f t="shared" si="511"/>
        <v>3.5485248974013259E-3</v>
      </c>
      <c r="W313" s="5">
        <f t="shared" si="512"/>
        <v>4.6096774730234144E-2</v>
      </c>
      <c r="X313" s="5">
        <f t="shared" si="513"/>
        <v>3.5632535708972651E-2</v>
      </c>
      <c r="Y313" s="5">
        <f t="shared" si="514"/>
        <v>1.3771870249942336E-2</v>
      </c>
      <c r="Z313" s="5">
        <f t="shared" si="515"/>
        <v>9.6799244169512248E-3</v>
      </c>
      <c r="AA313" s="5">
        <f t="shared" si="516"/>
        <v>1.2588703743757182E-2</v>
      </c>
      <c r="AB313" s="5">
        <f t="shared" si="517"/>
        <v>8.1857799256452937E-3</v>
      </c>
      <c r="AC313" s="5">
        <f t="shared" si="518"/>
        <v>2.2295289195230507E-4</v>
      </c>
      <c r="AD313" s="5">
        <f t="shared" si="519"/>
        <v>1.4987168691251008E-2</v>
      </c>
      <c r="AE313" s="5">
        <f t="shared" si="520"/>
        <v>1.158499323852122E-2</v>
      </c>
      <c r="AF313" s="5">
        <f t="shared" si="521"/>
        <v>4.4775658131789332E-3</v>
      </c>
      <c r="AG313" s="5">
        <f t="shared" si="522"/>
        <v>1.1537106783216307E-3</v>
      </c>
      <c r="AH313" s="5">
        <f t="shared" si="523"/>
        <v>1.8706311583928613E-3</v>
      </c>
      <c r="AI313" s="5">
        <f t="shared" si="524"/>
        <v>2.4327484856814566E-3</v>
      </c>
      <c r="AJ313" s="5">
        <f t="shared" si="525"/>
        <v>1.5818899327193004E-3</v>
      </c>
      <c r="AK313" s="5">
        <f t="shared" si="526"/>
        <v>6.8574721800384068E-4</v>
      </c>
      <c r="AL313" s="5">
        <f t="shared" si="527"/>
        <v>8.9651660391141964E-6</v>
      </c>
      <c r="AM313" s="5">
        <f t="shared" si="528"/>
        <v>3.8981508219522809E-3</v>
      </c>
      <c r="AN313" s="5">
        <f t="shared" si="529"/>
        <v>3.0132476550701658E-3</v>
      </c>
      <c r="AO313" s="5">
        <f t="shared" si="530"/>
        <v>1.164611356191518E-3</v>
      </c>
      <c r="AP313" s="5">
        <f t="shared" si="531"/>
        <v>3.0007924256033626E-4</v>
      </c>
      <c r="AQ313" s="5">
        <f t="shared" si="532"/>
        <v>5.7989872331781317E-5</v>
      </c>
      <c r="AR313" s="5">
        <f t="shared" si="533"/>
        <v>2.8919737634499769E-4</v>
      </c>
      <c r="AS313" s="5">
        <f t="shared" si="534"/>
        <v>3.7610005382931203E-4</v>
      </c>
      <c r="AT313" s="5">
        <f t="shared" si="535"/>
        <v>2.4455832255142467E-4</v>
      </c>
      <c r="AU313" s="5">
        <f t="shared" si="536"/>
        <v>1.0601571314196105E-4</v>
      </c>
      <c r="AV313" s="5">
        <f t="shared" si="537"/>
        <v>3.4468254798306493E-5</v>
      </c>
      <c r="AW313" s="5">
        <f t="shared" si="538"/>
        <v>2.503462397030108E-7</v>
      </c>
      <c r="AX313" s="5">
        <f t="shared" si="539"/>
        <v>8.4492164284716395E-4</v>
      </c>
      <c r="AY313" s="5">
        <f t="shared" si="540"/>
        <v>6.5311945979354814E-4</v>
      </c>
      <c r="AZ313" s="5">
        <f t="shared" si="541"/>
        <v>2.5242875027061914E-4</v>
      </c>
      <c r="BA313" s="5">
        <f t="shared" si="542"/>
        <v>6.5041979694729126E-5</v>
      </c>
      <c r="BB313" s="5">
        <f t="shared" si="543"/>
        <v>1.2569266926036288E-5</v>
      </c>
      <c r="BC313" s="5">
        <f t="shared" si="544"/>
        <v>1.9431938793923603E-6</v>
      </c>
      <c r="BD313" s="5">
        <f t="shared" si="545"/>
        <v>3.7257978458941039E-5</v>
      </c>
      <c r="BE313" s="5">
        <f t="shared" si="546"/>
        <v>4.845385487613347E-5</v>
      </c>
      <c r="BF313" s="5">
        <f t="shared" si="547"/>
        <v>3.1507024125647269E-5</v>
      </c>
      <c r="BG313" s="5">
        <f t="shared" si="548"/>
        <v>1.3658253772815669E-5</v>
      </c>
      <c r="BH313" s="5">
        <f t="shared" si="549"/>
        <v>4.4406263674418284E-6</v>
      </c>
      <c r="BI313" s="5">
        <f t="shared" si="550"/>
        <v>1.1550034353274111E-6</v>
      </c>
      <c r="BJ313" s="8">
        <f t="shared" si="551"/>
        <v>0.49003523603671811</v>
      </c>
      <c r="BK313" s="8">
        <f t="shared" si="552"/>
        <v>0.28835836471864396</v>
      </c>
      <c r="BL313" s="8">
        <f t="shared" si="553"/>
        <v>0.21215816562820197</v>
      </c>
      <c r="BM313" s="8">
        <f t="shared" si="554"/>
        <v>0.34278525035487412</v>
      </c>
      <c r="BN313" s="8">
        <f t="shared" si="555"/>
        <v>0.65679357133208716</v>
      </c>
    </row>
    <row r="314" spans="1:66" x14ac:dyDescent="0.25">
      <c r="A314" t="s">
        <v>196</v>
      </c>
      <c r="B314" t="s">
        <v>198</v>
      </c>
      <c r="C314" t="s">
        <v>302</v>
      </c>
      <c r="D314" s="4" t="s">
        <v>498</v>
      </c>
      <c r="E314">
        <f>VLOOKUP(A314,home!$A$2:$E$405,3,FALSE)</f>
        <v>1.62745098039216</v>
      </c>
      <c r="F314">
        <f>VLOOKUP(B314,home!$B$2:$E$405,3,FALSE)</f>
        <v>1.1499999999999999</v>
      </c>
      <c r="G314">
        <f>VLOOKUP(C314,away!$B$2:$E$405,4,FALSE)</f>
        <v>1</v>
      </c>
      <c r="H314">
        <f>VLOOKUP(A314,away!$A$2:$E$405,3,FALSE)</f>
        <v>1.5882352941176501</v>
      </c>
      <c r="I314">
        <f>VLOOKUP(C314,away!$B$2:$E$405,3,FALSE)</f>
        <v>1.1499999999999999</v>
      </c>
      <c r="J314">
        <f>VLOOKUP(B314,home!$B$2:$E$405,4,FALSE)</f>
        <v>0.24</v>
      </c>
      <c r="K314" s="3">
        <f t="shared" si="556"/>
        <v>1.8715686274509837</v>
      </c>
      <c r="L314" s="3">
        <f t="shared" si="557"/>
        <v>0.43835294117647133</v>
      </c>
      <c r="M314" s="5">
        <f t="shared" si="502"/>
        <v>9.9269037061155807E-2</v>
      </c>
      <c r="N314" s="5">
        <f t="shared" si="503"/>
        <v>0.18578881544092818</v>
      </c>
      <c r="O314" s="5">
        <f t="shared" si="504"/>
        <v>4.3514874363513777E-2</v>
      </c>
      <c r="P314" s="5">
        <f t="shared" si="505"/>
        <v>8.144107368622347E-2</v>
      </c>
      <c r="Q314" s="5">
        <f t="shared" si="506"/>
        <v>0.1738582591552611</v>
      </c>
      <c r="R314" s="5">
        <f t="shared" si="507"/>
        <v>9.5374365810854487E-3</v>
      </c>
      <c r="S314" s="5">
        <f t="shared" si="508"/>
        <v>1.6703719204707222E-2</v>
      </c>
      <c r="T314" s="5">
        <f t="shared" si="509"/>
        <v>7.621127924852987E-2</v>
      </c>
      <c r="U314" s="5">
        <f t="shared" si="510"/>
        <v>1.7849967091462894E-2</v>
      </c>
      <c r="V314" s="5">
        <f t="shared" si="511"/>
        <v>1.5226509324313135E-3</v>
      </c>
      <c r="W314" s="5">
        <f t="shared" si="512"/>
        <v>0.10846255448607649</v>
      </c>
      <c r="X314" s="5">
        <f t="shared" si="513"/>
        <v>4.7544879766484895E-2</v>
      </c>
      <c r="Y314" s="5">
        <f t="shared" si="514"/>
        <v>1.0420718941760179E-2</v>
      </c>
      <c r="Z314" s="5">
        <f t="shared" si="515"/>
        <v>1.3935877922009586E-3</v>
      </c>
      <c r="AA314" s="5">
        <f t="shared" si="516"/>
        <v>2.6081951914819945E-3</v>
      </c>
      <c r="AB314" s="5">
        <f t="shared" si="517"/>
        <v>2.440708147323107E-3</v>
      </c>
      <c r="AC314" s="5">
        <f t="shared" si="518"/>
        <v>7.8074651005063657E-5</v>
      </c>
      <c r="AD314" s="5">
        <f t="shared" si="519"/>
        <v>5.0748778557333438E-2</v>
      </c>
      <c r="AE314" s="5">
        <f t="shared" si="520"/>
        <v>2.2245876341720552E-2</v>
      </c>
      <c r="AF314" s="5">
        <f t="shared" si="521"/>
        <v>4.8757726617206423E-3</v>
      </c>
      <c r="AG314" s="5">
        <f t="shared" si="522"/>
        <v>7.124364289243587E-4</v>
      </c>
      <c r="AH314" s="5">
        <f t="shared" si="523"/>
        <v>1.527208268747288E-4</v>
      </c>
      <c r="AI314" s="5">
        <f t="shared" si="524"/>
        <v>2.8582750833711546E-4</v>
      </c>
      <c r="AJ314" s="5">
        <f t="shared" si="525"/>
        <v>2.6747289873311499E-4</v>
      </c>
      <c r="AK314" s="5">
        <f t="shared" si="526"/>
        <v>1.6686462865409066E-4</v>
      </c>
      <c r="AL314" s="5">
        <f t="shared" si="527"/>
        <v>2.5621215209783334E-6</v>
      </c>
      <c r="AM314" s="5">
        <f t="shared" si="528"/>
        <v>1.8995964365872489E-2</v>
      </c>
      <c r="AN314" s="5">
        <f t="shared" si="529"/>
        <v>8.3269368502636477E-3</v>
      </c>
      <c r="AO314" s="5">
        <f t="shared" si="530"/>
        <v>1.8250686296519064E-3</v>
      </c>
      <c r="AP314" s="5">
        <f t="shared" si="531"/>
        <v>2.6667473388560843E-4</v>
      </c>
      <c r="AQ314" s="5">
        <f t="shared" si="532"/>
        <v>2.9224413484052309E-5</v>
      </c>
      <c r="AR314" s="5">
        <f t="shared" si="533"/>
        <v>1.3389124727888022E-5</v>
      </c>
      <c r="AS314" s="5">
        <f t="shared" si="534"/>
        <v>2.5058665789743408E-5</v>
      </c>
      <c r="AT314" s="5">
        <f t="shared" si="535"/>
        <v>2.3449506368931505E-5</v>
      </c>
      <c r="AU314" s="5">
        <f t="shared" si="536"/>
        <v>1.4629120149768078E-5</v>
      </c>
      <c r="AV314" s="5">
        <f t="shared" si="537"/>
        <v>6.8448505798792446E-6</v>
      </c>
      <c r="AW314" s="5">
        <f t="shared" si="538"/>
        <v>5.8388444440274765E-8</v>
      </c>
      <c r="AX314" s="5">
        <f t="shared" si="539"/>
        <v>5.9253751592239648E-3</v>
      </c>
      <c r="AY314" s="5">
        <f t="shared" si="540"/>
        <v>2.5974056286198269E-3</v>
      </c>
      <c r="AZ314" s="5">
        <f t="shared" si="541"/>
        <v>5.692901983669113E-4</v>
      </c>
      <c r="BA314" s="5">
        <f t="shared" si="542"/>
        <v>8.3183344279024132E-5</v>
      </c>
      <c r="BB314" s="5">
        <f t="shared" si="543"/>
        <v>9.1159159054013045E-6</v>
      </c>
      <c r="BC314" s="5">
        <f t="shared" si="544"/>
        <v>7.991977097300081E-7</v>
      </c>
      <c r="BD314" s="5">
        <f t="shared" si="545"/>
        <v>9.781937007080552E-7</v>
      </c>
      <c r="BE314" s="5">
        <f t="shared" si="546"/>
        <v>1.830756641815373E-6</v>
      </c>
      <c r="BF314" s="5">
        <f t="shared" si="547"/>
        <v>1.7131933476595857E-6</v>
      </c>
      <c r="BG314" s="5">
        <f t="shared" si="548"/>
        <v>1.0687863074124689E-6</v>
      </c>
      <c r="BH314" s="5">
        <f t="shared" si="549"/>
        <v>5.0007673060059005E-7</v>
      </c>
      <c r="BI314" s="5">
        <f t="shared" si="550"/>
        <v>1.8718558406206429E-7</v>
      </c>
      <c r="BJ314" s="8">
        <f t="shared" si="551"/>
        <v>0.71949840946600241</v>
      </c>
      <c r="BK314" s="8">
        <f t="shared" si="552"/>
        <v>0.20161452328566368</v>
      </c>
      <c r="BL314" s="8">
        <f t="shared" si="553"/>
        <v>7.6913716697394705E-2</v>
      </c>
      <c r="BM314" s="8">
        <f t="shared" si="554"/>
        <v>0.40341339371291857</v>
      </c>
      <c r="BN314" s="8">
        <f t="shared" si="555"/>
        <v>0.59340949628816775</v>
      </c>
    </row>
    <row r="315" spans="1:66" x14ac:dyDescent="0.25">
      <c r="A315" t="s">
        <v>196</v>
      </c>
      <c r="B315" t="s">
        <v>200</v>
      </c>
      <c r="C315" t="s">
        <v>300</v>
      </c>
      <c r="D315" s="4" t="s">
        <v>498</v>
      </c>
      <c r="E315">
        <f>VLOOKUP(A315,home!$A$2:$E$405,3,FALSE)</f>
        <v>1.62745098039216</v>
      </c>
      <c r="F315">
        <f>VLOOKUP(B315,home!$B$2:$E$405,3,FALSE)</f>
        <v>1.46</v>
      </c>
      <c r="G315">
        <f>VLOOKUP(C315,away!$B$2:$E$405,4,FALSE)</f>
        <v>1.08</v>
      </c>
      <c r="H315">
        <f>VLOOKUP(A315,away!$A$2:$E$405,3,FALSE)</f>
        <v>1.5882352941176501</v>
      </c>
      <c r="I315">
        <f>VLOOKUP(C315,away!$B$2:$E$405,3,FALSE)</f>
        <v>0.46</v>
      </c>
      <c r="J315">
        <f>VLOOKUP(B315,home!$B$2:$E$405,4,FALSE)</f>
        <v>0.47</v>
      </c>
      <c r="K315" s="3">
        <f t="shared" si="556"/>
        <v>2.566164705882358</v>
      </c>
      <c r="L315" s="3">
        <f t="shared" si="557"/>
        <v>0.34337647058823595</v>
      </c>
      <c r="M315" s="5">
        <f t="shared" si="502"/>
        <v>5.4500730350801434E-2</v>
      </c>
      <c r="N315" s="5">
        <f t="shared" si="503"/>
        <v>0.13985785067103804</v>
      </c>
      <c r="O315" s="5">
        <f t="shared" si="504"/>
        <v>1.8714268432339348E-2</v>
      </c>
      <c r="P315" s="5">
        <f t="shared" si="505"/>
        <v>4.802389514747759E-2</v>
      </c>
      <c r="Q315" s="5">
        <f t="shared" si="506"/>
        <v>0.17944914011629162</v>
      </c>
      <c r="R315" s="5">
        <f t="shared" si="507"/>
        <v>3.2130197219687614E-3</v>
      </c>
      <c r="S315" s="5">
        <f t="shared" si="508"/>
        <v>1.0579190821348361E-2</v>
      </c>
      <c r="T315" s="5">
        <f t="shared" si="509"/>
        <v>6.1618612383226037E-2</v>
      </c>
      <c r="U315" s="5">
        <f t="shared" si="510"/>
        <v>8.245137809820181E-3</v>
      </c>
      <c r="V315" s="5">
        <f t="shared" si="511"/>
        <v>1.0357739907121575E-3</v>
      </c>
      <c r="W315" s="5">
        <f t="shared" si="512"/>
        <v>0.15349868328912183</v>
      </c>
      <c r="X315" s="5">
        <f t="shared" si="513"/>
        <v>5.270783610776008E-2</v>
      </c>
      <c r="Y315" s="5">
        <f t="shared" si="514"/>
        <v>9.0493153675129182E-3</v>
      </c>
      <c r="Z315" s="5">
        <f t="shared" si="515"/>
        <v>3.6775845735334301E-4</v>
      </c>
      <c r="AA315" s="5">
        <f t="shared" si="516"/>
        <v>9.4372877354989104E-4</v>
      </c>
      <c r="AB315" s="5">
        <f t="shared" si="517"/>
        <v>1.2108817353046876E-3</v>
      </c>
      <c r="AC315" s="5">
        <f t="shared" si="518"/>
        <v>5.7042700627902693E-5</v>
      </c>
      <c r="AD315" s="5">
        <f t="shared" si="519"/>
        <v>9.847572586398963E-2</v>
      </c>
      <c r="AE315" s="5">
        <f t="shared" si="520"/>
        <v>3.3814247185791423E-2</v>
      </c>
      <c r="AF315" s="5">
        <f t="shared" si="521"/>
        <v>5.8055084271276224E-3</v>
      </c>
      <c r="AG315" s="5">
        <f t="shared" si="522"/>
        <v>6.64491664559115E-4</v>
      </c>
      <c r="AH315" s="5">
        <f t="shared" si="523"/>
        <v>3.1569900278741281E-5</v>
      </c>
      <c r="AI315" s="5">
        <f t="shared" si="524"/>
        <v>8.1013563863531487E-5</v>
      </c>
      <c r="AJ315" s="5">
        <f t="shared" si="525"/>
        <v>1.039470741421705E-4</v>
      </c>
      <c r="AK315" s="5">
        <f t="shared" si="526"/>
        <v>8.8915104314458193E-5</v>
      </c>
      <c r="AL315" s="5">
        <f t="shared" si="527"/>
        <v>2.010551166012453E-6</v>
      </c>
      <c r="AM315" s="5">
        <f t="shared" si="528"/>
        <v>5.0540986419663314E-2</v>
      </c>
      <c r="AN315" s="5">
        <f t="shared" si="529"/>
        <v>1.7354585536831953E-2</v>
      </c>
      <c r="AO315" s="5">
        <f t="shared" si="530"/>
        <v>2.9795781650795001E-3</v>
      </c>
      <c r="AP315" s="5">
        <f t="shared" si="531"/>
        <v>3.4103901138892383E-4</v>
      </c>
      <c r="AQ315" s="5">
        <f t="shared" si="532"/>
        <v>2.9276193015907452E-5</v>
      </c>
      <c r="AR315" s="5">
        <f t="shared" si="533"/>
        <v>2.1680721869073499E-6</v>
      </c>
      <c r="AS315" s="5">
        <f t="shared" si="534"/>
        <v>5.5636303258468197E-6</v>
      </c>
      <c r="AT315" s="5">
        <f t="shared" si="535"/>
        <v>7.1385958893824383E-6</v>
      </c>
      <c r="AU315" s="5">
        <f t="shared" si="536"/>
        <v>6.1062709402966974E-6</v>
      </c>
      <c r="AV315" s="5">
        <f t="shared" si="537"/>
        <v>3.9174242428861163E-6</v>
      </c>
      <c r="AW315" s="5">
        <f t="shared" si="538"/>
        <v>4.9211623079653502E-8</v>
      </c>
      <c r="AX315" s="5">
        <f t="shared" si="539"/>
        <v>2.1616082591769947E-2</v>
      </c>
      <c r="AY315" s="5">
        <f t="shared" si="540"/>
        <v>7.4224541483057724E-3</v>
      </c>
      <c r="AZ315" s="5">
        <f t="shared" si="541"/>
        <v>1.2743480542741232E-3</v>
      </c>
      <c r="BA315" s="5">
        <f t="shared" si="542"/>
        <v>1.4586037905921144E-4</v>
      </c>
      <c r="BB315" s="5">
        <f t="shared" si="543"/>
        <v>1.252125554000356E-5</v>
      </c>
      <c r="BC315" s="5">
        <f t="shared" si="544"/>
        <v>8.599009069319639E-7</v>
      </c>
      <c r="BD315" s="5">
        <f t="shared" si="545"/>
        <v>1.2407749592012737E-7</v>
      </c>
      <c r="BE315" s="5">
        <f t="shared" si="546"/>
        <v>3.184032908244931E-7</v>
      </c>
      <c r="BF315" s="5">
        <f t="shared" si="547"/>
        <v>4.0853764357530526E-7</v>
      </c>
      <c r="BG315" s="5">
        <f t="shared" si="548"/>
        <v>3.4945829398909822E-7</v>
      </c>
      <c r="BH315" s="5">
        <f t="shared" si="549"/>
        <v>2.241918850531712E-7</v>
      </c>
      <c r="BI315" s="5">
        <f t="shared" si="550"/>
        <v>1.1506266055373646E-7</v>
      </c>
      <c r="BJ315" s="8">
        <f t="shared" si="551"/>
        <v>0.83665900273225402</v>
      </c>
      <c r="BK315" s="8">
        <f t="shared" si="552"/>
        <v>0.12162109771043922</v>
      </c>
      <c r="BL315" s="8">
        <f t="shared" si="553"/>
        <v>3.2658915840437001E-2</v>
      </c>
      <c r="BM315" s="8">
        <f t="shared" si="554"/>
        <v>0.54012546536388417</v>
      </c>
      <c r="BN315" s="8">
        <f t="shared" si="555"/>
        <v>0.44375890443991672</v>
      </c>
    </row>
    <row r="316" spans="1:66" x14ac:dyDescent="0.25">
      <c r="A316" t="s">
        <v>196</v>
      </c>
      <c r="B316" t="s">
        <v>202</v>
      </c>
      <c r="C316" t="s">
        <v>305</v>
      </c>
      <c r="D316" s="4" t="s">
        <v>498</v>
      </c>
      <c r="E316">
        <f>VLOOKUP(A316,home!$A$2:$E$405,3,FALSE)</f>
        <v>1.62745098039216</v>
      </c>
      <c r="F316">
        <f>VLOOKUP(B316,home!$B$2:$E$405,3,FALSE)</f>
        <v>1</v>
      </c>
      <c r="G316">
        <f>VLOOKUP(C316,away!$B$2:$E$405,4,FALSE)</f>
        <v>1.02</v>
      </c>
      <c r="H316">
        <f>VLOOKUP(A316,away!$A$2:$E$405,3,FALSE)</f>
        <v>1.5882352941176501</v>
      </c>
      <c r="I316">
        <f>VLOOKUP(C316,away!$B$2:$E$405,3,FALSE)</f>
        <v>0.89</v>
      </c>
      <c r="J316">
        <f>VLOOKUP(B316,home!$B$2:$E$405,4,FALSE)</f>
        <v>0.71</v>
      </c>
      <c r="K316" s="3">
        <f t="shared" si="556"/>
        <v>1.6600000000000033</v>
      </c>
      <c r="L316" s="3">
        <f t="shared" si="557"/>
        <v>1.003605882352943</v>
      </c>
      <c r="M316" s="5">
        <f t="shared" si="502"/>
        <v>6.9696450887094266E-2</v>
      </c>
      <c r="N316" s="5">
        <f t="shared" si="503"/>
        <v>0.11569610847257671</v>
      </c>
      <c r="O316" s="5">
        <f t="shared" si="504"/>
        <v>6.9947768089410806E-2</v>
      </c>
      <c r="P316" s="5">
        <f t="shared" si="505"/>
        <v>0.11611329502842216</v>
      </c>
      <c r="Q316" s="5">
        <f t="shared" si="506"/>
        <v>9.6027770032238877E-2</v>
      </c>
      <c r="R316" s="5">
        <f t="shared" si="507"/>
        <v>3.5099995755996073E-2</v>
      </c>
      <c r="S316" s="5">
        <f t="shared" si="508"/>
        <v>4.8360774152611592E-2</v>
      </c>
      <c r="T316" s="5">
        <f t="shared" si="509"/>
        <v>9.63740348735906E-2</v>
      </c>
      <c r="U316" s="5">
        <f t="shared" si="510"/>
        <v>5.8265992954953598E-2</v>
      </c>
      <c r="V316" s="5">
        <f t="shared" si="511"/>
        <v>8.9520401453785977E-3</v>
      </c>
      <c r="W316" s="5">
        <f t="shared" si="512"/>
        <v>5.3135366084505593E-2</v>
      </c>
      <c r="X316" s="5">
        <f t="shared" si="513"/>
        <v>5.3326965963386881E-2</v>
      </c>
      <c r="Y316" s="5">
        <f t="shared" si="514"/>
        <v>2.6759628364445124E-2</v>
      </c>
      <c r="Z316" s="5">
        <f t="shared" si="515"/>
        <v>1.1742187403760334E-2</v>
      </c>
      <c r="AA316" s="5">
        <f t="shared" si="516"/>
        <v>1.9492031090242192E-2</v>
      </c>
      <c r="AB316" s="5">
        <f t="shared" si="517"/>
        <v>1.6178385804901056E-2</v>
      </c>
      <c r="AC316" s="5">
        <f t="shared" si="518"/>
        <v>9.3212321545477368E-4</v>
      </c>
      <c r="AD316" s="5">
        <f t="shared" si="519"/>
        <v>2.205117692506987E-2</v>
      </c>
      <c r="AE316" s="5">
        <f t="shared" si="520"/>
        <v>2.2130690874805604E-2</v>
      </c>
      <c r="AF316" s="5">
        <f t="shared" si="521"/>
        <v>1.110524577124475E-2</v>
      </c>
      <c r="AG316" s="5">
        <f t="shared" si="522"/>
        <v>3.715096660332126E-3</v>
      </c>
      <c r="AH316" s="5">
        <f t="shared" si="523"/>
        <v>2.9461320875261254E-3</v>
      </c>
      <c r="AI316" s="5">
        <f t="shared" si="524"/>
        <v>4.8905792652933775E-3</v>
      </c>
      <c r="AJ316" s="5">
        <f t="shared" si="525"/>
        <v>4.0591807901935121E-3</v>
      </c>
      <c r="AK316" s="5">
        <f t="shared" si="526"/>
        <v>2.2460800372404136E-3</v>
      </c>
      <c r="AL316" s="5">
        <f t="shared" si="527"/>
        <v>6.2116160315981396E-5</v>
      </c>
      <c r="AM316" s="5">
        <f t="shared" si="528"/>
        <v>7.3209907391232178E-3</v>
      </c>
      <c r="AN316" s="5">
        <f t="shared" si="529"/>
        <v>7.3473893704354819E-3</v>
      </c>
      <c r="AO316" s="5">
        <f t="shared" si="530"/>
        <v>3.6869415960532675E-3</v>
      </c>
      <c r="AP316" s="5">
        <f t="shared" si="531"/>
        <v>1.2334120912302694E-3</v>
      </c>
      <c r="AQ316" s="5">
        <f t="shared" si="532"/>
        <v>3.0946490753098576E-4</v>
      </c>
      <c r="AR316" s="5">
        <f t="shared" si="533"/>
        <v>5.9135109864599518E-4</v>
      </c>
      <c r="AS316" s="5">
        <f t="shared" si="534"/>
        <v>9.8164282375235389E-4</v>
      </c>
      <c r="AT316" s="5">
        <f t="shared" si="535"/>
        <v>8.1476354371445544E-4</v>
      </c>
      <c r="AU316" s="5">
        <f t="shared" si="536"/>
        <v>4.508358275219994E-4</v>
      </c>
      <c r="AV316" s="5">
        <f t="shared" si="537"/>
        <v>1.8709686842163017E-4</v>
      </c>
      <c r="AW316" s="5">
        <f t="shared" si="538"/>
        <v>2.8745733012392686E-6</v>
      </c>
      <c r="AX316" s="5">
        <f t="shared" si="539"/>
        <v>2.0254741044907583E-3</v>
      </c>
      <c r="AY316" s="5">
        <f t="shared" si="540"/>
        <v>2.0327777258204844E-3</v>
      </c>
      <c r="AZ316" s="5">
        <f t="shared" si="541"/>
        <v>1.020053841574738E-3</v>
      </c>
      <c r="BA316" s="5">
        <f t="shared" si="542"/>
        <v>3.4124401190704142E-4</v>
      </c>
      <c r="BB316" s="5">
        <f t="shared" si="543"/>
        <v>8.5618624416906099E-5</v>
      </c>
      <c r="BC316" s="5">
        <f t="shared" si="544"/>
        <v>1.7185471020754863E-5</v>
      </c>
      <c r="BD316" s="5">
        <f t="shared" si="545"/>
        <v>9.8913906856166E-5</v>
      </c>
      <c r="BE316" s="5">
        <f t="shared" si="546"/>
        <v>1.641970853812359E-4</v>
      </c>
      <c r="BF316" s="5">
        <f t="shared" si="547"/>
        <v>1.3628358086642609E-4</v>
      </c>
      <c r="BG316" s="5">
        <f t="shared" si="548"/>
        <v>7.5410248079422549E-5</v>
      </c>
      <c r="BH316" s="5">
        <f t="shared" si="549"/>
        <v>3.1295252952960428E-5</v>
      </c>
      <c r="BI316" s="5">
        <f t="shared" si="550"/>
        <v>1.0390023980382891E-5</v>
      </c>
      <c r="BJ316" s="8">
        <f t="shared" si="551"/>
        <v>0.52574263650580011</v>
      </c>
      <c r="BK316" s="8">
        <f t="shared" si="552"/>
        <v>0.24614957731509782</v>
      </c>
      <c r="BL316" s="8">
        <f t="shared" si="553"/>
        <v>0.21666832613593018</v>
      </c>
      <c r="BM316" s="8">
        <f t="shared" si="554"/>
        <v>0.49569143594233045</v>
      </c>
      <c r="BN316" s="8">
        <f t="shared" si="555"/>
        <v>0.50258138826573884</v>
      </c>
    </row>
    <row r="317" spans="1:66" x14ac:dyDescent="0.25">
      <c r="A317" t="s">
        <v>213</v>
      </c>
      <c r="B317" t="s">
        <v>221</v>
      </c>
      <c r="C317" t="s">
        <v>314</v>
      </c>
      <c r="D317" s="4" t="s">
        <v>498</v>
      </c>
      <c r="E317">
        <f>VLOOKUP(A317,home!$A$2:$E$405,3,FALSE)</f>
        <v>1.2554744525547401</v>
      </c>
      <c r="F317">
        <f>VLOOKUP(B317,home!$B$2:$E$405,3,FALSE)</f>
        <v>1.26</v>
      </c>
      <c r="G317">
        <f>VLOOKUP(C317,away!$B$2:$E$405,4,FALSE)</f>
        <v>1.04</v>
      </c>
      <c r="H317">
        <f>VLOOKUP(A317,away!$A$2:$E$405,3,FALSE)</f>
        <v>1.18978102189781</v>
      </c>
      <c r="I317">
        <f>VLOOKUP(C317,away!$B$2:$E$405,3,FALSE)</f>
        <v>0.72</v>
      </c>
      <c r="J317">
        <f>VLOOKUP(B317,home!$B$2:$E$405,4,FALSE)</f>
        <v>0.98</v>
      </c>
      <c r="K317" s="3">
        <f t="shared" si="556"/>
        <v>1.6451737226277314</v>
      </c>
      <c r="L317" s="3">
        <f t="shared" si="557"/>
        <v>0.83950948905109468</v>
      </c>
      <c r="M317" s="5">
        <f t="shared" si="502"/>
        <v>8.3351955256110638E-2</v>
      </c>
      <c r="N317" s="5">
        <f t="shared" si="503"/>
        <v>0.13712844651699568</v>
      </c>
      <c r="O317" s="5">
        <f t="shared" si="504"/>
        <v>6.9974757368467144E-2</v>
      </c>
      <c r="P317" s="5">
        <f t="shared" si="505"/>
        <v>0.11512063206985339</v>
      </c>
      <c r="Q317" s="5">
        <f t="shared" si="506"/>
        <v>0.11280005841726176</v>
      </c>
      <c r="R317" s="5">
        <f t="shared" si="507"/>
        <v>2.9372236402438086E-2</v>
      </c>
      <c r="S317" s="5">
        <f t="shared" si="508"/>
        <v>3.974939726201257E-2</v>
      </c>
      <c r="T317" s="5">
        <f t="shared" si="509"/>
        <v>9.4696719406809043E-2</v>
      </c>
      <c r="U317" s="5">
        <f t="shared" si="510"/>
        <v>4.8322431504100836E-2</v>
      </c>
      <c r="V317" s="5">
        <f t="shared" si="511"/>
        <v>6.0999378720674484E-3</v>
      </c>
      <c r="W317" s="5">
        <f t="shared" si="512"/>
        <v>6.1858564006317361E-2</v>
      </c>
      <c r="X317" s="5">
        <f t="shared" si="513"/>
        <v>5.1930851462377921E-2</v>
      </c>
      <c r="Y317" s="5">
        <f t="shared" si="514"/>
        <v>2.179822128858459E-2</v>
      </c>
      <c r="Z317" s="5">
        <f t="shared" si="515"/>
        <v>8.2194237248329211E-3</v>
      </c>
      <c r="AA317" s="5">
        <f t="shared" si="516"/>
        <v>1.3522379927238074E-2</v>
      </c>
      <c r="AB317" s="5">
        <f t="shared" si="517"/>
        <v>1.1123332061840387E-2</v>
      </c>
      <c r="AC317" s="5">
        <f t="shared" si="518"/>
        <v>5.2655386222010664E-4</v>
      </c>
      <c r="AD317" s="5">
        <f t="shared" si="519"/>
        <v>2.5442021005669741E-2</v>
      </c>
      <c r="AE317" s="5">
        <f t="shared" si="520"/>
        <v>2.1358818054897019E-2</v>
      </c>
      <c r="AF317" s="5">
        <f t="shared" si="521"/>
        <v>8.9654652160009451E-3</v>
      </c>
      <c r="AG317" s="5">
        <f t="shared" si="522"/>
        <v>2.5088643741967725E-3</v>
      </c>
      <c r="AH317" s="5">
        <f t="shared" si="523"/>
        <v>1.7250710528822326E-3</v>
      </c>
      <c r="AI317" s="5">
        <f t="shared" si="524"/>
        <v>2.8380415658676031E-3</v>
      </c>
      <c r="AJ317" s="5">
        <f t="shared" si="525"/>
        <v>2.33453570394532E-3</v>
      </c>
      <c r="AK317" s="5">
        <f t="shared" si="526"/>
        <v>1.2802389315556913E-3</v>
      </c>
      <c r="AL317" s="5">
        <f t="shared" si="527"/>
        <v>2.9089761962438063E-5</v>
      </c>
      <c r="AM317" s="5">
        <f t="shared" si="528"/>
        <v>8.3713088818141226E-3</v>
      </c>
      <c r="AN317" s="5">
        <f t="shared" si="529"/>
        <v>7.027793242060665E-3</v>
      </c>
      <c r="AO317" s="5">
        <f t="shared" si="530"/>
        <v>2.949949556899542E-3</v>
      </c>
      <c r="AP317" s="5">
        <f t="shared" si="531"/>
        <v>8.2550354841307938E-4</v>
      </c>
      <c r="AQ317" s="5">
        <f t="shared" si="532"/>
        <v>1.7325451553453245E-4</v>
      </c>
      <c r="AR317" s="5">
        <f t="shared" si="533"/>
        <v>2.8964270363639947E-4</v>
      </c>
      <c r="AS317" s="5">
        <f t="shared" si="534"/>
        <v>4.7651256497345616E-4</v>
      </c>
      <c r="AT317" s="5">
        <f t="shared" si="535"/>
        <v>3.9197297519813479E-4</v>
      </c>
      <c r="AU317" s="5">
        <f t="shared" si="536"/>
        <v>2.149545462587276E-4</v>
      </c>
      <c r="AV317" s="5">
        <f t="shared" si="537"/>
        <v>8.8409392766056468E-5</v>
      </c>
      <c r="AW317" s="5">
        <f t="shared" si="538"/>
        <v>1.1160278702746719E-6</v>
      </c>
      <c r="AX317" s="5">
        <f t="shared" si="539"/>
        <v>2.2953762327267901E-3</v>
      </c>
      <c r="AY317" s="5">
        <f t="shared" si="540"/>
        <v>1.9269901283164941E-3</v>
      </c>
      <c r="AZ317" s="5">
        <f t="shared" si="541"/>
        <v>8.088632490147416E-4</v>
      </c>
      <c r="BA317" s="5">
        <f t="shared" si="542"/>
        <v>2.2634945763085805E-4</v>
      </c>
      <c r="BB317" s="5">
        <f t="shared" si="543"/>
        <v>4.7505629380668506E-5</v>
      </c>
      <c r="BC317" s="5">
        <f t="shared" si="544"/>
        <v>7.9762853296831403E-6</v>
      </c>
      <c r="BD317" s="5">
        <f t="shared" si="545"/>
        <v>4.0526299689528542E-5</v>
      </c>
      <c r="BE317" s="5">
        <f t="shared" si="546"/>
        <v>6.6672803324548756E-5</v>
      </c>
      <c r="BF317" s="5">
        <f t="shared" si="547"/>
        <v>5.4844172021737226E-5</v>
      </c>
      <c r="BG317" s="5">
        <f t="shared" si="548"/>
        <v>3.0076063549812366E-5</v>
      </c>
      <c r="BH317" s="5">
        <f t="shared" si="549"/>
        <v>1.2370087358058262E-5</v>
      </c>
      <c r="BI317" s="5">
        <f t="shared" si="550"/>
        <v>4.070188533617389E-6</v>
      </c>
      <c r="BJ317" s="8">
        <f t="shared" si="551"/>
        <v>0.56314890047623212</v>
      </c>
      <c r="BK317" s="8">
        <f t="shared" si="552"/>
        <v>0.24680455621254307</v>
      </c>
      <c r="BL317" s="8">
        <f t="shared" si="553"/>
        <v>0.18216307631564543</v>
      </c>
      <c r="BM317" s="8">
        <f t="shared" si="554"/>
        <v>0.45066199659768053</v>
      </c>
      <c r="BN317" s="8">
        <f t="shared" si="555"/>
        <v>0.54774808603112679</v>
      </c>
    </row>
    <row r="318" spans="1:66" x14ac:dyDescent="0.25">
      <c r="A318" t="s">
        <v>213</v>
      </c>
      <c r="B318" t="s">
        <v>315</v>
      </c>
      <c r="C318" t="s">
        <v>220</v>
      </c>
      <c r="D318" s="4" t="s">
        <v>498</v>
      </c>
      <c r="E318">
        <f>VLOOKUP(A318,home!$A$2:$E$405,3,FALSE)</f>
        <v>1.2554744525547401</v>
      </c>
      <c r="F318">
        <f>VLOOKUP(B318,home!$B$2:$E$405,3,FALSE)</f>
        <v>2.39</v>
      </c>
      <c r="G318">
        <f>VLOOKUP(C318,away!$B$2:$E$405,4,FALSE)</f>
        <v>1.33</v>
      </c>
      <c r="H318">
        <f>VLOOKUP(A318,away!$A$2:$E$405,3,FALSE)</f>
        <v>1.18978102189781</v>
      </c>
      <c r="I318">
        <f>VLOOKUP(C318,away!$B$2:$E$405,3,FALSE)</f>
        <v>0.53</v>
      </c>
      <c r="J318">
        <f>VLOOKUP(B318,home!$B$2:$E$405,4,FALSE)</f>
        <v>0.08</v>
      </c>
      <c r="K318" s="3">
        <f t="shared" si="556"/>
        <v>3.9907766423357529</v>
      </c>
      <c r="L318" s="3">
        <f t="shared" si="557"/>
        <v>5.0446715328467145E-2</v>
      </c>
      <c r="M318" s="5">
        <f t="shared" si="502"/>
        <v>1.7575957575728246E-2</v>
      </c>
      <c r="N318" s="5">
        <f t="shared" si="503"/>
        <v>7.01417209599004E-2</v>
      </c>
      <c r="O318" s="5">
        <f t="shared" si="504"/>
        <v>8.8664932844797833E-4</v>
      </c>
      <c r="P318" s="5">
        <f t="shared" si="505"/>
        <v>3.5384194299128728E-3</v>
      </c>
      <c r="Q318" s="5">
        <f t="shared" si="506"/>
        <v>0.13995997083000136</v>
      </c>
      <c r="R318" s="5">
        <f t="shared" si="507"/>
        <v>2.2364273134195862E-5</v>
      </c>
      <c r="S318" s="5">
        <f t="shared" si="508"/>
        <v>1.7809004158150644E-4</v>
      </c>
      <c r="T318" s="5">
        <f t="shared" si="509"/>
        <v>7.060520805841645E-3</v>
      </c>
      <c r="U318" s="5">
        <f t="shared" si="510"/>
        <v>8.9250818846765839E-5</v>
      </c>
      <c r="V318" s="5">
        <f t="shared" si="511"/>
        <v>3.983707482798472E-6</v>
      </c>
      <c r="W318" s="5">
        <f t="shared" si="512"/>
        <v>0.18618299415012091</v>
      </c>
      <c r="X318" s="5">
        <f t="shared" si="513"/>
        <v>9.3923205048928125E-3</v>
      </c>
      <c r="Y318" s="5">
        <f t="shared" si="514"/>
        <v>2.3690585939202625E-4</v>
      </c>
      <c r="Z318" s="5">
        <f t="shared" si="515"/>
        <v>3.7606804010962151E-7</v>
      </c>
      <c r="AA318" s="5">
        <f t="shared" si="516"/>
        <v>1.5008035503984626E-6</v>
      </c>
      <c r="AB318" s="5">
        <f t="shared" si="517"/>
        <v>2.9946858768323779E-6</v>
      </c>
      <c r="AC318" s="5">
        <f t="shared" si="518"/>
        <v>5.0125391104186227E-8</v>
      </c>
      <c r="AD318" s="5">
        <f t="shared" si="519"/>
        <v>0.18575368606360915</v>
      </c>
      <c r="AE318" s="5">
        <f t="shared" si="520"/>
        <v>9.3706633220643452E-3</v>
      </c>
      <c r="AF318" s="5">
        <f t="shared" si="521"/>
        <v>2.363595925235441E-4</v>
      </c>
      <c r="AG318" s="5">
        <f t="shared" si="522"/>
        <v>3.9745216930625742E-6</v>
      </c>
      <c r="AH318" s="5">
        <f t="shared" si="523"/>
        <v>4.7428493408861586E-9</v>
      </c>
      <c r="AI318" s="5">
        <f t="shared" si="524"/>
        <v>1.8927652367726001E-8</v>
      </c>
      <c r="AJ318" s="5">
        <f t="shared" si="525"/>
        <v>3.7768016481685981E-8</v>
      </c>
      <c r="AK318" s="5">
        <f t="shared" si="526"/>
        <v>5.0241239334154716E-8</v>
      </c>
      <c r="AL318" s="5">
        <f t="shared" si="527"/>
        <v>4.0365290380529494E-10</v>
      </c>
      <c r="AM318" s="5">
        <f t="shared" si="528"/>
        <v>0.14826029431408388</v>
      </c>
      <c r="AN318" s="5">
        <f t="shared" si="529"/>
        <v>7.479244861777346E-3</v>
      </c>
      <c r="AO318" s="5">
        <f t="shared" si="530"/>
        <v>1.8865166820699117E-4</v>
      </c>
      <c r="AP318" s="5">
        <f t="shared" si="531"/>
        <v>3.1722856674261739E-6</v>
      </c>
      <c r="AQ318" s="5">
        <f t="shared" si="532"/>
        <v>4.0007848001306133E-8</v>
      </c>
      <c r="AR318" s="5">
        <f t="shared" si="533"/>
        <v>4.7852234109098433E-11</v>
      </c>
      <c r="AS318" s="5">
        <f t="shared" si="534"/>
        <v>1.9096757816617221E-10</v>
      </c>
      <c r="AT318" s="5">
        <f t="shared" si="535"/>
        <v>3.8105447519449376E-10</v>
      </c>
      <c r="AU318" s="5">
        <f t="shared" si="536"/>
        <v>5.0690109968789805E-10</v>
      </c>
      <c r="AV318" s="5">
        <f t="shared" si="537"/>
        <v>5.0573226715219256E-10</v>
      </c>
      <c r="AW318" s="5">
        <f t="shared" si="538"/>
        <v>2.2573343785291549E-12</v>
      </c>
      <c r="AX318" s="5">
        <f t="shared" si="539"/>
        <v>9.8612286589078391E-2</v>
      </c>
      <c r="AY318" s="5">
        <f t="shared" si="540"/>
        <v>4.9746659494484561E-3</v>
      </c>
      <c r="AZ318" s="5">
        <f t="shared" si="541"/>
        <v>1.254777785030225E-4</v>
      </c>
      <c r="BA318" s="5">
        <f t="shared" si="542"/>
        <v>2.1099805907301435E-6</v>
      </c>
      <c r="BB318" s="5">
        <f t="shared" si="543"/>
        <v>2.6610397552288615E-8</v>
      </c>
      <c r="BC318" s="5">
        <f t="shared" si="544"/>
        <v>2.6848143001952865E-10</v>
      </c>
      <c r="BD318" s="5">
        <f t="shared" si="545"/>
        <v>4.0233133865547557E-13</v>
      </c>
      <c r="BE318" s="5">
        <f t="shared" si="546"/>
        <v>1.6056145087859472E-12</v>
      </c>
      <c r="BF318" s="5">
        <f t="shared" si="547"/>
        <v>3.2038244391291772E-12</v>
      </c>
      <c r="BG318" s="5">
        <f t="shared" si="548"/>
        <v>4.2619159126070542E-12</v>
      </c>
      <c r="BH318" s="5">
        <f t="shared" si="549"/>
        <v>4.252088618907824E-12</v>
      </c>
      <c r="BI318" s="5">
        <f t="shared" si="550"/>
        <v>3.3938271882958062E-12</v>
      </c>
      <c r="BJ318" s="8">
        <f t="shared" si="551"/>
        <v>0.86798508692412257</v>
      </c>
      <c r="BK318" s="8">
        <f t="shared" si="552"/>
        <v>2.627116723319789E-2</v>
      </c>
      <c r="BL318" s="8">
        <f t="shared" si="553"/>
        <v>1.0028732392409517E-3</v>
      </c>
      <c r="BM318" s="8">
        <f t="shared" si="554"/>
        <v>0.65815975512028524</v>
      </c>
      <c r="BN318" s="8">
        <f t="shared" si="555"/>
        <v>0.23212508239712507</v>
      </c>
    </row>
    <row r="319" spans="1:66" x14ac:dyDescent="0.25">
      <c r="A319" t="s">
        <v>37</v>
      </c>
      <c r="B319" t="s">
        <v>39</v>
      </c>
      <c r="C319" t="s">
        <v>227</v>
      </c>
      <c r="D319" s="4" t="s">
        <v>498</v>
      </c>
      <c r="E319">
        <f>VLOOKUP(A319,home!$A$2:$E$405,3,FALSE)</f>
        <v>1.8518518518518501</v>
      </c>
      <c r="F319">
        <f>VLOOKUP(B319,home!$B$2:$E$405,3,FALSE)</f>
        <v>1.08</v>
      </c>
      <c r="G319">
        <f>VLOOKUP(C319,away!$B$2:$E$405,4,FALSE)</f>
        <v>1.26</v>
      </c>
      <c r="H319">
        <f>VLOOKUP(A319,away!$A$2:$E$405,3,FALSE)</f>
        <v>1.3518518518518501</v>
      </c>
      <c r="I319">
        <f>VLOOKUP(C319,away!$B$2:$E$405,3,FALSE)</f>
        <v>0.99</v>
      </c>
      <c r="J319">
        <f>VLOOKUP(B319,home!$B$2:$E$405,4,FALSE)</f>
        <v>0.89</v>
      </c>
      <c r="K319" s="3">
        <f t="shared" si="556"/>
        <v>2.5199999999999978</v>
      </c>
      <c r="L319" s="3">
        <f t="shared" si="557"/>
        <v>1.191116666666665</v>
      </c>
      <c r="M319" s="5">
        <f t="shared" si="502"/>
        <v>2.4450205292709661E-2</v>
      </c>
      <c r="N319" s="5">
        <f t="shared" si="503"/>
        <v>6.1614517337628294E-2</v>
      </c>
      <c r="O319" s="5">
        <f t="shared" si="504"/>
        <v>2.9123047027567985E-2</v>
      </c>
      <c r="P319" s="5">
        <f t="shared" si="505"/>
        <v>7.3390078509471254E-2</v>
      </c>
      <c r="Q319" s="5">
        <f t="shared" si="506"/>
        <v>7.7634291845411596E-2</v>
      </c>
      <c r="R319" s="5">
        <f t="shared" si="507"/>
        <v>1.7344473349326654E-2</v>
      </c>
      <c r="S319" s="5">
        <f t="shared" si="508"/>
        <v>5.507217177878191E-2</v>
      </c>
      <c r="T319" s="5">
        <f t="shared" si="509"/>
        <v>9.2471498921933723E-2</v>
      </c>
      <c r="U319" s="5">
        <f t="shared" si="510"/>
        <v>4.3708072840303133E-2</v>
      </c>
      <c r="V319" s="5">
        <f t="shared" si="511"/>
        <v>1.8367266869066264E-2</v>
      </c>
      <c r="W319" s="5">
        <f t="shared" si="512"/>
        <v>6.5212805150145686E-2</v>
      </c>
      <c r="X319" s="5">
        <f t="shared" si="513"/>
        <v>7.7676059094424266E-2</v>
      </c>
      <c r="Y319" s="5">
        <f t="shared" si="514"/>
        <v>4.626062429417676E-2</v>
      </c>
      <c r="Z319" s="5">
        <f t="shared" si="515"/>
        <v>6.8864304269795939E-3</v>
      </c>
      <c r="AA319" s="5">
        <f t="shared" si="516"/>
        <v>1.7353804675988561E-2</v>
      </c>
      <c r="AB319" s="5">
        <f t="shared" si="517"/>
        <v>2.1865793891745575E-2</v>
      </c>
      <c r="AC319" s="5">
        <f t="shared" si="518"/>
        <v>3.4457153359953334E-3</v>
      </c>
      <c r="AD319" s="5">
        <f t="shared" si="519"/>
        <v>4.1084067244591738E-2</v>
      </c>
      <c r="AE319" s="5">
        <f t="shared" si="520"/>
        <v>4.893591722948723E-2</v>
      </c>
      <c r="AF319" s="5">
        <f t="shared" si="521"/>
        <v>2.9144193305331328E-2</v>
      </c>
      <c r="AG319" s="5">
        <f t="shared" si="522"/>
        <v>1.1571378127511734E-2</v>
      </c>
      <c r="AH319" s="5">
        <f t="shared" si="523"/>
        <v>2.0506355138539584E-3</v>
      </c>
      <c r="AI319" s="5">
        <f t="shared" si="524"/>
        <v>5.1676014949119707E-3</v>
      </c>
      <c r="AJ319" s="5">
        <f t="shared" si="525"/>
        <v>6.5111778835890786E-3</v>
      </c>
      <c r="AK319" s="5">
        <f t="shared" si="526"/>
        <v>5.4693894222148211E-3</v>
      </c>
      <c r="AL319" s="5">
        <f t="shared" si="527"/>
        <v>4.1370829570153031E-4</v>
      </c>
      <c r="AM319" s="5">
        <f t="shared" si="528"/>
        <v>2.0706369891274213E-2</v>
      </c>
      <c r="AN319" s="5">
        <f t="shared" si="529"/>
        <v>2.4663702283661538E-2</v>
      </c>
      <c r="AO319" s="5">
        <f t="shared" si="530"/>
        <v>1.4688673425886974E-2</v>
      </c>
      <c r="AP319" s="5">
        <f t="shared" si="531"/>
        <v>5.8319745762659076E-3</v>
      </c>
      <c r="AQ319" s="5">
        <f t="shared" si="532"/>
        <v>1.7366405293416463E-3</v>
      </c>
      <c r="AR319" s="5">
        <f t="shared" si="533"/>
        <v>4.885092275620015E-4</v>
      </c>
      <c r="AS319" s="5">
        <f t="shared" si="534"/>
        <v>1.2310432534562426E-3</v>
      </c>
      <c r="AT319" s="5">
        <f t="shared" si="535"/>
        <v>1.5511144993548647E-3</v>
      </c>
      <c r="AU319" s="5">
        <f t="shared" si="536"/>
        <v>1.3029361794580851E-3</v>
      </c>
      <c r="AV319" s="5">
        <f t="shared" si="537"/>
        <v>8.2084979305859266E-4</v>
      </c>
      <c r="AW319" s="5">
        <f t="shared" si="538"/>
        <v>3.4494239230384755E-5</v>
      </c>
      <c r="AX319" s="5">
        <f t="shared" si="539"/>
        <v>8.6966753543351628E-3</v>
      </c>
      <c r="AY319" s="5">
        <f t="shared" si="540"/>
        <v>1.0358754959137838E-2</v>
      </c>
      <c r="AZ319" s="5">
        <f t="shared" si="541"/>
        <v>6.1692428388725245E-3</v>
      </c>
      <c r="BA319" s="5">
        <f t="shared" si="542"/>
        <v>2.4494293220316795E-3</v>
      </c>
      <c r="BB319" s="5">
        <f t="shared" si="543"/>
        <v>7.2938902232349081E-4</v>
      </c>
      <c r="BC319" s="5">
        <f t="shared" si="544"/>
        <v>1.737574841946426E-4</v>
      </c>
      <c r="BD319" s="5">
        <f t="shared" si="545"/>
        <v>9.6978580461593131E-5</v>
      </c>
      <c r="BE319" s="5">
        <f t="shared" si="546"/>
        <v>2.4438602276321446E-4</v>
      </c>
      <c r="BF319" s="5">
        <f t="shared" si="547"/>
        <v>3.0792638868165005E-4</v>
      </c>
      <c r="BG319" s="5">
        <f t="shared" si="548"/>
        <v>2.5865816649258582E-4</v>
      </c>
      <c r="BH319" s="5">
        <f t="shared" si="549"/>
        <v>1.6295464489032887E-4</v>
      </c>
      <c r="BI319" s="5">
        <f t="shared" si="550"/>
        <v>8.2129141024725669E-5</v>
      </c>
      <c r="BJ319" s="8">
        <f t="shared" si="551"/>
        <v>0.64780996223796794</v>
      </c>
      <c r="BK319" s="8">
        <f t="shared" si="552"/>
        <v>0.18549790104086381</v>
      </c>
      <c r="BL319" s="8">
        <f t="shared" si="553"/>
        <v>0.15514148199670563</v>
      </c>
      <c r="BM319" s="8">
        <f t="shared" si="554"/>
        <v>0.70145490162049451</v>
      </c>
      <c r="BN319" s="8">
        <f t="shared" si="555"/>
        <v>0.28355661336211546</v>
      </c>
    </row>
    <row r="320" spans="1:66" x14ac:dyDescent="0.25">
      <c r="A320" t="s">
        <v>37</v>
      </c>
      <c r="B320" t="s">
        <v>225</v>
      </c>
      <c r="C320" t="s">
        <v>230</v>
      </c>
      <c r="D320" s="4" t="s">
        <v>498</v>
      </c>
      <c r="E320">
        <f>VLOOKUP(A320,home!$A$2:$E$405,3,FALSE)</f>
        <v>1.8518518518518501</v>
      </c>
      <c r="F320">
        <f>VLOOKUP(B320,home!$B$2:$E$405,3,FALSE)</f>
        <v>2.25</v>
      </c>
      <c r="G320">
        <f>VLOOKUP(C320,away!$B$2:$E$405,4,FALSE)</f>
        <v>0.76</v>
      </c>
      <c r="H320">
        <f>VLOOKUP(A320,away!$A$2:$E$405,3,FALSE)</f>
        <v>1.3518518518518501</v>
      </c>
      <c r="I320">
        <f>VLOOKUP(C320,away!$B$2:$E$405,3,FALSE)</f>
        <v>1.19</v>
      </c>
      <c r="J320">
        <f>VLOOKUP(B320,home!$B$2:$E$405,4,FALSE)</f>
        <v>0.99</v>
      </c>
      <c r="K320" s="3">
        <f t="shared" si="556"/>
        <v>3.1666666666666634</v>
      </c>
      <c r="L320" s="3">
        <f t="shared" si="557"/>
        <v>1.5926166666666646</v>
      </c>
      <c r="M320" s="5">
        <f t="shared" si="502"/>
        <v>8.5717502844546347E-3</v>
      </c>
      <c r="N320" s="5">
        <f t="shared" si="503"/>
        <v>2.7143875900772985E-2</v>
      </c>
      <c r="O320" s="5">
        <f t="shared" si="504"/>
        <v>1.3651512365527176E-2</v>
      </c>
      <c r="P320" s="5">
        <f t="shared" si="505"/>
        <v>4.3229789157502682E-2</v>
      </c>
      <c r="Q320" s="5">
        <f t="shared" si="506"/>
        <v>4.297780350955719E-2</v>
      </c>
      <c r="R320" s="5">
        <f t="shared" si="507"/>
        <v>1.0870813059272325E-2</v>
      </c>
      <c r="S320" s="5">
        <f t="shared" si="508"/>
        <v>5.4505048811073639E-2</v>
      </c>
      <c r="T320" s="5">
        <f t="shared" si="509"/>
        <v>6.8447166166045847E-2</v>
      </c>
      <c r="U320" s="5">
        <f t="shared" si="510"/>
        <v>3.4424241354362325E-2</v>
      </c>
      <c r="V320" s="5">
        <f t="shared" si="511"/>
        <v>3.0542728406035582E-2</v>
      </c>
      <c r="W320" s="5">
        <f t="shared" si="512"/>
        <v>4.5365459260088094E-2</v>
      </c>
      <c r="X320" s="5">
        <f t="shared" si="513"/>
        <v>7.2249786508603878E-2</v>
      </c>
      <c r="Y320" s="5">
        <f t="shared" si="514"/>
        <v>5.753310707835544E-2</v>
      </c>
      <c r="Z320" s="5">
        <f t="shared" si="515"/>
        <v>5.7710126861382468E-3</v>
      </c>
      <c r="AA320" s="5">
        <f t="shared" si="516"/>
        <v>1.827487350610443E-2</v>
      </c>
      <c r="AB320" s="5">
        <f t="shared" si="517"/>
        <v>2.893521638466532E-2</v>
      </c>
      <c r="AC320" s="5">
        <f t="shared" si="518"/>
        <v>9.6272323728498529E-3</v>
      </c>
      <c r="AD320" s="5">
        <f t="shared" si="519"/>
        <v>3.5914321914236373E-2</v>
      </c>
      <c r="AE320" s="5">
        <f t="shared" si="520"/>
        <v>5.7197747652644682E-2</v>
      </c>
      <c r="AF320" s="5">
        <f t="shared" si="521"/>
        <v>4.5547043103698011E-2</v>
      </c>
      <c r="AG320" s="5">
        <f t="shared" si="522"/>
        <v>2.4179659988111481E-2</v>
      </c>
      <c r="AH320" s="5">
        <f t="shared" si="523"/>
        <v>2.2977527468721311E-3</v>
      </c>
      <c r="AI320" s="5">
        <f t="shared" si="524"/>
        <v>7.2762170317617406E-3</v>
      </c>
      <c r="AJ320" s="5">
        <f t="shared" si="525"/>
        <v>1.152067696695608E-2</v>
      </c>
      <c r="AK320" s="5">
        <f t="shared" si="526"/>
        <v>1.2160714576231404E-2</v>
      </c>
      <c r="AL320" s="5">
        <f t="shared" si="527"/>
        <v>1.942115492577313E-3</v>
      </c>
      <c r="AM320" s="5">
        <f t="shared" si="528"/>
        <v>2.2745737212349678E-2</v>
      </c>
      <c r="AN320" s="5">
        <f t="shared" si="529"/>
        <v>3.6225240180008257E-2</v>
      </c>
      <c r="AO320" s="5">
        <f t="shared" si="530"/>
        <v>2.8846460632342044E-2</v>
      </c>
      <c r="AP320" s="5">
        <f t="shared" si="531"/>
        <v>1.5313784659137254E-2</v>
      </c>
      <c r="AQ320" s="5">
        <f t="shared" si="532"/>
        <v>6.0972471694715671E-3</v>
      </c>
      <c r="AR320" s="5">
        <f t="shared" si="533"/>
        <v>7.3188786410953335E-4</v>
      </c>
      <c r="AS320" s="5">
        <f t="shared" si="534"/>
        <v>2.3176449030135196E-3</v>
      </c>
      <c r="AT320" s="5">
        <f t="shared" si="535"/>
        <v>3.6696044297714033E-3</v>
      </c>
      <c r="AU320" s="5">
        <f t="shared" si="536"/>
        <v>3.8734713425364769E-3</v>
      </c>
      <c r="AV320" s="5">
        <f t="shared" si="537"/>
        <v>3.0664981461747082E-3</v>
      </c>
      <c r="AW320" s="5">
        <f t="shared" si="538"/>
        <v>2.720734469413572E-4</v>
      </c>
      <c r="AX320" s="5">
        <f t="shared" si="539"/>
        <v>1.2004694639851208E-2</v>
      </c>
      <c r="AY320" s="5">
        <f t="shared" si="540"/>
        <v>1.9118876761671007E-2</v>
      </c>
      <c r="AZ320" s="5">
        <f t="shared" si="541"/>
        <v>1.5224520889291621E-2</v>
      </c>
      <c r="BA320" s="5">
        <f t="shared" si="542"/>
        <v>8.0822752367668768E-3</v>
      </c>
      <c r="BB320" s="5">
        <f t="shared" si="543"/>
        <v>3.217991561665546E-3</v>
      </c>
      <c r="BC320" s="5">
        <f t="shared" si="544"/>
        <v>1.0250053988602476E-3</v>
      </c>
      <c r="BD320" s="5">
        <f t="shared" si="545"/>
        <v>1.9426946841865172E-4</v>
      </c>
      <c r="BE320" s="5">
        <f t="shared" si="546"/>
        <v>6.1518664999239648E-4</v>
      </c>
      <c r="BF320" s="5">
        <f t="shared" si="547"/>
        <v>9.740455291546269E-4</v>
      </c>
      <c r="BG320" s="5">
        <f t="shared" si="548"/>
        <v>1.0281591696632163E-3</v>
      </c>
      <c r="BH320" s="5">
        <f t="shared" si="549"/>
        <v>8.1395934265004533E-4</v>
      </c>
      <c r="BI320" s="5">
        <f t="shared" si="550"/>
        <v>5.1550758367836151E-4</v>
      </c>
      <c r="BJ320" s="8">
        <f t="shared" si="551"/>
        <v>0.64445780542352937</v>
      </c>
      <c r="BK320" s="8">
        <f t="shared" si="552"/>
        <v>0.16753754128616472</v>
      </c>
      <c r="BL320" s="8">
        <f t="shared" si="553"/>
        <v>0.15721225242091588</v>
      </c>
      <c r="BM320" s="8">
        <f t="shared" si="554"/>
        <v>0.8096862642249314</v>
      </c>
      <c r="BN320" s="8">
        <f t="shared" si="555"/>
        <v>0.14644554427708698</v>
      </c>
    </row>
    <row r="321" spans="1:66" x14ac:dyDescent="0.25">
      <c r="A321" t="s">
        <v>37</v>
      </c>
      <c r="B321" t="s">
        <v>231</v>
      </c>
      <c r="C321" t="s">
        <v>224</v>
      </c>
      <c r="D321" s="4" t="s">
        <v>498</v>
      </c>
      <c r="E321">
        <f>VLOOKUP(A321,home!$A$2:$E$405,3,FALSE)</f>
        <v>1.8518518518518501</v>
      </c>
      <c r="F321">
        <f>VLOOKUP(B321,home!$B$2:$E$405,3,FALSE)</f>
        <v>0.97</v>
      </c>
      <c r="G321">
        <f>VLOOKUP(C321,away!$B$2:$E$405,4,FALSE)</f>
        <v>0.97</v>
      </c>
      <c r="H321">
        <f>VLOOKUP(A321,away!$A$2:$E$405,3,FALSE)</f>
        <v>1.3518518518518501</v>
      </c>
      <c r="I321">
        <f>VLOOKUP(C321,away!$B$2:$E$405,3,FALSE)</f>
        <v>0.22</v>
      </c>
      <c r="J321">
        <f>VLOOKUP(B321,home!$B$2:$E$405,4,FALSE)</f>
        <v>0.74</v>
      </c>
      <c r="K321" s="3">
        <f t="shared" si="556"/>
        <v>1.7424074074074056</v>
      </c>
      <c r="L321" s="3">
        <f t="shared" si="557"/>
        <v>0.22008148148148118</v>
      </c>
      <c r="M321" s="5">
        <f t="shared" si="502"/>
        <v>0.14050827587911038</v>
      </c>
      <c r="N321" s="5">
        <f t="shared" si="503"/>
        <v>0.24482266069380523</v>
      </c>
      <c r="O321" s="5">
        <f t="shared" si="504"/>
        <v>3.092326951588328E-2</v>
      </c>
      <c r="P321" s="5">
        <f t="shared" si="505"/>
        <v>5.3880933865730646E-2</v>
      </c>
      <c r="Q321" s="5">
        <f t="shared" si="506"/>
        <v>0.21329040874703811</v>
      </c>
      <c r="R321" s="5">
        <f t="shared" si="507"/>
        <v>3.4028194836533583E-3</v>
      </c>
      <c r="S321" s="5">
        <f t="shared" si="508"/>
        <v>5.1654520277884522E-3</v>
      </c>
      <c r="T321" s="5">
        <f t="shared" si="509"/>
        <v>4.6941269142838818E-2</v>
      </c>
      <c r="U321" s="5">
        <f t="shared" si="510"/>
        <v>5.929097874387855E-3</v>
      </c>
      <c r="V321" s="5">
        <f t="shared" si="511"/>
        <v>2.2008935247133494E-4</v>
      </c>
      <c r="W321" s="5">
        <f t="shared" si="512"/>
        <v>0.12387959604326416</v>
      </c>
      <c r="X321" s="5">
        <f t="shared" si="513"/>
        <v>2.726360502252901E-2</v>
      </c>
      <c r="Y321" s="5">
        <f t="shared" si="514"/>
        <v>3.0001072919420674E-3</v>
      </c>
      <c r="Z321" s="5">
        <f t="shared" si="515"/>
        <v>2.4963251772549335E-4</v>
      </c>
      <c r="AA321" s="5">
        <f t="shared" si="516"/>
        <v>4.3496154801466011E-4</v>
      </c>
      <c r="AB321" s="5">
        <f t="shared" si="517"/>
        <v>3.7894011159906796E-4</v>
      </c>
      <c r="AC321" s="5">
        <f t="shared" si="518"/>
        <v>5.2748760575063554E-6</v>
      </c>
      <c r="AD321" s="5">
        <f t="shared" si="519"/>
        <v>5.3962181443105148E-2</v>
      </c>
      <c r="AE321" s="5">
        <f t="shared" si="520"/>
        <v>1.1876076835971071E-2</v>
      </c>
      <c r="AF321" s="5">
        <f t="shared" si="521"/>
        <v>1.3068522921242075E-3</v>
      </c>
      <c r="AG321" s="5">
        <f t="shared" si="522"/>
        <v>9.5871329509388339E-5</v>
      </c>
      <c r="AH321" s="5">
        <f t="shared" si="523"/>
        <v>1.3734873581744667E-5</v>
      </c>
      <c r="AI321" s="5">
        <f t="shared" si="524"/>
        <v>2.393174546863619E-5</v>
      </c>
      <c r="AJ321" s="5">
        <f t="shared" si="525"/>
        <v>2.084942528837016E-5</v>
      </c>
      <c r="AK321" s="5">
        <f t="shared" si="526"/>
        <v>1.2109397687547815E-5</v>
      </c>
      <c r="AL321" s="5">
        <f t="shared" si="527"/>
        <v>8.0910607215466077E-8</v>
      </c>
      <c r="AM321" s="5">
        <f t="shared" si="528"/>
        <v>1.880482093326578E-2</v>
      </c>
      <c r="AN321" s="5">
        <f t="shared" si="529"/>
        <v>4.1385928499871024E-3</v>
      </c>
      <c r="AO321" s="5">
        <f t="shared" si="530"/>
        <v>4.554138228369134E-4</v>
      </c>
      <c r="AP321" s="5">
        <f t="shared" si="531"/>
        <v>3.3409382939030906E-5</v>
      </c>
      <c r="AQ321" s="5">
        <f t="shared" si="532"/>
        <v>1.8381966231510103E-6</v>
      </c>
      <c r="AR321" s="5">
        <f t="shared" si="533"/>
        <v>6.0455826516624495E-7</v>
      </c>
      <c r="AS321" s="5">
        <f t="shared" si="534"/>
        <v>1.0533867994350357E-6</v>
      </c>
      <c r="AT321" s="5">
        <f t="shared" si="535"/>
        <v>9.1771448110039281E-7</v>
      </c>
      <c r="AU321" s="5">
        <f t="shared" si="536"/>
        <v>5.3301083658478927E-7</v>
      </c>
      <c r="AV321" s="5">
        <f t="shared" si="537"/>
        <v>2.3218050747343876E-7</v>
      </c>
      <c r="AW321" s="5">
        <f t="shared" si="538"/>
        <v>8.618588970682305E-10</v>
      </c>
      <c r="AX321" s="5">
        <f t="shared" si="539"/>
        <v>5.4609432148486885E-3</v>
      </c>
      <c r="AY321" s="5">
        <f t="shared" si="540"/>
        <v>1.2018524730101419E-3</v>
      </c>
      <c r="AZ321" s="5">
        <f t="shared" si="541"/>
        <v>1.3225273639112694E-4</v>
      </c>
      <c r="BA321" s="5">
        <f t="shared" si="542"/>
        <v>9.7021260516463408E-6</v>
      </c>
      <c r="BB321" s="5">
        <f t="shared" si="543"/>
        <v>5.3381456874159978E-7</v>
      </c>
      <c r="BC321" s="5">
        <f t="shared" si="544"/>
        <v>2.3496540225009856E-8</v>
      </c>
      <c r="BD321" s="5">
        <f t="shared" si="545"/>
        <v>2.2175346439943546E-8</v>
      </c>
      <c r="BE321" s="5">
        <f t="shared" si="546"/>
        <v>3.8638487898783072E-8</v>
      </c>
      <c r="BF321" s="5">
        <f t="shared" si="547"/>
        <v>3.3661993762930525E-8</v>
      </c>
      <c r="BG321" s="5">
        <f t="shared" si="548"/>
        <v>1.955096909354401E-8</v>
      </c>
      <c r="BH321" s="5">
        <f t="shared" si="549"/>
        <v>8.5164383426460814E-9</v>
      </c>
      <c r="BI321" s="5">
        <f t="shared" si="550"/>
        <v>2.9678210505909983E-9</v>
      </c>
      <c r="BJ321" s="8">
        <f t="shared" si="551"/>
        <v>0.75667801188918993</v>
      </c>
      <c r="BK321" s="8">
        <f t="shared" si="552"/>
        <v>0.20098195938477567</v>
      </c>
      <c r="BL321" s="8">
        <f t="shared" si="553"/>
        <v>4.1143180337510854E-2</v>
      </c>
      <c r="BM321" s="8">
        <f t="shared" si="554"/>
        <v>0.31102256433282949</v>
      </c>
      <c r="BN321" s="8">
        <f t="shared" si="555"/>
        <v>0.68682836818522097</v>
      </c>
    </row>
    <row r="322" spans="1:66" x14ac:dyDescent="0.25">
      <c r="A322" t="s">
        <v>37</v>
      </c>
      <c r="B322" t="s">
        <v>228</v>
      </c>
      <c r="C322" t="s">
        <v>38</v>
      </c>
      <c r="D322" s="4" t="s">
        <v>498</v>
      </c>
      <c r="E322">
        <f>VLOOKUP(A322,home!$A$2:$E$405,3,FALSE)</f>
        <v>1.8518518518518501</v>
      </c>
      <c r="F322">
        <f>VLOOKUP(B322,home!$B$2:$E$405,3,FALSE)</f>
        <v>0.9</v>
      </c>
      <c r="G322">
        <f>VLOOKUP(C322,away!$B$2:$E$405,4,FALSE)</f>
        <v>0.81</v>
      </c>
      <c r="H322">
        <f>VLOOKUP(A322,away!$A$2:$E$405,3,FALSE)</f>
        <v>1.3518518518518501</v>
      </c>
      <c r="I322">
        <f>VLOOKUP(C322,away!$B$2:$E$405,3,FALSE)</f>
        <v>0.36</v>
      </c>
      <c r="J322">
        <f>VLOOKUP(B322,home!$B$2:$E$405,4,FALSE)</f>
        <v>1.85</v>
      </c>
      <c r="K322" s="3">
        <f t="shared" si="556"/>
        <v>1.349999999999999</v>
      </c>
      <c r="L322" s="3">
        <f t="shared" si="557"/>
        <v>0.90033333333333221</v>
      </c>
      <c r="M322" s="5">
        <f t="shared" si="502"/>
        <v>0.10536409734187253</v>
      </c>
      <c r="N322" s="5">
        <f t="shared" si="503"/>
        <v>0.14224153141152782</v>
      </c>
      <c r="O322" s="5">
        <f t="shared" si="504"/>
        <v>9.4862808973465773E-2</v>
      </c>
      <c r="P322" s="5">
        <f t="shared" si="505"/>
        <v>0.12806479211417868</v>
      </c>
      <c r="Q322" s="5">
        <f t="shared" si="506"/>
        <v>9.6013033702781206E-2</v>
      </c>
      <c r="R322" s="5">
        <f t="shared" si="507"/>
        <v>4.2704074506221781E-2</v>
      </c>
      <c r="S322" s="5">
        <f t="shared" si="508"/>
        <v>3.8914087893794545E-2</v>
      </c>
      <c r="T322" s="5">
        <f t="shared" si="509"/>
        <v>8.6443734677070561E-2</v>
      </c>
      <c r="U322" s="5">
        <f t="shared" si="510"/>
        <v>5.7650500583399364E-2</v>
      </c>
      <c r="V322" s="5">
        <f t="shared" si="511"/>
        <v>5.2553475700569422E-3</v>
      </c>
      <c r="W322" s="5">
        <f t="shared" si="512"/>
        <v>4.3205865166251502E-2</v>
      </c>
      <c r="X322" s="5">
        <f t="shared" si="513"/>
        <v>3.8899680604681713E-2</v>
      </c>
      <c r="Y322" s="5">
        <f t="shared" si="514"/>
        <v>1.7511339552207527E-2</v>
      </c>
      <c r="Z322" s="5">
        <f t="shared" si="515"/>
        <v>1.281596724903388E-2</v>
      </c>
      <c r="AA322" s="5">
        <f t="shared" si="516"/>
        <v>1.7301555786195723E-2</v>
      </c>
      <c r="AB322" s="5">
        <f t="shared" si="517"/>
        <v>1.1678550155682105E-2</v>
      </c>
      <c r="AC322" s="5">
        <f t="shared" si="518"/>
        <v>3.9922576275160646E-4</v>
      </c>
      <c r="AD322" s="5">
        <f t="shared" si="519"/>
        <v>1.4581979493609886E-2</v>
      </c>
      <c r="AE322" s="5">
        <f t="shared" si="520"/>
        <v>1.3128642204080082E-2</v>
      </c>
      <c r="AF322" s="5">
        <f t="shared" si="521"/>
        <v>5.9100770988700429E-3</v>
      </c>
      <c r="AG322" s="5">
        <f t="shared" si="522"/>
        <v>1.7736798048942188E-3</v>
      </c>
      <c r="AH322" s="5">
        <f t="shared" si="523"/>
        <v>2.8846606283033714E-3</v>
      </c>
      <c r="AI322" s="5">
        <f t="shared" si="524"/>
        <v>3.8942918482095484E-3</v>
      </c>
      <c r="AJ322" s="5">
        <f t="shared" si="525"/>
        <v>2.6286469975414432E-3</v>
      </c>
      <c r="AK322" s="5">
        <f t="shared" si="526"/>
        <v>1.1828911488936484E-3</v>
      </c>
      <c r="AL322" s="5">
        <f t="shared" si="527"/>
        <v>1.9409558133457552E-5</v>
      </c>
      <c r="AM322" s="5">
        <f t="shared" si="528"/>
        <v>3.9371344632746627E-3</v>
      </c>
      <c r="AN322" s="5">
        <f t="shared" si="529"/>
        <v>3.5447333951016164E-3</v>
      </c>
      <c r="AO322" s="5">
        <f t="shared" si="530"/>
        <v>1.5957208166949089E-3</v>
      </c>
      <c r="AP322" s="5">
        <f t="shared" si="531"/>
        <v>4.7889354732143826E-4</v>
      </c>
      <c r="AQ322" s="5">
        <f t="shared" si="532"/>
        <v>1.0779095594293357E-4</v>
      </c>
      <c r="AR322" s="5">
        <f t="shared" si="533"/>
        <v>5.1943122380315992E-4</v>
      </c>
      <c r="AS322" s="5">
        <f t="shared" si="534"/>
        <v>7.0123215213426535E-4</v>
      </c>
      <c r="AT322" s="5">
        <f t="shared" si="535"/>
        <v>4.7333170269062879E-4</v>
      </c>
      <c r="AU322" s="5">
        <f t="shared" si="536"/>
        <v>2.1299926621078276E-4</v>
      </c>
      <c r="AV322" s="5">
        <f t="shared" si="537"/>
        <v>7.1887252346139208E-5</v>
      </c>
      <c r="AW322" s="5">
        <f t="shared" si="538"/>
        <v>6.5531520648085816E-7</v>
      </c>
      <c r="AX322" s="5">
        <f t="shared" si="539"/>
        <v>8.8585525423679715E-4</v>
      </c>
      <c r="AY322" s="5">
        <f t="shared" si="540"/>
        <v>7.9756501389786189E-4</v>
      </c>
      <c r="AZ322" s="5">
        <f t="shared" si="541"/>
        <v>3.5903718375635371E-4</v>
      </c>
      <c r="BA322" s="5">
        <f t="shared" si="542"/>
        <v>1.0775104814732337E-4</v>
      </c>
      <c r="BB322" s="5">
        <f t="shared" si="543"/>
        <v>2.4252965087159999E-5</v>
      </c>
      <c r="BC322" s="5">
        <f t="shared" si="544"/>
        <v>4.3671505800279396E-6</v>
      </c>
      <c r="BD322" s="5">
        <f t="shared" si="545"/>
        <v>7.7943540860685146E-5</v>
      </c>
      <c r="BE322" s="5">
        <f t="shared" si="546"/>
        <v>1.0522378016192487E-4</v>
      </c>
      <c r="BF322" s="5">
        <f t="shared" si="547"/>
        <v>7.1026051609299239E-5</v>
      </c>
      <c r="BG322" s="5">
        <f t="shared" si="548"/>
        <v>3.1961723224184629E-5</v>
      </c>
      <c r="BH322" s="5">
        <f t="shared" si="549"/>
        <v>1.0787081588162316E-5</v>
      </c>
      <c r="BI322" s="5">
        <f t="shared" si="550"/>
        <v>2.9125120288038204E-6</v>
      </c>
      <c r="BJ322" s="8">
        <f t="shared" si="551"/>
        <v>0.47155266551001579</v>
      </c>
      <c r="BK322" s="8">
        <f t="shared" si="552"/>
        <v>0.27881452525468564</v>
      </c>
      <c r="BL322" s="8">
        <f t="shared" si="553"/>
        <v>0.23706671691457079</v>
      </c>
      <c r="BM322" s="8">
        <f t="shared" si="554"/>
        <v>0.39020262717956672</v>
      </c>
      <c r="BN322" s="8">
        <f t="shared" si="555"/>
        <v>0.60925033805004791</v>
      </c>
    </row>
    <row r="323" spans="1:66" x14ac:dyDescent="0.25">
      <c r="A323" t="s">
        <v>340</v>
      </c>
      <c r="B323" t="s">
        <v>390</v>
      </c>
      <c r="C323" t="s">
        <v>431</v>
      </c>
      <c r="D323" s="4" t="s">
        <v>498</v>
      </c>
      <c r="E323">
        <f>VLOOKUP(A323,home!$A$2:$E$405,3,FALSE)</f>
        <v>1.3107344632768401</v>
      </c>
      <c r="F323">
        <f>VLOOKUP(B323,home!$B$2:$E$405,3,FALSE)</f>
        <v>0.42</v>
      </c>
      <c r="G323">
        <f>VLOOKUP(C323,away!$B$2:$E$405,4,FALSE)</f>
        <v>0.85</v>
      </c>
      <c r="H323">
        <f>VLOOKUP(A323,away!$A$2:$E$405,3,FALSE)</f>
        <v>1.1016949152542399</v>
      </c>
      <c r="I323">
        <f>VLOOKUP(C323,away!$B$2:$E$405,3,FALSE)</f>
        <v>1.02</v>
      </c>
      <c r="J323">
        <f>VLOOKUP(B323,home!$B$2:$E$405,4,FALSE)</f>
        <v>1.01</v>
      </c>
      <c r="K323" s="3">
        <f t="shared" si="556"/>
        <v>0.46793220338983188</v>
      </c>
      <c r="L323" s="3">
        <f t="shared" si="557"/>
        <v>1.134966101694918</v>
      </c>
      <c r="M323" s="5">
        <f t="shared" si="502"/>
        <v>0.20131220745408934</v>
      </c>
      <c r="N323" s="5">
        <f t="shared" si="503"/>
        <v>9.420046480326294E-2</v>
      </c>
      <c r="O323" s="5">
        <f t="shared" si="504"/>
        <v>0.22848253131776639</v>
      </c>
      <c r="P323" s="5">
        <f t="shared" si="505"/>
        <v>0.10691433431560866</v>
      </c>
      <c r="Q323" s="5">
        <f t="shared" si="506"/>
        <v>2.203971552786857E-2</v>
      </c>
      <c r="R323" s="5">
        <f t="shared" si="507"/>
        <v>0.12965996393755619</v>
      </c>
      <c r="S323" s="5">
        <f t="shared" si="508"/>
        <v>1.4195208311891106E-2</v>
      </c>
      <c r="T323" s="5">
        <f t="shared" si="509"/>
        <v>2.5014330015129937E-2</v>
      </c>
      <c r="U323" s="5">
        <f t="shared" si="510"/>
        <v>6.06720726167468E-2</v>
      </c>
      <c r="V323" s="5">
        <f t="shared" si="511"/>
        <v>8.3765480843609992E-4</v>
      </c>
      <c r="W323" s="5">
        <f t="shared" si="512"/>
        <v>3.4376975496802115E-3</v>
      </c>
      <c r="X323" s="5">
        <f t="shared" si="513"/>
        <v>3.9016701867667209E-3</v>
      </c>
      <c r="Y323" s="5">
        <f t="shared" si="514"/>
        <v>2.2141317009869545E-3</v>
      </c>
      <c r="Z323" s="5">
        <f t="shared" si="515"/>
        <v>4.9053221272037234E-2</v>
      </c>
      <c r="AA323" s="5">
        <f t="shared" si="516"/>
        <v>2.2953581913193348E-2</v>
      </c>
      <c r="AB323" s="5">
        <f t="shared" si="517"/>
        <v>5.3703600801647787E-3</v>
      </c>
      <c r="AC323" s="5">
        <f t="shared" si="518"/>
        <v>2.7804233584120386E-5</v>
      </c>
      <c r="AD323" s="5">
        <f t="shared" si="519"/>
        <v>4.0215234725242177E-4</v>
      </c>
      <c r="AE323" s="5">
        <f t="shared" si="520"/>
        <v>4.5642928184854201E-4</v>
      </c>
      <c r="AF323" s="5">
        <f t="shared" si="521"/>
        <v>2.5901588135952543E-4</v>
      </c>
      <c r="AG323" s="5">
        <f t="shared" si="522"/>
        <v>9.7991415047897924E-5</v>
      </c>
      <c r="AH323" s="5">
        <f t="shared" si="523"/>
        <v>1.3918435830675596E-2</v>
      </c>
      <c r="AI323" s="5">
        <f t="shared" si="524"/>
        <v>6.5128843459880143E-3</v>
      </c>
      <c r="AJ323" s="5">
        <f t="shared" si="525"/>
        <v>1.5237941612206581E-3</v>
      </c>
      <c r="AK323" s="5">
        <f t="shared" si="526"/>
        <v>2.3767745312418116E-4</v>
      </c>
      <c r="AL323" s="5">
        <f t="shared" si="527"/>
        <v>5.9065888996917601E-7</v>
      </c>
      <c r="AM323" s="5">
        <f t="shared" si="528"/>
        <v>3.7636006789643707E-5</v>
      </c>
      <c r="AN323" s="5">
        <f t="shared" si="529"/>
        <v>4.2715591909405374E-5</v>
      </c>
      <c r="AO323" s="5">
        <f t="shared" si="530"/>
        <v>2.4240374415504407E-5</v>
      </c>
      <c r="AP323" s="5">
        <f t="shared" si="531"/>
        <v>9.1706677513300808E-6</v>
      </c>
      <c r="AQ323" s="5">
        <f t="shared" si="532"/>
        <v>2.602099256916603E-6</v>
      </c>
      <c r="AR323" s="5">
        <f t="shared" si="533"/>
        <v>3.15939057128655E-3</v>
      </c>
      <c r="AS323" s="5">
        <f t="shared" si="534"/>
        <v>1.4783805913911746E-3</v>
      </c>
      <c r="AT323" s="5">
        <f t="shared" si="535"/>
        <v>3.4589094378921758E-4</v>
      </c>
      <c r="AU323" s="5">
        <f t="shared" si="536"/>
        <v>5.3951170486625704E-5</v>
      </c>
      <c r="AV323" s="5">
        <f t="shared" si="537"/>
        <v>6.3113725203168069E-6</v>
      </c>
      <c r="AW323" s="5">
        <f t="shared" si="538"/>
        <v>8.7136491493708623E-9</v>
      </c>
      <c r="AX323" s="5">
        <f t="shared" si="539"/>
        <v>2.9351832639787752E-6</v>
      </c>
      <c r="AY323" s="5">
        <f t="shared" si="540"/>
        <v>3.3313335068781555E-6</v>
      </c>
      <c r="AZ323" s="5">
        <f t="shared" si="541"/>
        <v>1.8904753018735809E-6</v>
      </c>
      <c r="BA323" s="5">
        <f t="shared" si="542"/>
        <v>7.1520846123932655E-7</v>
      </c>
      <c r="BB323" s="5">
        <f t="shared" si="543"/>
        <v>2.0293433978800504E-7</v>
      </c>
      <c r="BC323" s="5">
        <f t="shared" si="544"/>
        <v>4.6064719305844799E-8</v>
      </c>
      <c r="BD323" s="5">
        <f t="shared" si="545"/>
        <v>5.9763353340412781E-4</v>
      </c>
      <c r="BE323" s="5">
        <f t="shared" si="546"/>
        <v>2.7965197610544415E-4</v>
      </c>
      <c r="BF323" s="5">
        <f t="shared" si="547"/>
        <v>6.5429082680670551E-5</v>
      </c>
      <c r="BG323" s="5">
        <f t="shared" si="548"/>
        <v>1.0205458274847222E-5</v>
      </c>
      <c r="BH323" s="5">
        <f t="shared" si="549"/>
        <v>1.193865644288063E-6</v>
      </c>
      <c r="BI323" s="5">
        <f t="shared" si="550"/>
        <v>1.1172963629662693E-7</v>
      </c>
      <c r="BJ323" s="8">
        <f t="shared" si="551"/>
        <v>0.15214908464891955</v>
      </c>
      <c r="BK323" s="8">
        <f t="shared" si="552"/>
        <v>0.32329113111600616</v>
      </c>
      <c r="BL323" s="8">
        <f t="shared" si="553"/>
        <v>0.4753294519516556</v>
      </c>
      <c r="BM323" s="8">
        <f t="shared" si="554"/>
        <v>0.21721034901260872</v>
      </c>
      <c r="BN323" s="8">
        <f t="shared" si="555"/>
        <v>0.78260921735615208</v>
      </c>
    </row>
    <row r="324" spans="1:66" x14ac:dyDescent="0.25">
      <c r="A324" t="s">
        <v>340</v>
      </c>
      <c r="B324" t="s">
        <v>415</v>
      </c>
      <c r="C324" t="s">
        <v>361</v>
      </c>
      <c r="D324" s="4" t="s">
        <v>498</v>
      </c>
      <c r="E324">
        <f>VLOOKUP(A324,home!$A$2:$E$405,3,FALSE)</f>
        <v>1.3107344632768401</v>
      </c>
      <c r="F324">
        <f>VLOOKUP(B324,home!$B$2:$E$405,3,FALSE)</f>
        <v>1.1399999999999999</v>
      </c>
      <c r="G324">
        <f>VLOOKUP(C324,away!$B$2:$E$405,4,FALSE)</f>
        <v>0.93</v>
      </c>
      <c r="H324">
        <f>VLOOKUP(A324,away!$A$2:$E$405,3,FALSE)</f>
        <v>1.1016949152542399</v>
      </c>
      <c r="I324">
        <f>VLOOKUP(C324,away!$B$2:$E$405,3,FALSE)</f>
        <v>0.68</v>
      </c>
      <c r="J324">
        <f>VLOOKUP(B324,home!$B$2:$E$405,4,FALSE)</f>
        <v>0.79</v>
      </c>
      <c r="K324" s="3">
        <f t="shared" si="556"/>
        <v>1.3896406779661059</v>
      </c>
      <c r="L324" s="3">
        <f t="shared" si="557"/>
        <v>0.59183050847457774</v>
      </c>
      <c r="M324" s="5">
        <f t="shared" si="502"/>
        <v>0.13786626106564534</v>
      </c>
      <c r="N324" s="5">
        <f t="shared" si="503"/>
        <v>0.19158456449591557</v>
      </c>
      <c r="O324" s="5">
        <f t="shared" si="504"/>
        <v>8.1593459387969774E-2</v>
      </c>
      <c r="P324" s="5">
        <f t="shared" si="505"/>
        <v>0.11338559022149824</v>
      </c>
      <c r="Q324" s="5">
        <f t="shared" si="506"/>
        <v>0.13311685204697266</v>
      </c>
      <c r="R324" s="5">
        <f t="shared" si="507"/>
        <v>2.4144749278890973E-2</v>
      </c>
      <c r="S324" s="5">
        <f t="shared" si="508"/>
        <v>2.331297732038291E-2</v>
      </c>
      <c r="T324" s="5">
        <f t="shared" si="509"/>
        <v>7.878261423349496E-2</v>
      </c>
      <c r="U324" s="5">
        <f t="shared" si="510"/>
        <v>3.3552525757239701E-2</v>
      </c>
      <c r="V324" s="5">
        <f t="shared" si="511"/>
        <v>2.1303703014308104E-3</v>
      </c>
      <c r="W324" s="5">
        <f t="shared" si="512"/>
        <v>6.1661530842422964E-2</v>
      </c>
      <c r="X324" s="5">
        <f t="shared" si="513"/>
        <v>3.649317515179204E-2</v>
      </c>
      <c r="Y324" s="5">
        <f t="shared" si="514"/>
        <v>1.0798887202968453E-2</v>
      </c>
      <c r="Z324" s="5">
        <f t="shared" si="515"/>
        <v>4.7631997475724138E-3</v>
      </c>
      <c r="AA324" s="5">
        <f t="shared" si="516"/>
        <v>6.6191361265045138E-3</v>
      </c>
      <c r="AB324" s="5">
        <f t="shared" si="517"/>
        <v>4.5991104071928393E-3</v>
      </c>
      <c r="AC324" s="5">
        <f t="shared" si="518"/>
        <v>1.0950526081897376E-4</v>
      </c>
      <c r="AD324" s="5">
        <f t="shared" si="519"/>
        <v>2.1421842881073155E-2</v>
      </c>
      <c r="AE324" s="5">
        <f t="shared" si="520"/>
        <v>1.2678100164768039E-2</v>
      </c>
      <c r="AF324" s="5">
        <f t="shared" si="521"/>
        <v>3.7516432335031476E-3</v>
      </c>
      <c r="AG324" s="5">
        <f t="shared" si="522"/>
        <v>7.4011230749979236E-4</v>
      </c>
      <c r="AH324" s="5">
        <f t="shared" si="523"/>
        <v>7.0475173214294034E-4</v>
      </c>
      <c r="AI324" s="5">
        <f t="shared" si="524"/>
        <v>9.7935167485290321E-4</v>
      </c>
      <c r="AJ324" s="5">
        <f t="shared" si="525"/>
        <v>6.8047346270491498E-4</v>
      </c>
      <c r="AK324" s="5">
        <f t="shared" si="526"/>
        <v>3.1520453468373389E-4</v>
      </c>
      <c r="AL324" s="5">
        <f t="shared" si="527"/>
        <v>3.6024241273668512E-6</v>
      </c>
      <c r="AM324" s="5">
        <f t="shared" si="528"/>
        <v>5.9537328529075803E-3</v>
      </c>
      <c r="AN324" s="5">
        <f t="shared" si="529"/>
        <v>3.5236007416580917E-3</v>
      </c>
      <c r="AO324" s="5">
        <f t="shared" si="530"/>
        <v>1.0426872092984536E-3</v>
      </c>
      <c r="AP324" s="5">
        <f t="shared" si="531"/>
        <v>2.0569803375301412E-4</v>
      </c>
      <c r="AQ324" s="5">
        <f t="shared" si="532"/>
        <v>3.0434592977066792E-5</v>
      </c>
      <c r="AR324" s="5">
        <f t="shared" si="533"/>
        <v>8.3418715196499185E-5</v>
      </c>
      <c r="AS324" s="5">
        <f t="shared" si="534"/>
        <v>1.1592203994072463E-4</v>
      </c>
      <c r="AT324" s="5">
        <f t="shared" si="535"/>
        <v>8.0544991087221304E-5</v>
      </c>
      <c r="AU324" s="5">
        <f t="shared" si="536"/>
        <v>3.7309532007073389E-5</v>
      </c>
      <c r="AV324" s="5">
        <f t="shared" si="537"/>
        <v>1.2961710838226902E-5</v>
      </c>
      <c r="AW324" s="5">
        <f t="shared" si="538"/>
        <v>8.2298554884602801E-8</v>
      </c>
      <c r="AX324" s="5">
        <f t="shared" si="539"/>
        <v>1.3789248930239266E-3</v>
      </c>
      <c r="AY324" s="5">
        <f t="shared" si="540"/>
        <v>8.1608982058660321E-4</v>
      </c>
      <c r="AZ324" s="5">
        <f t="shared" si="541"/>
        <v>2.4149342673934811E-4</v>
      </c>
      <c r="BA324" s="5">
        <f t="shared" si="542"/>
        <v>4.7641059180138864E-5</v>
      </c>
      <c r="BB324" s="5">
        <f t="shared" si="543"/>
        <v>7.0488580697122571E-6</v>
      </c>
      <c r="BC324" s="5">
        <f t="shared" si="544"/>
        <v>8.3434585111258729E-7</v>
      </c>
      <c r="BD324" s="5">
        <f t="shared" si="545"/>
        <v>8.2282901051733483E-6</v>
      </c>
      <c r="BE324" s="5">
        <f t="shared" si="546"/>
        <v>1.1434366640254894E-5</v>
      </c>
      <c r="BF324" s="5">
        <f t="shared" si="547"/>
        <v>7.9448305050384186E-6</v>
      </c>
      <c r="BG324" s="5">
        <f t="shared" si="548"/>
        <v>3.6801532164491295E-6</v>
      </c>
      <c r="BH324" s="5">
        <f t="shared" si="549"/>
        <v>1.2785226526813788E-6</v>
      </c>
      <c r="BI324" s="5">
        <f t="shared" si="550"/>
        <v>3.5533741717343508E-7</v>
      </c>
      <c r="BJ324" s="8">
        <f t="shared" si="551"/>
        <v>0.56427750839445578</v>
      </c>
      <c r="BK324" s="8">
        <f t="shared" si="552"/>
        <v>0.27762439641449027</v>
      </c>
      <c r="BL324" s="8">
        <f t="shared" si="553"/>
        <v>0.15355184085178883</v>
      </c>
      <c r="BM324" s="8">
        <f t="shared" si="554"/>
        <v>0.31770946138938316</v>
      </c>
      <c r="BN324" s="8">
        <f t="shared" si="555"/>
        <v>0.68169147649689266</v>
      </c>
    </row>
    <row r="325" spans="1:66" x14ac:dyDescent="0.25">
      <c r="A325" t="s">
        <v>340</v>
      </c>
      <c r="B325" t="s">
        <v>418</v>
      </c>
      <c r="C325" t="s">
        <v>356</v>
      </c>
      <c r="D325" s="4" t="s">
        <v>498</v>
      </c>
      <c r="E325">
        <f>VLOOKUP(A325,home!$A$2:$E$405,3,FALSE)</f>
        <v>1.3107344632768401</v>
      </c>
      <c r="F325">
        <f>VLOOKUP(B325,home!$B$2:$E$405,3,FALSE)</f>
        <v>1.02</v>
      </c>
      <c r="G325">
        <f>VLOOKUP(C325,away!$B$2:$E$405,4,FALSE)</f>
        <v>1.53</v>
      </c>
      <c r="H325">
        <f>VLOOKUP(A325,away!$A$2:$E$405,3,FALSE)</f>
        <v>1.1016949152542399</v>
      </c>
      <c r="I325">
        <f>VLOOKUP(C325,away!$B$2:$E$405,3,FALSE)</f>
        <v>0.92</v>
      </c>
      <c r="J325">
        <f>VLOOKUP(B325,home!$B$2:$E$405,4,FALSE)</f>
        <v>0.71</v>
      </c>
      <c r="K325" s="3">
        <f t="shared" si="556"/>
        <v>2.0455322033898367</v>
      </c>
      <c r="L325" s="3">
        <f t="shared" si="557"/>
        <v>0.71962711864406947</v>
      </c>
      <c r="M325" s="5">
        <f t="shared" si="502"/>
        <v>6.2966066667014264E-2</v>
      </c>
      <c r="N325" s="5">
        <f t="shared" si="503"/>
        <v>0.12879911708816907</v>
      </c>
      <c r="O325" s="5">
        <f t="shared" si="504"/>
        <v>4.5312089127933865E-2</v>
      </c>
      <c r="P325" s="5">
        <f t="shared" si="505"/>
        <v>9.2687337514059234E-2</v>
      </c>
      <c r="Q325" s="5">
        <f t="shared" si="506"/>
        <v>0.13173137088601403</v>
      </c>
      <c r="R325" s="5">
        <f t="shared" si="507"/>
        <v>1.6303904069439153E-2</v>
      </c>
      <c r="S325" s="5">
        <f t="shared" si="508"/>
        <v>3.4109413967672947E-2</v>
      </c>
      <c r="T325" s="5">
        <f t="shared" si="509"/>
        <v>9.4797466865735522E-2</v>
      </c>
      <c r="U325" s="5">
        <f t="shared" si="510"/>
        <v>3.3350160815016405E-2</v>
      </c>
      <c r="V325" s="5">
        <f t="shared" si="511"/>
        <v>5.5788616387221915E-3</v>
      </c>
      <c r="W325" s="5">
        <f t="shared" si="512"/>
        <v>8.9820253781344034E-2</v>
      </c>
      <c r="X325" s="5">
        <f t="shared" si="513"/>
        <v>6.4637090424547683E-2</v>
      </c>
      <c r="Y325" s="5">
        <f t="shared" si="514"/>
        <v>2.3257301569876713E-2</v>
      </c>
      <c r="Z325" s="5">
        <f t="shared" si="515"/>
        <v>3.910910502713273E-3</v>
      </c>
      <c r="AA325" s="5">
        <f t="shared" si="516"/>
        <v>7.9998933778755374E-3</v>
      </c>
      <c r="AB325" s="5">
        <f t="shared" si="517"/>
        <v>8.1820197640647546E-3</v>
      </c>
      <c r="AC325" s="5">
        <f t="shared" si="518"/>
        <v>5.1326239971744014E-4</v>
      </c>
      <c r="AD325" s="5">
        <f t="shared" si="519"/>
        <v>4.5932555406596735E-2</v>
      </c>
      <c r="AE325" s="5">
        <f t="shared" si="520"/>
        <v>3.3054312499208281E-2</v>
      </c>
      <c r="AF325" s="5">
        <f t="shared" si="521"/>
        <v>1.1893389831282951E-2</v>
      </c>
      <c r="AG325" s="5">
        <f t="shared" si="522"/>
        <v>2.8529352850656092E-3</v>
      </c>
      <c r="AH325" s="5">
        <f t="shared" si="523"/>
        <v>7.0359931408559527E-4</v>
      </c>
      <c r="AI325" s="5">
        <f t="shared" si="524"/>
        <v>1.4392350552450857E-3</v>
      </c>
      <c r="AJ325" s="5">
        <f t="shared" si="525"/>
        <v>1.4720008268756868E-3</v>
      </c>
      <c r="AK325" s="5">
        <f t="shared" si="526"/>
        <v>1.0036750315968953E-3</v>
      </c>
      <c r="AL325" s="5">
        <f t="shared" si="527"/>
        <v>3.0221309854063449E-5</v>
      </c>
      <c r="AM325" s="5">
        <f t="shared" si="528"/>
        <v>1.8791304253636308E-2</v>
      </c>
      <c r="AN325" s="5">
        <f t="shared" si="529"/>
        <v>1.3522732135608341E-2</v>
      </c>
      <c r="AO325" s="5">
        <f t="shared" si="530"/>
        <v>4.8656623814716969E-3</v>
      </c>
      <c r="AP325" s="5">
        <f t="shared" si="531"/>
        <v>1.1671541999577731E-3</v>
      </c>
      <c r="AQ325" s="5">
        <f t="shared" si="532"/>
        <v>2.0997895348223402E-4</v>
      </c>
      <c r="AR325" s="5">
        <f t="shared" si="533"/>
        <v>1.0126582941507216E-4</v>
      </c>
      <c r="AS325" s="5">
        <f t="shared" si="534"/>
        <v>2.0714251517151193E-4</v>
      </c>
      <c r="AT325" s="5">
        <f t="shared" si="535"/>
        <v>2.1185834273724775E-4</v>
      </c>
      <c r="AU325" s="5">
        <f t="shared" si="536"/>
        <v>1.4445435420861391E-4</v>
      </c>
      <c r="AV325" s="5">
        <f t="shared" si="537"/>
        <v>7.3871508363400459E-5</v>
      </c>
      <c r="AW325" s="5">
        <f t="shared" si="538"/>
        <v>1.235732944404747E-6</v>
      </c>
      <c r="AX325" s="5">
        <f t="shared" si="539"/>
        <v>6.4063696657515887E-3</v>
      </c>
      <c r="AY325" s="5">
        <f t="shared" si="540"/>
        <v>4.610197343533586E-3</v>
      </c>
      <c r="AZ325" s="5">
        <f t="shared" si="541"/>
        <v>1.6588115153538087E-3</v>
      </c>
      <c r="BA325" s="5">
        <f t="shared" si="542"/>
        <v>3.9790858372255476E-4</v>
      </c>
      <c r="BB325" s="5">
        <f t="shared" si="543"/>
        <v>7.1586451897001117E-5</v>
      </c>
      <c r="BC325" s="5">
        <f t="shared" si="544"/>
        <v>1.0303110422518244E-5</v>
      </c>
      <c r="BD325" s="5">
        <f t="shared" si="545"/>
        <v>1.2145606173178369E-5</v>
      </c>
      <c r="BE325" s="5">
        <f t="shared" si="546"/>
        <v>2.4844228556926753E-5</v>
      </c>
      <c r="BF325" s="5">
        <f t="shared" si="547"/>
        <v>2.5409834790785543E-5</v>
      </c>
      <c r="BG325" s="5">
        <f t="shared" si="548"/>
        <v>1.7325545115789097E-5</v>
      </c>
      <c r="BH325" s="5">
        <f t="shared" si="549"/>
        <v>8.8599901189075228E-6</v>
      </c>
      <c r="BI325" s="5">
        <f t="shared" si="550"/>
        <v>3.6246790219882158E-6</v>
      </c>
      <c r="BJ325" s="8">
        <f t="shared" si="551"/>
        <v>0.67848780223267802</v>
      </c>
      <c r="BK325" s="8">
        <f t="shared" si="552"/>
        <v>0.20049536084057371</v>
      </c>
      <c r="BL325" s="8">
        <f t="shared" si="553"/>
        <v>0.11659737981580637</v>
      </c>
      <c r="BM325" s="8">
        <f t="shared" si="554"/>
        <v>0.51708260642855264</v>
      </c>
      <c r="BN325" s="8">
        <f t="shared" si="555"/>
        <v>0.47779988535262963</v>
      </c>
    </row>
    <row r="326" spans="1:66" x14ac:dyDescent="0.25">
      <c r="A326" t="s">
        <v>340</v>
      </c>
      <c r="B326" t="s">
        <v>341</v>
      </c>
      <c r="C326" t="s">
        <v>413</v>
      </c>
      <c r="D326" s="4" t="s">
        <v>498</v>
      </c>
      <c r="E326">
        <f>VLOOKUP(A326,home!$A$2:$E$405,3,FALSE)</f>
        <v>1.3107344632768401</v>
      </c>
      <c r="F326">
        <f>VLOOKUP(B326,home!$B$2:$E$405,3,FALSE)</f>
        <v>0.59</v>
      </c>
      <c r="G326">
        <f>VLOOKUP(C326,away!$B$2:$E$405,4,FALSE)</f>
        <v>0.76</v>
      </c>
      <c r="H326">
        <f>VLOOKUP(A326,away!$A$2:$E$405,3,FALSE)</f>
        <v>1.1016949152542399</v>
      </c>
      <c r="I326">
        <f>VLOOKUP(C326,away!$B$2:$E$405,3,FALSE)</f>
        <v>1.1399999999999999</v>
      </c>
      <c r="J326">
        <f>VLOOKUP(B326,home!$B$2:$E$405,4,FALSE)</f>
        <v>0.91</v>
      </c>
      <c r="K326" s="3">
        <f t="shared" si="556"/>
        <v>0.58773333333333511</v>
      </c>
      <c r="L326" s="3">
        <f t="shared" si="557"/>
        <v>1.1428983050847485</v>
      </c>
      <c r="M326" s="5">
        <f t="shared" si="502"/>
        <v>0.17717246568349135</v>
      </c>
      <c r="N326" s="5">
        <f t="shared" si="503"/>
        <v>0.10413016383104431</v>
      </c>
      <c r="O326" s="5">
        <f t="shared" si="504"/>
        <v>0.20249011073734804</v>
      </c>
      <c r="P326" s="5">
        <f t="shared" si="505"/>
        <v>0.11901018775069774</v>
      </c>
      <c r="Q326" s="5">
        <f t="shared" si="506"/>
        <v>3.0600384144482976E-2</v>
      </c>
      <c r="R326" s="5">
        <f t="shared" si="507"/>
        <v>0.11571280217906908</v>
      </c>
      <c r="S326" s="5">
        <f t="shared" si="508"/>
        <v>1.9985363885151441E-2</v>
      </c>
      <c r="T326" s="5">
        <f t="shared" si="509"/>
        <v>3.4973127173671806E-2</v>
      </c>
      <c r="U326" s="5">
        <f t="shared" si="510"/>
        <v>6.8008270934045087E-2</v>
      </c>
      <c r="V326" s="5">
        <f t="shared" si="511"/>
        <v>1.4916174719376253E-3</v>
      </c>
      <c r="W326" s="5">
        <f t="shared" si="512"/>
        <v>5.9949552581725057E-3</v>
      </c>
      <c r="X326" s="5">
        <f t="shared" si="513"/>
        <v>6.8516242036242587E-3</v>
      </c>
      <c r="Y326" s="5">
        <f t="shared" si="514"/>
        <v>3.9153548446999031E-3</v>
      </c>
      <c r="Z326" s="5">
        <f t="shared" si="515"/>
        <v>4.4082655162354926E-2</v>
      </c>
      <c r="AA326" s="5">
        <f t="shared" si="516"/>
        <v>2.5908845860754818E-2</v>
      </c>
      <c r="AB326" s="5">
        <f t="shared" si="517"/>
        <v>7.6137461702805035E-3</v>
      </c>
      <c r="AC326" s="5">
        <f t="shared" si="518"/>
        <v>6.262177742415242E-5</v>
      </c>
      <c r="AD326" s="5">
        <f t="shared" si="519"/>
        <v>8.8085875926748275E-4</v>
      </c>
      <c r="AE326" s="5">
        <f t="shared" si="520"/>
        <v>1.0067319829858608E-3</v>
      </c>
      <c r="AF326" s="5">
        <f t="shared" si="521"/>
        <v>5.7529613851457415E-4</v>
      </c>
      <c r="AG326" s="5">
        <f t="shared" si="522"/>
        <v>2.191683272100357E-4</v>
      </c>
      <c r="AH326" s="5">
        <f t="shared" si="523"/>
        <v>1.2595497967172737E-2</v>
      </c>
      <c r="AI326" s="5">
        <f t="shared" si="524"/>
        <v>7.4027940052396792E-3</v>
      </c>
      <c r="AJ326" s="5">
        <f t="shared" si="525"/>
        <v>2.1754343983397735E-3</v>
      </c>
      <c r="AK326" s="5">
        <f t="shared" si="526"/>
        <v>4.2619177012807782E-4</v>
      </c>
      <c r="AL326" s="5">
        <f t="shared" si="527"/>
        <v>1.6825705867512117E-6</v>
      </c>
      <c r="AM326" s="5">
        <f t="shared" si="528"/>
        <v>1.0354201095602873E-4</v>
      </c>
      <c r="AN326" s="5">
        <f t="shared" si="529"/>
        <v>1.1833798882671172E-4</v>
      </c>
      <c r="AO326" s="5">
        <f t="shared" si="530"/>
        <v>6.7624143428593385E-5</v>
      </c>
      <c r="AP326" s="5">
        <f t="shared" si="531"/>
        <v>2.5762506302449088E-5</v>
      </c>
      <c r="AQ326" s="5">
        <f t="shared" si="532"/>
        <v>7.3609811969510625E-6</v>
      </c>
      <c r="AR326" s="5">
        <f t="shared" si="533"/>
        <v>2.8790746556760184E-3</v>
      </c>
      <c r="AS326" s="5">
        <f t="shared" si="534"/>
        <v>1.6921281442959905E-3</v>
      </c>
      <c r="AT326" s="5">
        <f t="shared" si="535"/>
        <v>4.9726005733711652E-4</v>
      </c>
      <c r="AU326" s="5">
        <f t="shared" si="536"/>
        <v>9.7418770344089619E-5</v>
      </c>
      <c r="AV326" s="5">
        <f t="shared" si="537"/>
        <v>1.431406465589161E-5</v>
      </c>
      <c r="AW326" s="5">
        <f t="shared" si="538"/>
        <v>3.1394871008967736E-8</v>
      </c>
      <c r="AX326" s="5">
        <f t="shared" si="539"/>
        <v>1.0142515206537238E-5</v>
      </c>
      <c r="AY326" s="5">
        <f t="shared" si="540"/>
        <v>1.1591863438847699E-5</v>
      </c>
      <c r="AZ326" s="5">
        <f t="shared" si="541"/>
        <v>6.6241605385164511E-6</v>
      </c>
      <c r="BA326" s="5">
        <f t="shared" si="542"/>
        <v>2.5235806173599074E-6</v>
      </c>
      <c r="BB326" s="5">
        <f t="shared" si="543"/>
        <v>7.2104900258134121E-7</v>
      </c>
      <c r="BC326" s="5">
        <f t="shared" si="544"/>
        <v>1.648171365866524E-7</v>
      </c>
      <c r="BD326" s="5">
        <f t="shared" si="545"/>
        <v>5.484149240307626E-4</v>
      </c>
      <c r="BE326" s="5">
        <f t="shared" si="546"/>
        <v>3.2232173135034788E-4</v>
      </c>
      <c r="BF326" s="5">
        <f t="shared" si="547"/>
        <v>9.4719612786155842E-5</v>
      </c>
      <c r="BG326" s="5">
        <f t="shared" si="548"/>
        <v>1.8556624584950054E-5</v>
      </c>
      <c r="BH326" s="5">
        <f t="shared" si="549"/>
        <v>2.7265867056820028E-6</v>
      </c>
      <c r="BI326" s="5">
        <f t="shared" si="550"/>
        <v>3.2050117863056831E-7</v>
      </c>
      <c r="BJ326" s="8">
        <f t="shared" si="551"/>
        <v>0.18950206028032487</v>
      </c>
      <c r="BK326" s="8">
        <f t="shared" si="552"/>
        <v>0.31773553100272789</v>
      </c>
      <c r="BL326" s="8">
        <f t="shared" si="553"/>
        <v>0.44850094969532345</v>
      </c>
      <c r="BM326" s="8">
        <f t="shared" si="554"/>
        <v>0.25069352134602979</v>
      </c>
      <c r="BN326" s="8">
        <f t="shared" si="555"/>
        <v>0.74911611432613345</v>
      </c>
    </row>
    <row r="327" spans="1:66" x14ac:dyDescent="0.25">
      <c r="A327" t="s">
        <v>342</v>
      </c>
      <c r="B327" t="s">
        <v>430</v>
      </c>
      <c r="C327" t="s">
        <v>400</v>
      </c>
      <c r="D327" s="4" t="s">
        <v>498</v>
      </c>
      <c r="E327">
        <f>VLOOKUP(A327,home!$A$2:$E$405,3,FALSE)</f>
        <v>1.1491228070175401</v>
      </c>
      <c r="F327">
        <f>VLOOKUP(B327,home!$B$2:$E$405,3,FALSE)</f>
        <v>1.48</v>
      </c>
      <c r="G327">
        <f>VLOOKUP(C327,away!$B$2:$E$405,4,FALSE)</f>
        <v>0.26</v>
      </c>
      <c r="H327">
        <f>VLOOKUP(A327,away!$A$2:$E$405,3,FALSE)</f>
        <v>0.820175438596491</v>
      </c>
      <c r="I327">
        <f>VLOOKUP(C327,away!$B$2:$E$405,3,FALSE)</f>
        <v>0.87</v>
      </c>
      <c r="J327">
        <f>VLOOKUP(B327,home!$B$2:$E$405,4,FALSE)</f>
        <v>0.61</v>
      </c>
      <c r="K327" s="3">
        <f t="shared" si="556"/>
        <v>0.4421824561403494</v>
      </c>
      <c r="L327" s="3">
        <f t="shared" si="557"/>
        <v>0.43526710526315782</v>
      </c>
      <c r="M327" s="5">
        <f t="shared" si="502"/>
        <v>0.41584214020318488</v>
      </c>
      <c r="N327" s="5">
        <f t="shared" si="503"/>
        <v>0.18387809892170379</v>
      </c>
      <c r="O327" s="5">
        <f t="shared" si="504"/>
        <v>0.1810024046126765</v>
      </c>
      <c r="P327" s="5">
        <f t="shared" si="505"/>
        <v>8.0036087838942588E-2</v>
      </c>
      <c r="Q327" s="5">
        <f t="shared" si="506"/>
        <v>4.0653834705808557E-2</v>
      </c>
      <c r="R327" s="5">
        <f t="shared" si="507"/>
        <v>3.9392196350715267E-2</v>
      </c>
      <c r="S327" s="5">
        <f t="shared" si="508"/>
        <v>3.8510859874813343E-3</v>
      </c>
      <c r="T327" s="5">
        <f t="shared" si="509"/>
        <v>1.7695276950244192E-2</v>
      </c>
      <c r="U327" s="5">
        <f t="shared" si="510"/>
        <v>1.7418538135122182E-2</v>
      </c>
      <c r="V327" s="5">
        <f t="shared" si="511"/>
        <v>8.2356534038713881E-5</v>
      </c>
      <c r="W327" s="5">
        <f t="shared" si="512"/>
        <v>5.992137493912736E-3</v>
      </c>
      <c r="X327" s="5">
        <f t="shared" si="513"/>
        <v>2.6081803413142294E-3</v>
      </c>
      <c r="Y327" s="5">
        <f t="shared" si="514"/>
        <v>5.676275535840598E-4</v>
      </c>
      <c r="Z327" s="5">
        <f t="shared" si="515"/>
        <v>5.7153757585112538E-3</v>
      </c>
      <c r="AA327" s="5">
        <f t="shared" si="516"/>
        <v>2.527238890663518E-3</v>
      </c>
      <c r="AB327" s="5">
        <f t="shared" si="517"/>
        <v>5.5875034996350327E-4</v>
      </c>
      <c r="AC327" s="5">
        <f t="shared" si="518"/>
        <v>9.9068464856830882E-7</v>
      </c>
      <c r="AD327" s="5">
        <f t="shared" si="519"/>
        <v>6.6240451864725276E-4</v>
      </c>
      <c r="AE327" s="5">
        <f t="shared" si="520"/>
        <v>2.8832289734482511E-4</v>
      </c>
      <c r="AF327" s="5">
        <f t="shared" si="521"/>
        <v>6.2748736454184314E-5</v>
      </c>
      <c r="AG327" s="5">
        <f t="shared" si="522"/>
        <v>9.1041536251111958E-6</v>
      </c>
      <c r="AH327" s="5">
        <f t="shared" si="523"/>
        <v>6.219287654746046E-4</v>
      </c>
      <c r="AI327" s="5">
        <f t="shared" si="524"/>
        <v>2.7500598906189596E-4</v>
      </c>
      <c r="AJ327" s="5">
        <f t="shared" si="525"/>
        <v>6.0801411848347611E-5</v>
      </c>
      <c r="AK327" s="5">
        <f t="shared" si="526"/>
        <v>8.9617725426344303E-6</v>
      </c>
      <c r="AL327" s="5">
        <f t="shared" si="527"/>
        <v>7.6269830195432345E-9</v>
      </c>
      <c r="AM327" s="5">
        <f t="shared" si="528"/>
        <v>5.8580731402781633E-5</v>
      </c>
      <c r="AN327" s="5">
        <f t="shared" si="529"/>
        <v>2.5498265381887325E-5</v>
      </c>
      <c r="AO327" s="5">
        <f t="shared" si="530"/>
        <v>5.5492780810029417E-6</v>
      </c>
      <c r="AP327" s="5">
        <f t="shared" si="531"/>
        <v>8.0513940220614709E-7</v>
      </c>
      <c r="AQ327" s="5">
        <f t="shared" si="532"/>
        <v>8.7612674232894753E-8</v>
      </c>
      <c r="AR327" s="5">
        <f t="shared" si="533"/>
        <v>5.4141026685604127E-5</v>
      </c>
      <c r="AS327" s="5">
        <f t="shared" si="534"/>
        <v>2.394021215780063E-5</v>
      </c>
      <c r="AT327" s="5">
        <f t="shared" si="535"/>
        <v>5.2929709062286685E-6</v>
      </c>
      <c r="AU327" s="5">
        <f t="shared" si="536"/>
        <v>7.8015295853186797E-7</v>
      </c>
      <c r="AV327" s="5">
        <f t="shared" si="537"/>
        <v>8.6242487842195362E-8</v>
      </c>
      <c r="AW327" s="5">
        <f t="shared" si="538"/>
        <v>4.0776282891602737E-11</v>
      </c>
      <c r="AX327" s="5">
        <f t="shared" si="539"/>
        <v>4.3172286156966796E-6</v>
      </c>
      <c r="AY327" s="5">
        <f t="shared" si="540"/>
        <v>1.8791476023135636E-6</v>
      </c>
      <c r="AZ327" s="5">
        <f t="shared" si="541"/>
        <v>4.089655686106142E-7</v>
      </c>
      <c r="BA327" s="5">
        <f t="shared" si="542"/>
        <v>5.9336419733814454E-8</v>
      </c>
      <c r="BB327" s="5">
        <f t="shared" si="543"/>
        <v>6.4567979135542837E-9</v>
      </c>
      <c r="BC327" s="5">
        <f t="shared" si="544"/>
        <v>5.6208634742039429E-10</v>
      </c>
      <c r="BD327" s="5">
        <f t="shared" si="545"/>
        <v>3.9276346602363775E-6</v>
      </c>
      <c r="BE327" s="5">
        <f t="shared" si="546"/>
        <v>1.736731140885288E-6</v>
      </c>
      <c r="BF327" s="5">
        <f t="shared" si="547"/>
        <v>3.8397602076604393E-7</v>
      </c>
      <c r="BG327" s="5">
        <f t="shared" si="548"/>
        <v>5.659581998710904E-8</v>
      </c>
      <c r="BH327" s="5">
        <f t="shared" si="549"/>
        <v>6.2564196722942361E-9</v>
      </c>
      <c r="BI327" s="5">
        <f t="shared" si="550"/>
        <v>5.5329580346797317E-10</v>
      </c>
      <c r="BJ327" s="8">
        <f t="shared" si="551"/>
        <v>0.25251492899667166</v>
      </c>
      <c r="BK327" s="8">
        <f t="shared" si="552"/>
        <v>0.49981454802288144</v>
      </c>
      <c r="BL327" s="8">
        <f t="shared" si="553"/>
        <v>0.24195617863062174</v>
      </c>
      <c r="BM327" s="8">
        <f t="shared" si="554"/>
        <v>5.9194389668828562E-2</v>
      </c>
      <c r="BN327" s="8">
        <f t="shared" si="555"/>
        <v>0.94080476263303148</v>
      </c>
    </row>
    <row r="328" spans="1:66" x14ac:dyDescent="0.25">
      <c r="A328" t="s">
        <v>342</v>
      </c>
      <c r="B328" t="s">
        <v>386</v>
      </c>
      <c r="C328" t="s">
        <v>380</v>
      </c>
      <c r="D328" s="4" t="s">
        <v>498</v>
      </c>
      <c r="E328">
        <f>VLOOKUP(A328,home!$A$2:$E$405,3,FALSE)</f>
        <v>1.1491228070175401</v>
      </c>
      <c r="F328">
        <f>VLOOKUP(B328,home!$B$2:$E$405,3,FALSE)</f>
        <v>0.61</v>
      </c>
      <c r="G328">
        <f>VLOOKUP(C328,away!$B$2:$E$405,4,FALSE)</f>
        <v>0.52</v>
      </c>
      <c r="H328">
        <f>VLOOKUP(A328,away!$A$2:$E$405,3,FALSE)</f>
        <v>0.820175438596491</v>
      </c>
      <c r="I328">
        <f>VLOOKUP(C328,away!$B$2:$E$405,3,FALSE)</f>
        <v>1.1299999999999999</v>
      </c>
      <c r="J328">
        <f>VLOOKUP(B328,home!$B$2:$E$405,4,FALSE)</f>
        <v>0.61</v>
      </c>
      <c r="K328" s="3">
        <f t="shared" si="556"/>
        <v>0.36450175438596372</v>
      </c>
      <c r="L328" s="3">
        <f t="shared" si="557"/>
        <v>0.56534692982456125</v>
      </c>
      <c r="M328" s="5">
        <f t="shared" si="502"/>
        <v>0.39461341709494735</v>
      </c>
      <c r="N328" s="5">
        <f t="shared" si="503"/>
        <v>0.14383728283534836</v>
      </c>
      <c r="O328" s="5">
        <f t="shared" si="504"/>
        <v>0.22309348382220751</v>
      </c>
      <c r="P328" s="5">
        <f t="shared" si="505"/>
        <v>8.1317966245271253E-2</v>
      </c>
      <c r="Q328" s="5">
        <f t="shared" si="506"/>
        <v>2.6214470969797267E-2</v>
      </c>
      <c r="R328" s="5">
        <f t="shared" si="507"/>
        <v>6.3062608071375231E-2</v>
      </c>
      <c r="S328" s="5">
        <f t="shared" si="508"/>
        <v>4.1892972639828059E-3</v>
      </c>
      <c r="T328" s="5">
        <f t="shared" si="509"/>
        <v>1.4820270679749973E-2</v>
      </c>
      <c r="U328" s="5">
        <f t="shared" si="510"/>
        <v>2.2986431278170707E-2</v>
      </c>
      <c r="V328" s="5">
        <f t="shared" si="511"/>
        <v>9.5920918703412136E-5</v>
      </c>
      <c r="W328" s="5">
        <f t="shared" si="512"/>
        <v>3.18507355293034E-3</v>
      </c>
      <c r="X328" s="5">
        <f t="shared" si="513"/>
        <v>1.8006715544145748E-3</v>
      </c>
      <c r="Y328" s="5">
        <f t="shared" si="514"/>
        <v>5.0900206745535016E-4</v>
      </c>
      <c r="Z328" s="5">
        <f t="shared" si="515"/>
        <v>1.1884083953293861E-2</v>
      </c>
      <c r="AA328" s="5">
        <f t="shared" si="516"/>
        <v>4.3317694502456915E-3</v>
      </c>
      <c r="AB328" s="5">
        <f t="shared" si="517"/>
        <v>7.8946878210503784E-4</v>
      </c>
      <c r="AC328" s="5">
        <f t="shared" si="518"/>
        <v>1.2354011691305951E-6</v>
      </c>
      <c r="AD328" s="5">
        <f t="shared" si="519"/>
        <v>2.9024122447286082E-4</v>
      </c>
      <c r="AE328" s="5">
        <f t="shared" si="520"/>
        <v>1.6408698516425315E-4</v>
      </c>
      <c r="AF328" s="5">
        <f t="shared" si="521"/>
        <v>4.6383036643389426E-5</v>
      </c>
      <c r="AG328" s="5">
        <f t="shared" si="522"/>
        <v>8.7408357874267798E-6</v>
      </c>
      <c r="AH328" s="5">
        <f t="shared" si="523"/>
        <v>1.6796575941930045E-3</v>
      </c>
      <c r="AI328" s="5">
        <f t="shared" si="524"/>
        <v>6.1223813985105725E-4</v>
      </c>
      <c r="AJ328" s="5">
        <f t="shared" si="525"/>
        <v>1.1158093803885467E-4</v>
      </c>
      <c r="AK328" s="5">
        <f t="shared" si="526"/>
        <v>1.3557149223731346E-5</v>
      </c>
      <c r="AL328" s="5">
        <f t="shared" si="527"/>
        <v>1.018316217530524E-8</v>
      </c>
      <c r="AM328" s="5">
        <f t="shared" si="528"/>
        <v>2.1158687103097617E-5</v>
      </c>
      <c r="AN328" s="5">
        <f t="shared" si="529"/>
        <v>1.1961998792854778E-5</v>
      </c>
      <c r="AO328" s="5">
        <f t="shared" si="530"/>
        <v>3.3813396460527784E-6</v>
      </c>
      <c r="AP328" s="5">
        <f t="shared" si="531"/>
        <v>6.3720999586333564E-7</v>
      </c>
      <c r="AQ328" s="5">
        <f t="shared" si="532"/>
        <v>9.0061178703714535E-8</v>
      </c>
      <c r="AR328" s="5">
        <f t="shared" si="533"/>
        <v>1.8991785280670487E-4</v>
      </c>
      <c r="AS328" s="5">
        <f t="shared" si="534"/>
        <v>6.922539053725915E-5</v>
      </c>
      <c r="AT328" s="5">
        <f t="shared" si="535"/>
        <v>1.2616388149442223E-5</v>
      </c>
      <c r="AU328" s="5">
        <f t="shared" si="536"/>
        <v>1.5328985381619908E-6</v>
      </c>
      <c r="AV328" s="5">
        <f t="shared" si="537"/>
        <v>1.3968605161393117E-7</v>
      </c>
      <c r="AW328" s="5">
        <f t="shared" si="538"/>
        <v>5.8290102707612683E-11</v>
      </c>
      <c r="AX328" s="5">
        <f t="shared" si="539"/>
        <v>1.2853964282637904E-6</v>
      </c>
      <c r="AY328" s="5">
        <f t="shared" si="540"/>
        <v>7.2669492432639078E-7</v>
      </c>
      <c r="AZ328" s="5">
        <f t="shared" si="541"/>
        <v>2.0541737219350845E-7</v>
      </c>
      <c r="BA328" s="5">
        <f t="shared" si="542"/>
        <v>3.8710693567409736E-8</v>
      </c>
      <c r="BB328" s="5">
        <f t="shared" si="543"/>
        <v>5.4712429399286214E-9</v>
      </c>
      <c r="BC328" s="5">
        <f t="shared" si="544"/>
        <v>6.1863007968259075E-10</v>
      </c>
      <c r="BD328" s="5">
        <f t="shared" si="545"/>
        <v>1.7894912500523908E-5</v>
      </c>
      <c r="BE328" s="5">
        <f t="shared" si="546"/>
        <v>6.5227270010242779E-6</v>
      </c>
      <c r="BF328" s="5">
        <f t="shared" si="547"/>
        <v>1.1887727176270223E-6</v>
      </c>
      <c r="BG328" s="5">
        <f t="shared" si="548"/>
        <v>1.4443658038040649E-7</v>
      </c>
      <c r="BH328" s="5">
        <f t="shared" si="549"/>
        <v>1.3161846736541855E-8</v>
      </c>
      <c r="BI328" s="5">
        <f t="shared" si="550"/>
        <v>9.5950324528573561E-10</v>
      </c>
      <c r="BJ328" s="8">
        <f t="shared" si="551"/>
        <v>0.19091571534777174</v>
      </c>
      <c r="BK328" s="8">
        <f t="shared" si="552"/>
        <v>0.48021857380216054</v>
      </c>
      <c r="BL328" s="8">
        <f t="shared" si="553"/>
        <v>0.3169799924116436</v>
      </c>
      <c r="BM328" s="8">
        <f t="shared" si="554"/>
        <v>6.7858409839288425E-2</v>
      </c>
      <c r="BN328" s="8">
        <f t="shared" si="555"/>
        <v>0.93213922903894686</v>
      </c>
    </row>
    <row r="329" spans="1:66" x14ac:dyDescent="0.25">
      <c r="A329" t="s">
        <v>342</v>
      </c>
      <c r="B329" t="s">
        <v>398</v>
      </c>
      <c r="C329" t="s">
        <v>426</v>
      </c>
      <c r="D329" s="4" t="s">
        <v>498</v>
      </c>
      <c r="E329">
        <f>VLOOKUP(A329,home!$A$2:$E$405,3,FALSE)</f>
        <v>1.1491228070175401</v>
      </c>
      <c r="F329">
        <f>VLOOKUP(B329,home!$B$2:$E$405,3,FALSE)</f>
        <v>0.78</v>
      </c>
      <c r="G329">
        <f>VLOOKUP(C329,away!$B$2:$E$405,4,FALSE)</f>
        <v>1.22</v>
      </c>
      <c r="H329">
        <f>VLOOKUP(A329,away!$A$2:$E$405,3,FALSE)</f>
        <v>0.820175438596491</v>
      </c>
      <c r="I329">
        <f>VLOOKUP(C329,away!$B$2:$E$405,3,FALSE)</f>
        <v>0.61</v>
      </c>
      <c r="J329">
        <f>VLOOKUP(B329,home!$B$2:$E$405,4,FALSE)</f>
        <v>0.61</v>
      </c>
      <c r="K329" s="3">
        <f t="shared" si="556"/>
        <v>1.0935052631578912</v>
      </c>
      <c r="L329" s="3">
        <f t="shared" si="557"/>
        <v>0.30518728070175433</v>
      </c>
      <c r="M329" s="5">
        <f t="shared" si="502"/>
        <v>0.24691958951974216</v>
      </c>
      <c r="N329" s="5">
        <f t="shared" si="503"/>
        <v>0.27000787071662408</v>
      </c>
      <c r="O329" s="5">
        <f t="shared" si="504"/>
        <v>7.5356718077523491E-2</v>
      </c>
      <c r="P329" s="5">
        <f t="shared" si="505"/>
        <v>8.2402967832077331E-2</v>
      </c>
      <c r="Q329" s="5">
        <f t="shared" si="506"/>
        <v>0.14762751386134196</v>
      </c>
      <c r="R329" s="5">
        <f t="shared" si="507"/>
        <v>1.1498955936344063E-2</v>
      </c>
      <c r="S329" s="5">
        <f t="shared" si="508"/>
        <v>6.8749599016641278E-3</v>
      </c>
      <c r="T329" s="5">
        <f t="shared" si="509"/>
        <v>4.5054039512103482E-2</v>
      </c>
      <c r="U329" s="5">
        <f t="shared" si="510"/>
        <v>1.2574168837212909E-2</v>
      </c>
      <c r="V329" s="5">
        <f t="shared" si="511"/>
        <v>2.5492649054316961E-4</v>
      </c>
      <c r="W329" s="5">
        <f t="shared" si="512"/>
        <v>5.3810487798097328E-2</v>
      </c>
      <c r="X329" s="5">
        <f t="shared" si="513"/>
        <v>1.6422276444336251E-2</v>
      </c>
      <c r="Y329" s="5">
        <f t="shared" si="514"/>
        <v>2.5059349454897278E-3</v>
      </c>
      <c r="Z329" s="5">
        <f t="shared" si="515"/>
        <v>1.1697783643740466E-3</v>
      </c>
      <c r="AA329" s="5">
        <f t="shared" si="516"/>
        <v>1.279158798171249E-3</v>
      </c>
      <c r="AB329" s="5">
        <f t="shared" si="517"/>
        <v>6.9938343910749172E-4</v>
      </c>
      <c r="AC329" s="5">
        <f t="shared" si="518"/>
        <v>5.3171913781302088E-6</v>
      </c>
      <c r="AD329" s="5">
        <f t="shared" si="519"/>
        <v>1.4710512905078224E-2</v>
      </c>
      <c r="AE329" s="5">
        <f t="shared" si="520"/>
        <v>4.4894614312288869E-3</v>
      </c>
      <c r="AF329" s="5">
        <f t="shared" si="521"/>
        <v>6.85063263006075E-4</v>
      </c>
      <c r="AG329" s="5">
        <f t="shared" si="522"/>
        <v>6.9690864781831585E-5</v>
      </c>
      <c r="AH329" s="5">
        <f t="shared" si="523"/>
        <v>8.9250369511765276E-5</v>
      </c>
      <c r="AI329" s="5">
        <f t="shared" si="524"/>
        <v>9.7595748799901902E-5</v>
      </c>
      <c r="AJ329" s="5">
        <f t="shared" si="525"/>
        <v>5.3360732487264085E-5</v>
      </c>
      <c r="AK329" s="5">
        <f t="shared" si="526"/>
        <v>1.9450080606927852E-5</v>
      </c>
      <c r="AL329" s="5">
        <f t="shared" si="527"/>
        <v>7.0978953260252479E-8</v>
      </c>
      <c r="AM329" s="5">
        <f t="shared" si="528"/>
        <v>3.2172046570910248E-3</v>
      </c>
      <c r="AN329" s="5">
        <f t="shared" si="529"/>
        <v>9.8184994075862977E-4</v>
      </c>
      <c r="AO329" s="5">
        <f t="shared" si="530"/>
        <v>1.4982405673865239E-4</v>
      </c>
      <c r="AP329" s="5">
        <f t="shared" si="531"/>
        <v>1.5241465486591555E-5</v>
      </c>
      <c r="AQ329" s="5">
        <f t="shared" si="532"/>
        <v>1.162875351440629E-6</v>
      </c>
      <c r="AR329" s="5">
        <f t="shared" si="533"/>
        <v>5.4476155145844793E-6</v>
      </c>
      <c r="AS329" s="5">
        <f t="shared" si="534"/>
        <v>5.9569962368587112E-6</v>
      </c>
      <c r="AT329" s="5">
        <f t="shared" si="535"/>
        <v>3.2570033688083763E-6</v>
      </c>
      <c r="AU329" s="5">
        <f t="shared" si="536"/>
        <v>1.1871834419716474E-6</v>
      </c>
      <c r="AV329" s="5">
        <f t="shared" si="537"/>
        <v>3.245478355324743E-7</v>
      </c>
      <c r="AW329" s="5">
        <f t="shared" si="538"/>
        <v>6.579825815669105E-10</v>
      </c>
      <c r="AX329" s="5">
        <f t="shared" si="539"/>
        <v>5.8633837086418544E-4</v>
      </c>
      <c r="AY329" s="5">
        <f t="shared" si="540"/>
        <v>1.7894301297513747E-4</v>
      </c>
      <c r="AZ329" s="5">
        <f t="shared" si="541"/>
        <v>2.7305565765230468E-5</v>
      </c>
      <c r="BA329" s="5">
        <f t="shared" si="542"/>
        <v>2.777770454637868E-6</v>
      </c>
      <c r="BB329" s="5">
        <f t="shared" si="543"/>
        <v>2.1193505286615162E-7</v>
      </c>
      <c r="BC329" s="5">
        <f t="shared" si="544"/>
        <v>1.2935976493920669E-8</v>
      </c>
      <c r="BD329" s="5">
        <f t="shared" si="545"/>
        <v>2.7709049420078757E-7</v>
      </c>
      <c r="BE329" s="5">
        <f t="shared" si="546"/>
        <v>3.0299991377958229E-7</v>
      </c>
      <c r="BF329" s="5">
        <f t="shared" si="547"/>
        <v>1.6566600022718024E-7</v>
      </c>
      <c r="BG329" s="5">
        <f t="shared" si="548"/>
        <v>6.0385547724912667E-8</v>
      </c>
      <c r="BH329" s="5">
        <f t="shared" si="549"/>
        <v>1.6507978563966005E-8</v>
      </c>
      <c r="BI329" s="5">
        <f t="shared" si="550"/>
        <v>3.6103122887588955E-9</v>
      </c>
      <c r="BJ329" s="8">
        <f t="shared" si="551"/>
        <v>0.56054372432860278</v>
      </c>
      <c r="BK329" s="8">
        <f t="shared" si="552"/>
        <v>0.33663677492733335</v>
      </c>
      <c r="BL329" s="8">
        <f t="shared" si="553"/>
        <v>0.10168504162640964</v>
      </c>
      <c r="BM329" s="8">
        <f t="shared" si="554"/>
        <v>0.16604276094807402</v>
      </c>
      <c r="BN329" s="8">
        <f t="shared" si="555"/>
        <v>0.83381361594365322</v>
      </c>
    </row>
    <row r="330" spans="1:66" x14ac:dyDescent="0.25">
      <c r="A330" t="s">
        <v>342</v>
      </c>
      <c r="B330" t="s">
        <v>399</v>
      </c>
      <c r="C330" t="s">
        <v>409</v>
      </c>
      <c r="D330" s="4" t="s">
        <v>498</v>
      </c>
      <c r="E330">
        <f>VLOOKUP(A330,home!$A$2:$E$405,3,FALSE)</f>
        <v>1.1491228070175401</v>
      </c>
      <c r="F330">
        <f>VLOOKUP(B330,home!$B$2:$E$405,3,FALSE)</f>
        <v>0.7</v>
      </c>
      <c r="G330">
        <f>VLOOKUP(C330,away!$B$2:$E$405,4,FALSE)</f>
        <v>1.1299999999999999</v>
      </c>
      <c r="H330">
        <f>VLOOKUP(A330,away!$A$2:$E$405,3,FALSE)</f>
        <v>0.820175438596491</v>
      </c>
      <c r="I330">
        <f>VLOOKUP(C330,away!$B$2:$E$405,3,FALSE)</f>
        <v>0.78</v>
      </c>
      <c r="J330">
        <f>VLOOKUP(B330,home!$B$2:$E$405,4,FALSE)</f>
        <v>1.34</v>
      </c>
      <c r="K330" s="3">
        <f t="shared" si="556"/>
        <v>0.90895614035087402</v>
      </c>
      <c r="L330" s="3">
        <f t="shared" si="557"/>
        <v>0.85724736842105254</v>
      </c>
      <c r="M330" s="5">
        <f t="shared" si="502"/>
        <v>0.17098088561237434</v>
      </c>
      <c r="N330" s="5">
        <f t="shared" si="503"/>
        <v>0.15541412585999806</v>
      </c>
      <c r="O330" s="5">
        <f t="shared" si="504"/>
        <v>0.14657291424150889</v>
      </c>
      <c r="P330" s="5">
        <f t="shared" si="505"/>
        <v>0.13322835040894157</v>
      </c>
      <c r="Q330" s="5">
        <f t="shared" si="506"/>
        <v>7.0632311998854391E-2</v>
      </c>
      <c r="R330" s="5">
        <f t="shared" si="507"/>
        <v>6.2824622507669056E-2</v>
      </c>
      <c r="S330" s="5">
        <f t="shared" si="508"/>
        <v>2.5952891297053738E-2</v>
      </c>
      <c r="T330" s="5">
        <f t="shared" si="509"/>
        <v>6.0549363586512653E-2</v>
      </c>
      <c r="U330" s="5">
        <f t="shared" si="510"/>
        <v>5.7104826393571513E-2</v>
      </c>
      <c r="V330" s="5">
        <f t="shared" si="511"/>
        <v>2.2469444032135895E-3</v>
      </c>
      <c r="W330" s="5">
        <f t="shared" si="512"/>
        <v>2.1400557899512472E-2</v>
      </c>
      <c r="X330" s="5">
        <f t="shared" si="513"/>
        <v>1.8345571942099435E-2</v>
      </c>
      <c r="Y330" s="5">
        <f t="shared" si="514"/>
        <v>7.8633466347719193E-3</v>
      </c>
      <c r="Z330" s="5">
        <f t="shared" si="515"/>
        <v>1.7952080772248444E-2</v>
      </c>
      <c r="AA330" s="5">
        <f t="shared" si="516"/>
        <v>1.6317654050010084E-2</v>
      </c>
      <c r="AB330" s="5">
        <f t="shared" si="517"/>
        <v>7.4160159224389861E-3</v>
      </c>
      <c r="AC330" s="5">
        <f t="shared" si="518"/>
        <v>1.0942622885468786E-4</v>
      </c>
      <c r="AD330" s="5">
        <f t="shared" si="519"/>
        <v>4.8630421274240658E-3</v>
      </c>
      <c r="AE330" s="5">
        <f t="shared" si="520"/>
        <v>4.1688300662549964E-3</v>
      </c>
      <c r="AF330" s="5">
        <f t="shared" si="521"/>
        <v>1.7868593018458292E-3</v>
      </c>
      <c r="AG330" s="5">
        <f t="shared" si="522"/>
        <v>5.1059347808200557E-4</v>
      </c>
      <c r="AH330" s="5">
        <f t="shared" si="523"/>
        <v>3.8473434999230379E-3</v>
      </c>
      <c r="AI330" s="5">
        <f t="shared" si="524"/>
        <v>3.4970664982940675E-3</v>
      </c>
      <c r="AJ330" s="5">
        <f t="shared" si="525"/>
        <v>1.5893400334198609E-3</v>
      </c>
      <c r="AK330" s="5">
        <f t="shared" si="526"/>
        <v>4.815467941608153E-4</v>
      </c>
      <c r="AL330" s="5">
        <f t="shared" si="527"/>
        <v>3.4105978360253155E-6</v>
      </c>
      <c r="AM330" s="5">
        <f t="shared" si="528"/>
        <v>8.840584005014166E-4</v>
      </c>
      <c r="AN330" s="5">
        <f t="shared" si="529"/>
        <v>7.5785673736036418E-4</v>
      </c>
      <c r="AO330" s="5">
        <f t="shared" si="530"/>
        <v>3.248353468711685E-4</v>
      </c>
      <c r="AP330" s="5">
        <f t="shared" si="531"/>
        <v>9.2821415425149682E-5</v>
      </c>
      <c r="AQ330" s="5">
        <f t="shared" si="532"/>
        <v>1.9892728526581708E-5</v>
      </c>
      <c r="AR330" s="5">
        <f t="shared" si="533"/>
        <v>6.5962501814417339E-4</v>
      </c>
      <c r="AS330" s="5">
        <f t="shared" si="534"/>
        <v>5.9957021057120306E-4</v>
      </c>
      <c r="AT330" s="5">
        <f t="shared" si="535"/>
        <v>2.7249151223508077E-4</v>
      </c>
      <c r="AU330" s="5">
        <f t="shared" si="536"/>
        <v>8.2560944413190672E-5</v>
      </c>
      <c r="AV330" s="5">
        <f t="shared" si="537"/>
        <v>1.876106934438421E-5</v>
      </c>
      <c r="AW330" s="5">
        <f t="shared" si="538"/>
        <v>7.3820519952428501E-8</v>
      </c>
      <c r="AX330" s="5">
        <f t="shared" si="539"/>
        <v>1.3392838526075576E-4</v>
      </c>
      <c r="AY330" s="5">
        <f t="shared" si="540"/>
        <v>1.1480975582166375E-4</v>
      </c>
      <c r="AZ330" s="5">
        <f t="shared" si="541"/>
        <v>4.9210180523592431E-5</v>
      </c>
      <c r="BA330" s="5">
        <f t="shared" si="542"/>
        <v>1.4061765917791519E-5</v>
      </c>
      <c r="BB330" s="5">
        <f t="shared" si="543"/>
        <v>3.0136029570949057E-6</v>
      </c>
      <c r="BC330" s="5">
        <f t="shared" si="544"/>
        <v>5.1668064088710209E-7</v>
      </c>
      <c r="BD330" s="5">
        <f t="shared" si="545"/>
        <v>9.4243635158130259E-5</v>
      </c>
      <c r="BE330" s="5">
        <f t="shared" si="546"/>
        <v>8.5663330865970008E-5</v>
      </c>
      <c r="BF330" s="5">
        <f t="shared" si="547"/>
        <v>3.8932105296765989E-5</v>
      </c>
      <c r="BG330" s="5">
        <f t="shared" si="548"/>
        <v>1.1795858722094078E-5</v>
      </c>
      <c r="BH330" s="5">
        <f t="shared" si="549"/>
        <v>2.6804795540397065E-6</v>
      </c>
      <c r="BI330" s="5">
        <f t="shared" si="550"/>
        <v>4.8728766994587283E-7</v>
      </c>
      <c r="BJ330" s="8">
        <f t="shared" si="551"/>
        <v>0.34792960789516236</v>
      </c>
      <c r="BK330" s="8">
        <f t="shared" si="552"/>
        <v>0.33263671830409564</v>
      </c>
      <c r="BL330" s="8">
        <f t="shared" si="553"/>
        <v>0.30151814139297123</v>
      </c>
      <c r="BM330" s="8">
        <f t="shared" si="554"/>
        <v>0.26026860179982958</v>
      </c>
      <c r="BN330" s="8">
        <f t="shared" si="555"/>
        <v>0.73965321062934619</v>
      </c>
    </row>
    <row r="331" spans="1:66" x14ac:dyDescent="0.25">
      <c r="A331" t="s">
        <v>40</v>
      </c>
      <c r="B331" t="s">
        <v>41</v>
      </c>
      <c r="C331" t="s">
        <v>239</v>
      </c>
      <c r="D331" s="4" t="s">
        <v>498</v>
      </c>
      <c r="E331">
        <f>VLOOKUP(A331,home!$A$2:$E$405,3,FALSE)</f>
        <v>1.5473684210526299</v>
      </c>
      <c r="F331">
        <f>VLOOKUP(B331,home!$B$2:$E$405,3,FALSE)</f>
        <v>0.93</v>
      </c>
      <c r="G331">
        <f>VLOOKUP(C331,away!$B$2:$E$405,4,FALSE)</f>
        <v>0.5</v>
      </c>
      <c r="H331">
        <f>VLOOKUP(A331,away!$A$2:$E$405,3,FALSE)</f>
        <v>1.2052631578947399</v>
      </c>
      <c r="I331">
        <f>VLOOKUP(C331,away!$B$2:$E$405,3,FALSE)</f>
        <v>0.56999999999999995</v>
      </c>
      <c r="J331">
        <f>VLOOKUP(B331,home!$B$2:$E$405,4,FALSE)</f>
        <v>1.48</v>
      </c>
      <c r="K331" s="3">
        <f t="shared" si="556"/>
        <v>0.71952631578947301</v>
      </c>
      <c r="L331" s="3">
        <f t="shared" si="557"/>
        <v>1.0167600000000026</v>
      </c>
      <c r="M331" s="5">
        <f t="shared" si="502"/>
        <v>0.17617343979751027</v>
      </c>
      <c r="N331" s="5">
        <f t="shared" si="503"/>
        <v>0.1267614260774611</v>
      </c>
      <c r="O331" s="5">
        <f t="shared" si="504"/>
        <v>0.17912610664851697</v>
      </c>
      <c r="P331" s="5">
        <f t="shared" si="505"/>
        <v>0.12888594757851968</v>
      </c>
      <c r="Q331" s="5">
        <f t="shared" si="506"/>
        <v>4.5604090944867587E-2</v>
      </c>
      <c r="R331" s="5">
        <f t="shared" si="507"/>
        <v>9.1064130097973289E-2</v>
      </c>
      <c r="S331" s="5">
        <f t="shared" si="508"/>
        <v>2.3572775076518188E-2</v>
      </c>
      <c r="T331" s="5">
        <f t="shared" si="509"/>
        <v>4.6368415509103686E-2</v>
      </c>
      <c r="U331" s="5">
        <f t="shared" si="510"/>
        <v>6.5523038029967992E-2</v>
      </c>
      <c r="V331" s="5">
        <f t="shared" si="511"/>
        <v>1.9161669169026443E-3</v>
      </c>
      <c r="W331" s="5">
        <f t="shared" si="512"/>
        <v>1.0937781180829552E-2</v>
      </c>
      <c r="X331" s="5">
        <f t="shared" si="513"/>
        <v>1.1121098393420284E-2</v>
      </c>
      <c r="Y331" s="5">
        <f t="shared" si="514"/>
        <v>5.6537440012470169E-3</v>
      </c>
      <c r="Z331" s="5">
        <f t="shared" si="515"/>
        <v>3.0863454972805189E-2</v>
      </c>
      <c r="AA331" s="5">
        <f t="shared" si="516"/>
        <v>2.2207068049116811E-2</v>
      </c>
      <c r="AB331" s="5">
        <f t="shared" si="517"/>
        <v>7.9892849289335665E-3</v>
      </c>
      <c r="AC331" s="5">
        <f t="shared" si="518"/>
        <v>8.7615004951748803E-5</v>
      </c>
      <c r="AD331" s="5">
        <f t="shared" si="519"/>
        <v>1.9675053489884289E-3</v>
      </c>
      <c r="AE331" s="5">
        <f t="shared" si="520"/>
        <v>2.0004807386374804E-3</v>
      </c>
      <c r="AF331" s="5">
        <f t="shared" si="521"/>
        <v>1.0170043979085247E-3</v>
      </c>
      <c r="AG331" s="5">
        <f t="shared" si="522"/>
        <v>3.4468313053915813E-4</v>
      </c>
      <c r="AH331" s="5">
        <f t="shared" si="523"/>
        <v>7.845181619537369E-3</v>
      </c>
      <c r="AI331" s="5">
        <f t="shared" si="524"/>
        <v>5.6448146274050148E-3</v>
      </c>
      <c r="AJ331" s="5">
        <f t="shared" si="525"/>
        <v>2.0307963360856277E-3</v>
      </c>
      <c r="AK331" s="5">
        <f t="shared" si="526"/>
        <v>4.8707046860748423E-4</v>
      </c>
      <c r="AL331" s="5">
        <f t="shared" si="527"/>
        <v>2.5639149575059684E-6</v>
      </c>
      <c r="AM331" s="5">
        <f t="shared" si="528"/>
        <v>2.8313437501074527E-4</v>
      </c>
      <c r="AN331" s="5">
        <f t="shared" si="529"/>
        <v>2.8787970713592609E-4</v>
      </c>
      <c r="AO331" s="5">
        <f t="shared" si="530"/>
        <v>1.4635228551376246E-4</v>
      </c>
      <c r="AP331" s="5">
        <f t="shared" si="531"/>
        <v>4.9601716606324514E-5</v>
      </c>
      <c r="AQ331" s="5">
        <f t="shared" si="532"/>
        <v>1.2608260344161655E-5</v>
      </c>
      <c r="AR331" s="5">
        <f t="shared" si="533"/>
        <v>1.5953333726961678E-3</v>
      </c>
      <c r="AS331" s="5">
        <f t="shared" si="534"/>
        <v>1.1478843441120679E-3</v>
      </c>
      <c r="AT331" s="5">
        <f t="shared" si="535"/>
        <v>4.1296649653568579E-4</v>
      </c>
      <c r="AU331" s="5">
        <f t="shared" si="536"/>
        <v>9.9046753932269425E-5</v>
      </c>
      <c r="AV331" s="5">
        <f t="shared" si="537"/>
        <v>1.7816686486948074E-5</v>
      </c>
      <c r="AW331" s="5">
        <f t="shared" si="538"/>
        <v>5.2103422310030737E-8</v>
      </c>
      <c r="AX331" s="5">
        <f t="shared" si="539"/>
        <v>3.395377228747274E-5</v>
      </c>
      <c r="AY331" s="5">
        <f t="shared" si="540"/>
        <v>3.4522837511010873E-5</v>
      </c>
      <c r="AZ331" s="5">
        <f t="shared" si="541"/>
        <v>1.7550720133847749E-5</v>
      </c>
      <c r="BA331" s="5">
        <f t="shared" si="542"/>
        <v>5.9482900677636959E-6</v>
      </c>
      <c r="BB331" s="5">
        <f t="shared" si="543"/>
        <v>1.5119958523248571E-6</v>
      </c>
      <c r="BC331" s="5">
        <f t="shared" si="544"/>
        <v>3.0746738056196524E-7</v>
      </c>
      <c r="BD331" s="5">
        <f t="shared" si="545"/>
        <v>2.7034519333709309E-4</v>
      </c>
      <c r="BE331" s="5">
        <f t="shared" si="546"/>
        <v>1.9452048095323142E-4</v>
      </c>
      <c r="BF331" s="5">
        <f t="shared" si="547"/>
        <v>6.998130250293746E-5</v>
      </c>
      <c r="BG331" s="5">
        <f t="shared" si="548"/>
        <v>1.678446292136241E-5</v>
      </c>
      <c r="BH331" s="5">
        <f t="shared" si="549"/>
        <v>3.0192156920782265E-6</v>
      </c>
      <c r="BI331" s="5">
        <f t="shared" si="550"/>
        <v>4.3448102869896225E-7</v>
      </c>
      <c r="BJ331" s="8">
        <f t="shared" si="551"/>
        <v>0.25264960115084673</v>
      </c>
      <c r="BK331" s="8">
        <f t="shared" si="552"/>
        <v>0.33067303112687102</v>
      </c>
      <c r="BL331" s="8">
        <f t="shared" si="553"/>
        <v>0.38574562359634262</v>
      </c>
      <c r="BM331" s="8">
        <f t="shared" si="554"/>
        <v>0.25228209896792803</v>
      </c>
      <c r="BN331" s="8">
        <f t="shared" si="555"/>
        <v>0.74761514114484895</v>
      </c>
    </row>
    <row r="332" spans="1:66" x14ac:dyDescent="0.25">
      <c r="A332" t="s">
        <v>40</v>
      </c>
      <c r="B332" t="s">
        <v>234</v>
      </c>
      <c r="C332" t="s">
        <v>319</v>
      </c>
      <c r="D332" s="4" t="s">
        <v>498</v>
      </c>
      <c r="E332">
        <f>VLOOKUP(A332,home!$A$2:$E$405,3,FALSE)</f>
        <v>1.5473684210526299</v>
      </c>
      <c r="F332">
        <f>VLOOKUP(B332,home!$B$2:$E$405,3,FALSE)</f>
        <v>1.08</v>
      </c>
      <c r="G332">
        <f>VLOOKUP(C332,away!$B$2:$E$405,4,FALSE)</f>
        <v>1.36</v>
      </c>
      <c r="H332">
        <f>VLOOKUP(A332,away!$A$2:$E$405,3,FALSE)</f>
        <v>1.2052631578947399</v>
      </c>
      <c r="I332">
        <f>VLOOKUP(C332,away!$B$2:$E$405,3,FALSE)</f>
        <v>0.56999999999999995</v>
      </c>
      <c r="J332">
        <f>VLOOKUP(B332,home!$B$2:$E$405,4,FALSE)</f>
        <v>1.1100000000000001</v>
      </c>
      <c r="K332" s="3">
        <f t="shared" si="556"/>
        <v>2.272774736842103</v>
      </c>
      <c r="L332" s="3">
        <f t="shared" si="557"/>
        <v>0.76257000000000197</v>
      </c>
      <c r="M332" s="5">
        <f t="shared" si="502"/>
        <v>4.8058092624482317E-2</v>
      </c>
      <c r="N332" s="5">
        <f t="shared" si="503"/>
        <v>0.10922521881774121</v>
      </c>
      <c r="O332" s="5">
        <f t="shared" si="504"/>
        <v>3.6647659692651574E-2</v>
      </c>
      <c r="P332" s="5">
        <f t="shared" si="505"/>
        <v>8.3291875113845129E-2</v>
      </c>
      <c r="Q332" s="5">
        <f t="shared" si="506"/>
        <v>0.12412215897750647</v>
      </c>
      <c r="R332" s="5">
        <f t="shared" si="507"/>
        <v>1.3973202925912689E-2</v>
      </c>
      <c r="S332" s="5">
        <f t="shared" si="508"/>
        <v>3.608932482084283E-2</v>
      </c>
      <c r="T332" s="5">
        <f t="shared" si="509"/>
        <v>9.4651834771477358E-2</v>
      </c>
      <c r="U332" s="5">
        <f t="shared" si="510"/>
        <v>3.1757942602782516E-2</v>
      </c>
      <c r="V332" s="5">
        <f t="shared" si="511"/>
        <v>6.9498008018674621E-3</v>
      </c>
      <c r="W332" s="5">
        <f t="shared" si="512"/>
        <v>9.4033902402125294E-2</v>
      </c>
      <c r="X332" s="5">
        <f t="shared" si="513"/>
        <v>7.1707432954788861E-2</v>
      </c>
      <c r="Y332" s="5">
        <f t="shared" si="514"/>
        <v>2.7340968574166739E-2</v>
      </c>
      <c r="Z332" s="5">
        <f t="shared" si="515"/>
        <v>3.5518484517377564E-3</v>
      </c>
      <c r="AA332" s="5">
        <f t="shared" si="516"/>
        <v>8.0725514302013093E-3</v>
      </c>
      <c r="AB332" s="5">
        <f t="shared" si="517"/>
        <v>9.1735454762100644E-3</v>
      </c>
      <c r="AC332" s="5">
        <f t="shared" si="518"/>
        <v>7.5281538035952306E-4</v>
      </c>
      <c r="AD332" s="5">
        <f t="shared" si="519"/>
        <v>5.3429469446556584E-2</v>
      </c>
      <c r="AE332" s="5">
        <f t="shared" si="520"/>
        <v>4.0743710515860759E-2</v>
      </c>
      <c r="AF332" s="5">
        <f t="shared" si="521"/>
        <v>1.5534965664040007E-2</v>
      </c>
      <c r="AG332" s="5">
        <f t="shared" si="522"/>
        <v>3.9488329221423401E-3</v>
      </c>
      <c r="AH332" s="5">
        <f t="shared" si="523"/>
        <v>6.7713326846041688E-4</v>
      </c>
      <c r="AI332" s="5">
        <f t="shared" si="524"/>
        <v>1.5389713860321571E-3</v>
      </c>
      <c r="AJ332" s="5">
        <f t="shared" si="525"/>
        <v>1.7488676434483817E-3</v>
      </c>
      <c r="AK332" s="5">
        <f t="shared" si="526"/>
        <v>1.324927399370021E-3</v>
      </c>
      <c r="AL332" s="5">
        <f t="shared" si="527"/>
        <v>5.2189673971991231E-5</v>
      </c>
      <c r="AM332" s="5">
        <f t="shared" si="528"/>
        <v>2.4286629672202156E-2</v>
      </c>
      <c r="AN332" s="5">
        <f t="shared" si="529"/>
        <v>1.8520255189131248E-2</v>
      </c>
      <c r="AO332" s="5">
        <f t="shared" si="530"/>
        <v>7.0614954997879238E-3</v>
      </c>
      <c r="AP332" s="5">
        <f t="shared" si="531"/>
        <v>1.7949615410910974E-3</v>
      </c>
      <c r="AQ332" s="5">
        <f t="shared" si="532"/>
        <v>3.4219595559746043E-4</v>
      </c>
      <c r="AR332" s="5">
        <f t="shared" si="533"/>
        <v>1.0327230330597233E-4</v>
      </c>
      <c r="AS332" s="5">
        <f t="shared" si="534"/>
        <v>2.3471468196930911E-4</v>
      </c>
      <c r="AT332" s="5">
        <f t="shared" si="535"/>
        <v>2.6672679977288725E-4</v>
      </c>
      <c r="AU332" s="5">
        <f t="shared" si="536"/>
        <v>2.0206997738751999E-4</v>
      </c>
      <c r="AV332" s="5">
        <f t="shared" si="537"/>
        <v>1.1481488492015265E-4</v>
      </c>
      <c r="AW332" s="5">
        <f t="shared" si="538"/>
        <v>2.5125701285652043E-6</v>
      </c>
      <c r="AX332" s="5">
        <f t="shared" si="539"/>
        <v>9.1996730603368122E-3</v>
      </c>
      <c r="AY332" s="5">
        <f t="shared" si="540"/>
        <v>7.0153946856210602E-3</v>
      </c>
      <c r="AZ332" s="5">
        <f t="shared" si="541"/>
        <v>2.6748647627070324E-3</v>
      </c>
      <c r="BA332" s="5">
        <f t="shared" si="542"/>
        <v>6.7992387403250244E-4</v>
      </c>
      <c r="BB332" s="5">
        <f t="shared" si="543"/>
        <v>1.2962238715524168E-4</v>
      </c>
      <c r="BC332" s="5">
        <f t="shared" si="544"/>
        <v>1.9769228754594589E-5</v>
      </c>
      <c r="BD332" s="5">
        <f t="shared" si="545"/>
        <v>1.312539338867258E-5</v>
      </c>
      <c r="BE332" s="5">
        <f t="shared" si="546"/>
        <v>2.98310625048894E-5</v>
      </c>
      <c r="BF332" s="5">
        <f t="shared" si="547"/>
        <v>3.3899642617135173E-5</v>
      </c>
      <c r="BG332" s="5">
        <f t="shared" si="548"/>
        <v>2.5682083776066903E-5</v>
      </c>
      <c r="BH332" s="5">
        <f t="shared" si="549"/>
        <v>1.4592397798926829E-5</v>
      </c>
      <c r="BI332" s="5">
        <f t="shared" si="550"/>
        <v>6.6330466134702382E-6</v>
      </c>
      <c r="BJ332" s="8">
        <f t="shared" si="551"/>
        <v>0.70646328090282284</v>
      </c>
      <c r="BK332" s="8">
        <f t="shared" si="552"/>
        <v>0.18220949310099033</v>
      </c>
      <c r="BL332" s="8">
        <f t="shared" si="553"/>
        <v>0.10596016409912411</v>
      </c>
      <c r="BM332" s="8">
        <f t="shared" si="554"/>
        <v>0.57585369628704319</v>
      </c>
      <c r="BN332" s="8">
        <f t="shared" si="555"/>
        <v>0.41531820815213943</v>
      </c>
    </row>
    <row r="333" spans="1:66" x14ac:dyDescent="0.25">
      <c r="A333" t="s">
        <v>10</v>
      </c>
      <c r="B333" t="s">
        <v>245</v>
      </c>
      <c r="C333" t="s">
        <v>46</v>
      </c>
      <c r="D333" s="4" t="s">
        <v>499</v>
      </c>
      <c r="E333">
        <f>VLOOKUP(A333,home!$A$2:$E$405,3,FALSE)</f>
        <v>1.55555555555556</v>
      </c>
      <c r="F333">
        <f>VLOOKUP(B333,home!$B$2:$E$405,3,FALSE)</f>
        <v>1.03</v>
      </c>
      <c r="G333">
        <f>VLOOKUP(C333,away!$B$2:$E$405,4,FALSE)</f>
        <v>0.94</v>
      </c>
      <c r="H333">
        <f>VLOOKUP(A333,away!$A$2:$E$405,3,FALSE)</f>
        <v>1.4074074074074101</v>
      </c>
      <c r="I333">
        <f>VLOOKUP(C333,away!$B$2:$E$405,3,FALSE)</f>
        <v>1.1100000000000001</v>
      </c>
      <c r="J333">
        <f>VLOOKUP(B333,home!$B$2:$E$405,4,FALSE)</f>
        <v>0.5</v>
      </c>
      <c r="K333" s="3">
        <f t="shared" si="556"/>
        <v>1.5060888888888933</v>
      </c>
      <c r="L333" s="3">
        <f t="shared" si="557"/>
        <v>0.78111111111111264</v>
      </c>
      <c r="M333" s="5">
        <f t="shared" si="502"/>
        <v>0.10155040528236388</v>
      </c>
      <c r="N333" s="5">
        <f t="shared" si="503"/>
        <v>0.15294393705793216</v>
      </c>
      <c r="O333" s="5">
        <f t="shared" si="504"/>
        <v>7.9322149903891054E-2</v>
      </c>
      <c r="P333" s="5">
        <f t="shared" si="505"/>
        <v>0.11946620861302948</v>
      </c>
      <c r="Q333" s="5">
        <f t="shared" si="506"/>
        <v>0.11517358211293699</v>
      </c>
      <c r="R333" s="5">
        <f t="shared" si="507"/>
        <v>3.0979706323575284E-2</v>
      </c>
      <c r="S333" s="5">
        <f t="shared" si="508"/>
        <v>3.5135691878057221E-2</v>
      </c>
      <c r="T333" s="5">
        <f t="shared" si="509"/>
        <v>8.9963364694883183E-2</v>
      </c>
      <c r="U333" s="5">
        <f t="shared" si="510"/>
        <v>4.6658191474977712E-2</v>
      </c>
      <c r="V333" s="5">
        <f t="shared" si="511"/>
        <v>4.5927142005060453E-3</v>
      </c>
      <c r="W333" s="5">
        <f t="shared" si="512"/>
        <v>5.782055077127566E-2</v>
      </c>
      <c r="X333" s="5">
        <f t="shared" si="513"/>
        <v>4.5164274658007632E-2</v>
      </c>
      <c r="Y333" s="5">
        <f t="shared" si="514"/>
        <v>1.7639158380321904E-2</v>
      </c>
      <c r="Z333" s="5">
        <f t="shared" si="515"/>
        <v>8.066197609434618E-3</v>
      </c>
      <c r="AA333" s="5">
        <f t="shared" si="516"/>
        <v>1.2148410595151628E-2</v>
      </c>
      <c r="AB333" s="5">
        <f t="shared" si="517"/>
        <v>9.1482931075089896E-3</v>
      </c>
      <c r="AC333" s="5">
        <f t="shared" si="518"/>
        <v>3.3768584628741363E-4</v>
      </c>
      <c r="AD333" s="5">
        <f t="shared" si="519"/>
        <v>2.1770722266513602E-2</v>
      </c>
      <c r="AE333" s="5">
        <f t="shared" si="520"/>
        <v>1.7005353059287881E-2</v>
      </c>
      <c r="AF333" s="5">
        <f t="shared" si="521"/>
        <v>6.6415351114885567E-3</v>
      </c>
      <c r="AG333" s="5">
        <f t="shared" si="522"/>
        <v>1.7292589568060981E-3</v>
      </c>
      <c r="AH333" s="5">
        <f t="shared" si="523"/>
        <v>1.5751491442868183E-3</v>
      </c>
      <c r="AI333" s="5">
        <f t="shared" si="524"/>
        <v>2.3723146245532246E-3</v>
      </c>
      <c r="AJ333" s="5">
        <f t="shared" si="525"/>
        <v>1.7864583484941197E-3</v>
      </c>
      <c r="AK333" s="5">
        <f t="shared" si="526"/>
        <v>8.9685502304326543E-4</v>
      </c>
      <c r="AL333" s="5">
        <f t="shared" si="527"/>
        <v>1.5890452685468784E-5</v>
      </c>
      <c r="AM333" s="5">
        <f t="shared" si="528"/>
        <v>6.5577285817364286E-3</v>
      </c>
      <c r="AN333" s="5">
        <f t="shared" si="529"/>
        <v>5.1223146588452425E-3</v>
      </c>
      <c r="AO333" s="5">
        <f t="shared" si="530"/>
        <v>2.0005484473156732E-3</v>
      </c>
      <c r="AP333" s="5">
        <f t="shared" si="531"/>
        <v>5.2088354017145225E-4</v>
      </c>
      <c r="AQ333" s="5">
        <f t="shared" si="532"/>
        <v>1.0171698020570323E-4</v>
      </c>
      <c r="AR333" s="5">
        <f t="shared" si="533"/>
        <v>2.4607329965191908E-4</v>
      </c>
      <c r="AS333" s="5">
        <f t="shared" si="534"/>
        <v>3.706082624579824E-4</v>
      </c>
      <c r="AT333" s="5">
        <f t="shared" si="535"/>
        <v>2.790844931091931E-4</v>
      </c>
      <c r="AU333" s="5">
        <f t="shared" si="536"/>
        <v>1.4010868471098155E-4</v>
      </c>
      <c r="AV333" s="5">
        <f t="shared" si="537"/>
        <v>5.275403332001163E-5</v>
      </c>
      <c r="AW333" s="5">
        <f t="shared" si="538"/>
        <v>5.1927473033908854E-7</v>
      </c>
      <c r="AX333" s="5">
        <f t="shared" si="539"/>
        <v>1.6460870255503922E-3</v>
      </c>
      <c r="AY333" s="5">
        <f t="shared" si="540"/>
        <v>1.2857768655132535E-3</v>
      </c>
      <c r="AZ333" s="5">
        <f t="shared" si="541"/>
        <v>5.0216729803101044E-4</v>
      </c>
      <c r="BA333" s="5">
        <f t="shared" si="542"/>
        <v>1.307494853762226E-4</v>
      </c>
      <c r="BB333" s="5">
        <f t="shared" si="543"/>
        <v>2.5532468949856847E-5</v>
      </c>
      <c r="BC333" s="5">
        <f t="shared" si="544"/>
        <v>3.9887390381665343E-6</v>
      </c>
      <c r="BD333" s="5">
        <f t="shared" si="545"/>
        <v>3.2035098084314699E-5</v>
      </c>
      <c r="BE333" s="5">
        <f t="shared" si="546"/>
        <v>4.824770527925223E-5</v>
      </c>
      <c r="BF333" s="5">
        <f t="shared" si="547"/>
        <v>3.6332666417733901E-5</v>
      </c>
      <c r="BG333" s="5">
        <f t="shared" si="548"/>
        <v>1.8240075065151887E-5</v>
      </c>
      <c r="BH333" s="5">
        <f t="shared" si="549"/>
        <v>6.867793597031154E-6</v>
      </c>
      <c r="BI333" s="5">
        <f t="shared" si="550"/>
        <v>2.0687015255341802E-6</v>
      </c>
      <c r="BJ333" s="8">
        <f t="shared" si="551"/>
        <v>0.54374923116018692</v>
      </c>
      <c r="BK333" s="8">
        <f t="shared" si="552"/>
        <v>0.26238437313844271</v>
      </c>
      <c r="BL333" s="8">
        <f t="shared" si="553"/>
        <v>0.18611994935870121</v>
      </c>
      <c r="BM333" s="8">
        <f t="shared" si="554"/>
        <v>0.39959850438225392</v>
      </c>
      <c r="BN333" s="8">
        <f t="shared" si="555"/>
        <v>0.59943598929372888</v>
      </c>
    </row>
    <row r="334" spans="1:66" x14ac:dyDescent="0.25">
      <c r="A334" t="s">
        <v>10</v>
      </c>
      <c r="B334" t="s">
        <v>48</v>
      </c>
      <c r="C334" t="s">
        <v>244</v>
      </c>
      <c r="D334" s="4" t="s">
        <v>499</v>
      </c>
      <c r="E334">
        <f>VLOOKUP(A334,home!$A$2:$E$405,3,FALSE)</f>
        <v>1.55555555555556</v>
      </c>
      <c r="F334">
        <f>VLOOKUP(B334,home!$B$2:$E$405,3,FALSE)</f>
        <v>0.7</v>
      </c>
      <c r="G334">
        <f>VLOOKUP(C334,away!$B$2:$E$405,4,FALSE)</f>
        <v>1.61</v>
      </c>
      <c r="H334">
        <f>VLOOKUP(A334,away!$A$2:$E$405,3,FALSE)</f>
        <v>1.4074074074074101</v>
      </c>
      <c r="I334">
        <f>VLOOKUP(C334,away!$B$2:$E$405,3,FALSE)</f>
        <v>1.03</v>
      </c>
      <c r="J334">
        <f>VLOOKUP(B334,home!$B$2:$E$405,4,FALSE)</f>
        <v>1.36</v>
      </c>
      <c r="K334" s="3">
        <f t="shared" si="556"/>
        <v>1.7531111111111162</v>
      </c>
      <c r="L334" s="3">
        <f t="shared" si="557"/>
        <v>1.9714962962963003</v>
      </c>
      <c r="M334" s="5">
        <f t="shared" si="502"/>
        <v>2.4122568909935211E-2</v>
      </c>
      <c r="N334" s="5">
        <f t="shared" si="503"/>
        <v>4.2289543584550983E-2</v>
      </c>
      <c r="O334" s="5">
        <f t="shared" si="504"/>
        <v>4.7557555263089558E-2</v>
      </c>
      <c r="P334" s="5">
        <f t="shared" si="505"/>
        <v>8.3373678549003238E-2</v>
      </c>
      <c r="Q334" s="5">
        <f t="shared" si="506"/>
        <v>3.7069134370947082E-2</v>
      </c>
      <c r="R334" s="5">
        <f t="shared" si="507"/>
        <v>4.6879772031043841E-2</v>
      </c>
      <c r="S334" s="5">
        <f t="shared" si="508"/>
        <v>7.204011211187368E-2</v>
      </c>
      <c r="T334" s="5">
        <f t="shared" si="509"/>
        <v>7.3081661119232061E-2</v>
      </c>
      <c r="U334" s="5">
        <f t="shared" si="510"/>
        <v>8.2185449233979094E-2</v>
      </c>
      <c r="V334" s="5">
        <f t="shared" si="511"/>
        <v>2.7665420674789054E-2</v>
      </c>
      <c r="W334" s="5">
        <f t="shared" si="512"/>
        <v>2.1662103781659427E-2</v>
      </c>
      <c r="X334" s="5">
        <f t="shared" si="513"/>
        <v>4.2706757375527642E-2</v>
      </c>
      <c r="Y334" s="5">
        <f t="shared" si="514"/>
        <v>4.209810699633873E-2</v>
      </c>
      <c r="Z334" s="5">
        <f t="shared" si="515"/>
        <v>3.0807765643472606E-2</v>
      </c>
      <c r="AA334" s="5">
        <f t="shared" si="516"/>
        <v>5.4009436258079122E-2</v>
      </c>
      <c r="AB334" s="5">
        <f t="shared" si="517"/>
        <v>4.7342271404443061E-2</v>
      </c>
      <c r="AC334" s="5">
        <f t="shared" si="518"/>
        <v>5.9761667042870868E-3</v>
      </c>
      <c r="AD334" s="5">
        <f t="shared" si="519"/>
        <v>9.4940187074173173E-3</v>
      </c>
      <c r="AE334" s="5">
        <f t="shared" si="520"/>
        <v>1.871742271864103E-2</v>
      </c>
      <c r="AF334" s="5">
        <f t="shared" si="521"/>
        <v>1.8450664783006509E-2</v>
      </c>
      <c r="AG334" s="5">
        <f t="shared" si="522"/>
        <v>1.2125139094633971E-2</v>
      </c>
      <c r="AH334" s="5">
        <f t="shared" si="523"/>
        <v>1.5184348965817661E-2</v>
      </c>
      <c r="AI334" s="5">
        <f t="shared" si="524"/>
        <v>2.6619850886963524E-2</v>
      </c>
      <c r="AJ334" s="5">
        <f t="shared" si="525"/>
        <v>2.3333778183028436E-2</v>
      </c>
      <c r="AK334" s="5">
        <f t="shared" si="526"/>
        <v>1.3635568598956427E-2</v>
      </c>
      <c r="AL334" s="5">
        <f t="shared" si="527"/>
        <v>8.2620553991374283E-4</v>
      </c>
      <c r="AM334" s="5">
        <f t="shared" si="528"/>
        <v>3.3288139370140179E-3</v>
      </c>
      <c r="AN334" s="5">
        <f t="shared" si="529"/>
        <v>6.5627443478826434E-3</v>
      </c>
      <c r="AO334" s="5">
        <f t="shared" si="530"/>
        <v>6.4692130876950549E-3</v>
      </c>
      <c r="AP334" s="5">
        <f t="shared" si="531"/>
        <v>4.2513432141141174E-3</v>
      </c>
      <c r="AQ334" s="5">
        <f t="shared" si="532"/>
        <v>2.0953768502275979E-3</v>
      </c>
      <c r="AR334" s="5">
        <f t="shared" si="533"/>
        <v>5.9871775495560125E-3</v>
      </c>
      <c r="AS334" s="5">
        <f t="shared" si="534"/>
        <v>1.0496187486321669E-2</v>
      </c>
      <c r="AT334" s="5">
        <f t="shared" si="535"/>
        <v>9.2004914532879904E-3</v>
      </c>
      <c r="AU334" s="5">
        <f t="shared" si="536"/>
        <v>5.3764945981473432E-3</v>
      </c>
      <c r="AV334" s="5">
        <f t="shared" si="537"/>
        <v>2.3563981047102505E-3</v>
      </c>
      <c r="AW334" s="5">
        <f t="shared" si="538"/>
        <v>7.9321516706064378E-5</v>
      </c>
      <c r="AX334" s="5">
        <f t="shared" si="539"/>
        <v>9.726301166334692E-4</v>
      </c>
      <c r="AY334" s="5">
        <f t="shared" si="540"/>
        <v>1.9175366726091232E-3</v>
      </c>
      <c r="AZ334" s="5">
        <f t="shared" si="541"/>
        <v>1.8902082240306089E-3</v>
      </c>
      <c r="BA334" s="5">
        <f t="shared" si="542"/>
        <v>1.2421795043017175E-3</v>
      </c>
      <c r="BB334" s="5">
        <f t="shared" si="543"/>
        <v>6.1223807301650254E-4</v>
      </c>
      <c r="BC334" s="5">
        <f t="shared" si="544"/>
        <v>2.4140501868072362E-4</v>
      </c>
      <c r="BD334" s="5">
        <f t="shared" si="545"/>
        <v>1.9672830607030084E-3</v>
      </c>
      <c r="BE334" s="5">
        <f t="shared" si="546"/>
        <v>3.4488657924191275E-3</v>
      </c>
      <c r="BF334" s="5">
        <f t="shared" si="547"/>
        <v>3.0231224707105092E-3</v>
      </c>
      <c r="BG334" s="5">
        <f t="shared" si="548"/>
        <v>1.7666231978840938E-3</v>
      </c>
      <c r="BH334" s="5">
        <f t="shared" si="549"/>
        <v>7.7427168933931424E-4</v>
      </c>
      <c r="BI334" s="5">
        <f t="shared" si="550"/>
        <v>2.7147686031990515E-4</v>
      </c>
      <c r="BJ334" s="8">
        <f t="shared" si="551"/>
        <v>0.34727824157816034</v>
      </c>
      <c r="BK334" s="8">
        <f t="shared" si="552"/>
        <v>0.21592168916241114</v>
      </c>
      <c r="BL334" s="8">
        <f t="shared" si="553"/>
        <v>0.40141642308880005</v>
      </c>
      <c r="BM334" s="8">
        <f t="shared" si="554"/>
        <v>0.7122936516083711</v>
      </c>
      <c r="BN334" s="8">
        <f t="shared" si="555"/>
        <v>0.28129225270856989</v>
      </c>
    </row>
    <row r="335" spans="1:66" x14ac:dyDescent="0.25">
      <c r="A335" t="s">
        <v>10</v>
      </c>
      <c r="B335" t="s">
        <v>243</v>
      </c>
      <c r="C335" t="s">
        <v>49</v>
      </c>
      <c r="D335" s="4" t="s">
        <v>499</v>
      </c>
      <c r="E335">
        <f>VLOOKUP(A335,home!$A$2:$E$405,3,FALSE)</f>
        <v>1.55555555555556</v>
      </c>
      <c r="F335">
        <f>VLOOKUP(B335,home!$B$2:$E$405,3,FALSE)</f>
        <v>0.88</v>
      </c>
      <c r="G335">
        <f>VLOOKUP(C335,away!$B$2:$E$405,4,FALSE)</f>
        <v>1.1100000000000001</v>
      </c>
      <c r="H335">
        <f>VLOOKUP(A335,away!$A$2:$E$405,3,FALSE)</f>
        <v>1.4074074074074101</v>
      </c>
      <c r="I335">
        <f>VLOOKUP(C335,away!$B$2:$E$405,3,FALSE)</f>
        <v>1.23</v>
      </c>
      <c r="J335">
        <f>VLOOKUP(B335,home!$B$2:$E$405,4,FALSE)</f>
        <v>0.78</v>
      </c>
      <c r="K335" s="3">
        <f t="shared" si="556"/>
        <v>1.5194666666666712</v>
      </c>
      <c r="L335" s="3">
        <f t="shared" si="557"/>
        <v>1.3502666666666692</v>
      </c>
      <c r="M335" s="5">
        <f t="shared" si="502"/>
        <v>5.6714048309742186E-2</v>
      </c>
      <c r="N335" s="5">
        <f t="shared" si="503"/>
        <v>8.6175105938376503E-2</v>
      </c>
      <c r="O335" s="5">
        <f t="shared" si="504"/>
        <v>7.6579088964368019E-2</v>
      </c>
      <c r="P335" s="5">
        <f t="shared" si="505"/>
        <v>0.11635937304505872</v>
      </c>
      <c r="Q335" s="5">
        <f t="shared" si="506"/>
        <v>6.5470100484916124E-2</v>
      </c>
      <c r="R335" s="5">
        <f t="shared" si="507"/>
        <v>5.1701095596143762E-2</v>
      </c>
      <c r="S335" s="5">
        <f t="shared" si="508"/>
        <v>5.9683200630880409E-2</v>
      </c>
      <c r="T335" s="5">
        <f t="shared" si="509"/>
        <v>8.8402094348099577E-2</v>
      </c>
      <c r="U335" s="5">
        <f t="shared" si="510"/>
        <v>7.8558091388487461E-2</v>
      </c>
      <c r="V335" s="5">
        <f t="shared" si="511"/>
        <v>1.3605682099165683E-2</v>
      </c>
      <c r="W335" s="5">
        <f t="shared" si="512"/>
        <v>3.3159878450049154E-2</v>
      </c>
      <c r="X335" s="5">
        <f t="shared" si="513"/>
        <v>4.4774678541819789E-2</v>
      </c>
      <c r="Y335" s="5">
        <f t="shared" si="514"/>
        <v>3.0228877972867326E-2</v>
      </c>
      <c r="Z335" s="5">
        <f t="shared" si="515"/>
        <v>2.3270088671206609E-2</v>
      </c>
      <c r="AA335" s="5">
        <f t="shared" si="516"/>
        <v>3.535812406627617E-2</v>
      </c>
      <c r="AB335" s="5">
        <f t="shared" si="517"/>
        <v>2.6862745457285637E-2</v>
      </c>
      <c r="AC335" s="5">
        <f t="shared" si="518"/>
        <v>1.7446610298639963E-3</v>
      </c>
      <c r="AD335" s="5">
        <f t="shared" si="519"/>
        <v>1.2596332493892049E-2</v>
      </c>
      <c r="AE335" s="5">
        <f t="shared" si="520"/>
        <v>1.7008407888752668E-2</v>
      </c>
      <c r="AF335" s="5">
        <f t="shared" si="521"/>
        <v>1.1482943112626574E-2</v>
      </c>
      <c r="AG335" s="5">
        <f t="shared" si="522"/>
        <v>5.1683451067364222E-3</v>
      </c>
      <c r="AH335" s="5">
        <f t="shared" si="523"/>
        <v>7.8552062657769994E-3</v>
      </c>
      <c r="AI335" s="5">
        <f t="shared" si="524"/>
        <v>1.1935724080639323E-2</v>
      </c>
      <c r="AJ335" s="5">
        <f t="shared" si="525"/>
        <v>9.0679674415310788E-3</v>
      </c>
      <c r="AK335" s="5">
        <f t="shared" si="526"/>
        <v>4.5928247539417082E-3</v>
      </c>
      <c r="AL335" s="5">
        <f t="shared" si="527"/>
        <v>1.431798079392254E-4</v>
      </c>
      <c r="AM335" s="5">
        <f t="shared" si="528"/>
        <v>3.827941469343846E-3</v>
      </c>
      <c r="AN335" s="5">
        <f t="shared" si="529"/>
        <v>5.168741768006027E-3</v>
      </c>
      <c r="AO335" s="5">
        <f t="shared" si="530"/>
        <v>3.4895898589731422E-3</v>
      </c>
      <c r="AP335" s="5">
        <f t="shared" si="531"/>
        <v>1.5706256223031584E-3</v>
      </c>
      <c r="AQ335" s="5">
        <f t="shared" si="532"/>
        <v>5.3019085590213762E-4</v>
      </c>
      <c r="AR335" s="5">
        <f t="shared" si="533"/>
        <v>2.1213246360939665E-3</v>
      </c>
      <c r="AS335" s="5">
        <f t="shared" si="534"/>
        <v>3.2232820737235881E-3</v>
      </c>
      <c r="AT335" s="5">
        <f t="shared" si="535"/>
        <v>2.4488348341436088E-3</v>
      </c>
      <c r="AU335" s="5">
        <f t="shared" si="536"/>
        <v>1.240307634217806E-3</v>
      </c>
      <c r="AV335" s="5">
        <f t="shared" si="537"/>
        <v>4.7115152665153884E-4</v>
      </c>
      <c r="AW335" s="5">
        <f t="shared" si="538"/>
        <v>8.1599969893067426E-6</v>
      </c>
      <c r="AX335" s="5">
        <f t="shared" si="539"/>
        <v>9.6940491076983465E-4</v>
      </c>
      <c r="AY335" s="5">
        <f t="shared" si="540"/>
        <v>1.3089551375154846E-3</v>
      </c>
      <c r="AZ335" s="5">
        <f t="shared" si="541"/>
        <v>8.8371924517462251E-4</v>
      </c>
      <c r="BA335" s="5">
        <f t="shared" si="542"/>
        <v>3.9775221315037406E-4</v>
      </c>
      <c r="BB335" s="5">
        <f t="shared" si="543"/>
        <v>1.3426788875246163E-4</v>
      </c>
      <c r="BC335" s="5">
        <f t="shared" si="544"/>
        <v>3.6259490917231474E-5</v>
      </c>
      <c r="BD335" s="5">
        <f t="shared" si="545"/>
        <v>4.7739232421608035E-4</v>
      </c>
      <c r="BE335" s="5">
        <f t="shared" si="546"/>
        <v>7.2538172356886226E-4</v>
      </c>
      <c r="BF335" s="5">
        <f t="shared" si="547"/>
        <v>5.5109667478605217E-4</v>
      </c>
      <c r="BG335" s="5">
        <f t="shared" si="548"/>
        <v>2.7912434248274958E-4</v>
      </c>
      <c r="BH335" s="5">
        <f t="shared" si="549"/>
        <v>1.0603003356444751E-4</v>
      </c>
      <c r="BI335" s="5">
        <f t="shared" si="550"/>
        <v>3.2221820333345268E-5</v>
      </c>
      <c r="BJ335" s="8">
        <f t="shared" si="551"/>
        <v>0.41278421279894445</v>
      </c>
      <c r="BK335" s="8">
        <f t="shared" si="552"/>
        <v>0.24955910006016571</v>
      </c>
      <c r="BL335" s="8">
        <f t="shared" si="553"/>
        <v>0.31418701563823215</v>
      </c>
      <c r="BM335" s="8">
        <f t="shared" si="554"/>
        <v>0.54550080968941761</v>
      </c>
      <c r="BN335" s="8">
        <f t="shared" si="555"/>
        <v>0.45299881233860534</v>
      </c>
    </row>
    <row r="336" spans="1:66" x14ac:dyDescent="0.25">
      <c r="A336" t="s">
        <v>10</v>
      </c>
      <c r="B336" t="s">
        <v>247</v>
      </c>
      <c r="C336" t="s">
        <v>240</v>
      </c>
      <c r="D336" s="4" t="s">
        <v>499</v>
      </c>
      <c r="E336">
        <f>VLOOKUP(A336,home!$A$2:$E$405,3,FALSE)</f>
        <v>1.55555555555556</v>
      </c>
      <c r="F336">
        <f>VLOOKUP(B336,home!$B$2:$E$405,3,FALSE)</f>
        <v>0.94</v>
      </c>
      <c r="G336">
        <f>VLOOKUP(C336,away!$B$2:$E$405,4,FALSE)</f>
        <v>0.88</v>
      </c>
      <c r="H336">
        <f>VLOOKUP(A336,away!$A$2:$E$405,3,FALSE)</f>
        <v>1.4074074074074101</v>
      </c>
      <c r="I336">
        <f>VLOOKUP(C336,away!$B$2:$E$405,3,FALSE)</f>
        <v>0.76</v>
      </c>
      <c r="J336">
        <f>VLOOKUP(B336,home!$B$2:$E$405,4,FALSE)</f>
        <v>0.84</v>
      </c>
      <c r="K336" s="3">
        <f t="shared" si="556"/>
        <v>1.2867555555555592</v>
      </c>
      <c r="L336" s="3">
        <f t="shared" si="557"/>
        <v>0.89848888888889056</v>
      </c>
      <c r="M336" s="5">
        <f t="shared" si="502"/>
        <v>0.11245024245734556</v>
      </c>
      <c r="N336" s="5">
        <f t="shared" si="503"/>
        <v>0.14469597420555905</v>
      </c>
      <c r="O336" s="5">
        <f t="shared" si="504"/>
        <v>0.10103529340078676</v>
      </c>
      <c r="P336" s="5">
        <f t="shared" si="505"/>
        <v>0.13000772509064831</v>
      </c>
      <c r="Q336" s="5">
        <f t="shared" si="506"/>
        <v>9.3094174337763499E-2</v>
      </c>
      <c r="R336" s="5">
        <f t="shared" si="507"/>
        <v>4.5389544253117968E-2</v>
      </c>
      <c r="S336" s="5">
        <f t="shared" si="508"/>
        <v>3.7576638817957246E-2</v>
      </c>
      <c r="T336" s="5">
        <f t="shared" si="509"/>
        <v>8.364408126276579E-2</v>
      </c>
      <c r="U336" s="5">
        <f t="shared" si="510"/>
        <v>5.8405248231834461E-2</v>
      </c>
      <c r="V336" s="5">
        <f t="shared" si="511"/>
        <v>4.827076523920875E-3</v>
      </c>
      <c r="W336" s="5">
        <f t="shared" si="512"/>
        <v>3.9929815339658309E-2</v>
      </c>
      <c r="X336" s="5">
        <f t="shared" si="513"/>
        <v>3.5876495418068172E-2</v>
      </c>
      <c r="Y336" s="5">
        <f t="shared" si="514"/>
        <v>1.6117316252703722E-2</v>
      </c>
      <c r="Z336" s="5">
        <f t="shared" si="515"/>
        <v>1.35940003943857E-2</v>
      </c>
      <c r="AA336" s="5">
        <f t="shared" si="516"/>
        <v>1.7492155529700265E-2</v>
      </c>
      <c r="AB336" s="5">
        <f t="shared" si="517"/>
        <v>1.1254064153241856E-2</v>
      </c>
      <c r="AC336" s="5">
        <f t="shared" si="518"/>
        <v>3.4879717908982687E-4</v>
      </c>
      <c r="AD336" s="5">
        <f t="shared" si="519"/>
        <v>1.2844977930153234E-2</v>
      </c>
      <c r="AE336" s="5">
        <f t="shared" si="520"/>
        <v>1.1541069948265701E-2</v>
      </c>
      <c r="AF336" s="5">
        <f t="shared" si="521"/>
        <v>5.184761557203107E-3</v>
      </c>
      <c r="AG336" s="5">
        <f t="shared" si="522"/>
        <v>1.5528168835617514E-3</v>
      </c>
      <c r="AH336" s="5">
        <f t="shared" si="523"/>
        <v>3.0535145774766861E-3</v>
      </c>
      <c r="AI336" s="5">
        <f t="shared" si="524"/>
        <v>3.9291268465380122E-3</v>
      </c>
      <c r="AJ336" s="5">
        <f t="shared" si="525"/>
        <v>2.5279128991326414E-3</v>
      </c>
      <c r="AK336" s="5">
        <f t="shared" si="526"/>
        <v>1.0842686556398284E-3</v>
      </c>
      <c r="AL336" s="5">
        <f t="shared" si="527"/>
        <v>1.6130273009844156E-5</v>
      </c>
      <c r="AM336" s="5">
        <f t="shared" si="528"/>
        <v>3.3056693425226429E-3</v>
      </c>
      <c r="AN336" s="5">
        <f t="shared" si="529"/>
        <v>2.9701071745972391E-3</v>
      </c>
      <c r="AO336" s="5">
        <f t="shared" si="530"/>
        <v>1.3343041475923974E-3</v>
      </c>
      <c r="AP336" s="5">
        <f t="shared" si="531"/>
        <v>3.9961915033671051E-4</v>
      </c>
      <c r="AQ336" s="5">
        <f t="shared" si="532"/>
        <v>8.976334159118836E-5</v>
      </c>
      <c r="AR336" s="5">
        <f t="shared" si="533"/>
        <v>5.4870978398461159E-4</v>
      </c>
      <c r="AS336" s="5">
        <f t="shared" si="534"/>
        <v>7.0605536292988995E-4</v>
      </c>
      <c r="AT336" s="5">
        <f t="shared" si="535"/>
        <v>4.5426033038991628E-4</v>
      </c>
      <c r="AU336" s="5">
        <f t="shared" si="536"/>
        <v>1.9484066793257616E-4</v>
      </c>
      <c r="AV336" s="5">
        <f t="shared" si="537"/>
        <v>6.2678077977599596E-5</v>
      </c>
      <c r="AW336" s="5">
        <f t="shared" si="538"/>
        <v>5.1802173251485861E-7</v>
      </c>
      <c r="AX336" s="5">
        <f t="shared" si="539"/>
        <v>7.0893139855345033E-4</v>
      </c>
      <c r="AY336" s="5">
        <f t="shared" si="540"/>
        <v>6.3696698458473686E-4</v>
      </c>
      <c r="AZ336" s="5">
        <f t="shared" si="541"/>
        <v>2.8615387911922358E-4</v>
      </c>
      <c r="BA336" s="5">
        <f t="shared" si="542"/>
        <v>8.5702026967025713E-5</v>
      </c>
      <c r="BB336" s="5">
        <f t="shared" si="543"/>
        <v>1.9250579746282164E-5</v>
      </c>
      <c r="BC336" s="5">
        <f t="shared" si="544"/>
        <v>3.4592864013408085E-6</v>
      </c>
      <c r="BD336" s="5">
        <f t="shared" si="545"/>
        <v>8.2168274022466125E-5</v>
      </c>
      <c r="BE336" s="5">
        <f t="shared" si="546"/>
        <v>1.0573048308881985E-4</v>
      </c>
      <c r="BF336" s="5">
        <f t="shared" si="547"/>
        <v>6.8024643253056016E-5</v>
      </c>
      <c r="BG336" s="5">
        <f t="shared" si="548"/>
        <v>2.91770292068516E-5</v>
      </c>
      <c r="BH336" s="5">
        <f t="shared" si="549"/>
        <v>9.385926106630781E-6</v>
      </c>
      <c r="BI336" s="5">
        <f t="shared" si="550"/>
        <v>2.4154785123482224E-6</v>
      </c>
      <c r="BJ336" s="8">
        <f t="shared" si="551"/>
        <v>0.4543214104477144</v>
      </c>
      <c r="BK336" s="8">
        <f t="shared" si="552"/>
        <v>0.28586357732655643</v>
      </c>
      <c r="BL336" s="8">
        <f t="shared" si="553"/>
        <v>0.24643457460487325</v>
      </c>
      <c r="BM336" s="8">
        <f t="shared" si="554"/>
        <v>0.37290416006545646</v>
      </c>
      <c r="BN336" s="8">
        <f t="shared" si="555"/>
        <v>0.62667295374522103</v>
      </c>
    </row>
    <row r="337" spans="1:66" x14ac:dyDescent="0.25">
      <c r="A337" t="s">
        <v>13</v>
      </c>
      <c r="B337" t="s">
        <v>251</v>
      </c>
      <c r="C337" t="s">
        <v>248</v>
      </c>
      <c r="D337" s="4" t="s">
        <v>499</v>
      </c>
      <c r="E337">
        <f>VLOOKUP(A337,home!$A$2:$E$405,3,FALSE)</f>
        <v>1.625</v>
      </c>
      <c r="F337">
        <f>VLOOKUP(B337,home!$B$2:$E$405,3,FALSE)</f>
        <v>0.54</v>
      </c>
      <c r="G337">
        <f>VLOOKUP(C337,away!$B$2:$E$405,4,FALSE)</f>
        <v>1.08</v>
      </c>
      <c r="H337">
        <f>VLOOKUP(A337,away!$A$2:$E$405,3,FALSE)</f>
        <v>1.4652777777777799</v>
      </c>
      <c r="I337">
        <f>VLOOKUP(C337,away!$B$2:$E$405,3,FALSE)</f>
        <v>1.38</v>
      </c>
      <c r="J337">
        <f>VLOOKUP(B337,home!$B$2:$E$405,4,FALSE)</f>
        <v>1.1100000000000001</v>
      </c>
      <c r="K337" s="3">
        <f t="shared" si="556"/>
        <v>0.9477000000000001</v>
      </c>
      <c r="L337" s="3">
        <f t="shared" si="557"/>
        <v>2.244512500000003</v>
      </c>
      <c r="M337" s="5">
        <f t="shared" si="502"/>
        <v>4.1080878871707797E-2</v>
      </c>
      <c r="N337" s="5">
        <f t="shared" si="503"/>
        <v>3.8932348906717477E-2</v>
      </c>
      <c r="O337" s="5">
        <f t="shared" si="504"/>
        <v>9.2206546138534171E-2</v>
      </c>
      <c r="P337" s="5">
        <f t="shared" si="505"/>
        <v>8.7384143775488837E-2</v>
      </c>
      <c r="Q337" s="5">
        <f t="shared" si="506"/>
        <v>1.8448093529448081E-2</v>
      </c>
      <c r="R337" s="5">
        <f t="shared" si="507"/>
        <v>0.1034793726948835</v>
      </c>
      <c r="S337" s="5">
        <f t="shared" si="508"/>
        <v>4.6469238202168646E-2</v>
      </c>
      <c r="T337" s="5">
        <f t="shared" si="509"/>
        <v>4.1406976528015393E-2</v>
      </c>
      <c r="U337" s="5">
        <f t="shared" si="510"/>
        <v>9.806740150294109E-2</v>
      </c>
      <c r="V337" s="5">
        <f t="shared" si="511"/>
        <v>1.0982872766878822E-2</v>
      </c>
      <c r="W337" s="5">
        <f t="shared" si="512"/>
        <v>5.8277527459526498E-3</v>
      </c>
      <c r="X337" s="5">
        <f t="shared" si="513"/>
        <v>1.3080463885200065E-2</v>
      </c>
      <c r="Y337" s="5">
        <f t="shared" si="514"/>
        <v>1.4679632348065078E-2</v>
      </c>
      <c r="Z337" s="5">
        <f t="shared" si="515"/>
        <v>7.742024850194168E-2</v>
      </c>
      <c r="AA337" s="5">
        <f t="shared" si="516"/>
        <v>7.3371169505290129E-2</v>
      </c>
      <c r="AB337" s="5">
        <f t="shared" si="517"/>
        <v>3.4766928670081736E-2</v>
      </c>
      <c r="AC337" s="5">
        <f t="shared" si="518"/>
        <v>1.4601211063515612E-3</v>
      </c>
      <c r="AD337" s="5">
        <f t="shared" si="519"/>
        <v>1.3807403193348315E-3</v>
      </c>
      <c r="AE337" s="5">
        <f t="shared" si="520"/>
        <v>3.0990889060010253E-3</v>
      </c>
      <c r="AF337" s="5">
        <f t="shared" si="521"/>
        <v>3.4779718940653186E-3</v>
      </c>
      <c r="AG337" s="5">
        <f t="shared" si="522"/>
        <v>2.6021171302927646E-3</v>
      </c>
      <c r="AH337" s="5">
        <f t="shared" si="523"/>
        <v>4.3442678878928637E-2</v>
      </c>
      <c r="AI337" s="5">
        <f t="shared" si="524"/>
        <v>4.1170626773560669E-2</v>
      </c>
      <c r="AJ337" s="5">
        <f t="shared" si="525"/>
        <v>1.9508701496651727E-2</v>
      </c>
      <c r="AK337" s="5">
        <f t="shared" si="526"/>
        <v>6.162798802792282E-3</v>
      </c>
      <c r="AL337" s="5">
        <f t="shared" si="527"/>
        <v>1.2423437491248255E-4</v>
      </c>
      <c r="AM337" s="5">
        <f t="shared" si="528"/>
        <v>2.6170552012672407E-4</v>
      </c>
      <c r="AN337" s="5">
        <f t="shared" si="529"/>
        <v>5.8740131124343454E-4</v>
      </c>
      <c r="AO337" s="5">
        <f t="shared" si="530"/>
        <v>6.5921479280114069E-4</v>
      </c>
      <c r="AP337" s="5">
        <f t="shared" si="531"/>
        <v>4.9320528087569079E-4</v>
      </c>
      <c r="AQ337" s="5">
        <f t="shared" si="532"/>
        <v>2.7675135449787506E-4</v>
      </c>
      <c r="AR337" s="5">
        <f t="shared" si="533"/>
        <v>1.9501527155448294E-2</v>
      </c>
      <c r="AS337" s="5">
        <f t="shared" si="534"/>
        <v>1.8481597285218348E-2</v>
      </c>
      <c r="AT337" s="5">
        <f t="shared" si="535"/>
        <v>8.7575048736007154E-3</v>
      </c>
      <c r="AU337" s="5">
        <f t="shared" si="536"/>
        <v>2.7664957895704666E-3</v>
      </c>
      <c r="AV337" s="5">
        <f t="shared" si="537"/>
        <v>6.5545201494398274E-4</v>
      </c>
      <c r="AW337" s="5">
        <f t="shared" si="538"/>
        <v>7.3406106153513414E-6</v>
      </c>
      <c r="AX337" s="5">
        <f t="shared" si="539"/>
        <v>4.1336386904016053E-5</v>
      </c>
      <c r="AY337" s="5">
        <f t="shared" si="540"/>
        <v>9.2780037110900469E-5</v>
      </c>
      <c r="AZ337" s="5">
        <f t="shared" si="541"/>
        <v>1.0412297652294015E-4</v>
      </c>
      <c r="BA337" s="5">
        <f t="shared" si="542"/>
        <v>7.7901774114315345E-5</v>
      </c>
      <c r="BB337" s="5">
        <f t="shared" si="543"/>
        <v>4.3712876442939353E-5</v>
      </c>
      <c r="BC337" s="5">
        <f t="shared" si="544"/>
        <v>1.9622819517426613E-5</v>
      </c>
      <c r="BD337" s="5">
        <f t="shared" si="545"/>
        <v>7.2952369115821978E-3</v>
      </c>
      <c r="BE337" s="5">
        <f t="shared" si="546"/>
        <v>6.9136960211064486E-3</v>
      </c>
      <c r="BF337" s="5">
        <f t="shared" si="547"/>
        <v>3.2760548596012912E-3</v>
      </c>
      <c r="BG337" s="5">
        <f t="shared" si="548"/>
        <v>1.0349057301480482E-3</v>
      </c>
      <c r="BH337" s="5">
        <f t="shared" si="549"/>
        <v>2.4519504011532629E-4</v>
      </c>
      <c r="BI337" s="5">
        <f t="shared" si="550"/>
        <v>4.6474267903458961E-5</v>
      </c>
      <c r="BJ337" s="8">
        <f t="shared" si="551"/>
        <v>0.14559294132325007</v>
      </c>
      <c r="BK337" s="8">
        <f t="shared" si="552"/>
        <v>0.18759426913461905</v>
      </c>
      <c r="BL337" s="8">
        <f t="shared" si="553"/>
        <v>0.58115036441290258</v>
      </c>
      <c r="BM337" s="8">
        <f t="shared" si="554"/>
        <v>0.61014100002943805</v>
      </c>
      <c r="BN337" s="8">
        <f t="shared" si="555"/>
        <v>0.38153138391677988</v>
      </c>
    </row>
    <row r="338" spans="1:66" x14ac:dyDescent="0.25">
      <c r="A338" t="s">
        <v>13</v>
      </c>
      <c r="B338" t="s">
        <v>55</v>
      </c>
      <c r="C338" t="s">
        <v>53</v>
      </c>
      <c r="D338" s="4" t="s">
        <v>499</v>
      </c>
      <c r="E338">
        <f>VLOOKUP(A338,home!$A$2:$E$405,3,FALSE)</f>
        <v>1.625</v>
      </c>
      <c r="F338">
        <f>VLOOKUP(B338,home!$B$2:$E$405,3,FALSE)</f>
        <v>0.92</v>
      </c>
      <c r="G338">
        <f>VLOOKUP(C338,away!$B$2:$E$405,4,FALSE)</f>
        <v>0.79</v>
      </c>
      <c r="H338">
        <f>VLOOKUP(A338,away!$A$2:$E$405,3,FALSE)</f>
        <v>1.4652777777777799</v>
      </c>
      <c r="I338">
        <f>VLOOKUP(C338,away!$B$2:$E$405,3,FALSE)</f>
        <v>0.44</v>
      </c>
      <c r="J338">
        <f>VLOOKUP(B338,home!$B$2:$E$405,4,FALSE)</f>
        <v>1.1100000000000001</v>
      </c>
      <c r="K338" s="3">
        <f t="shared" si="556"/>
        <v>1.1810500000000002</v>
      </c>
      <c r="L338" s="3">
        <f t="shared" si="557"/>
        <v>0.71564166666666784</v>
      </c>
      <c r="M338" s="5">
        <f t="shared" si="502"/>
        <v>0.15006426149408389</v>
      </c>
      <c r="N338" s="5">
        <f t="shared" si="503"/>
        <v>0.17723339603758784</v>
      </c>
      <c r="O338" s="5">
        <f t="shared" si="504"/>
        <v>0.10739223820272888</v>
      </c>
      <c r="P338" s="5">
        <f t="shared" si="505"/>
        <v>0.12683560292933296</v>
      </c>
      <c r="Q338" s="5">
        <f t="shared" si="506"/>
        <v>0.10466075119509659</v>
      </c>
      <c r="R338" s="5">
        <f t="shared" si="507"/>
        <v>3.842718016723233E-2</v>
      </c>
      <c r="S338" s="5">
        <f t="shared" si="508"/>
        <v>2.6800635291637436E-2</v>
      </c>
      <c r="T338" s="5">
        <f t="shared" si="509"/>
        <v>7.4899594419844381E-2</v>
      </c>
      <c r="U338" s="5">
        <f t="shared" si="510"/>
        <v>4.5384421136509763E-2</v>
      </c>
      <c r="V338" s="5">
        <f t="shared" si="511"/>
        <v>2.5169030196795657E-3</v>
      </c>
      <c r="W338" s="5">
        <f t="shared" si="512"/>
        <v>4.1203193399656279E-2</v>
      </c>
      <c r="X338" s="5">
        <f t="shared" si="513"/>
        <v>2.9486721996519073E-2</v>
      </c>
      <c r="Y338" s="5">
        <f t="shared" si="514"/>
        <v>1.0550963437062799E-2</v>
      </c>
      <c r="Z338" s="5">
        <f t="shared" si="515"/>
        <v>9.1666970867261589E-3</v>
      </c>
      <c r="AA338" s="5">
        <f t="shared" si="516"/>
        <v>1.0826327594277934E-2</v>
      </c>
      <c r="AB338" s="5">
        <f t="shared" si="517"/>
        <v>6.3932171026109793E-3</v>
      </c>
      <c r="AC338" s="5">
        <f t="shared" si="518"/>
        <v>1.3295675334242638E-4</v>
      </c>
      <c r="AD338" s="5">
        <f t="shared" si="519"/>
        <v>1.216575789116602E-2</v>
      </c>
      <c r="AE338" s="5">
        <f t="shared" si="520"/>
        <v>8.7063232534972165E-3</v>
      </c>
      <c r="AF338" s="5">
        <f t="shared" si="521"/>
        <v>3.1153038418357563E-3</v>
      </c>
      <c r="AG338" s="5">
        <f t="shared" si="522"/>
        <v>7.4314707784813819E-4</v>
      </c>
      <c r="AH338" s="5">
        <f t="shared" si="523"/>
        <v>1.6400175952432992E-3</v>
      </c>
      <c r="AI338" s="5">
        <f t="shared" si="524"/>
        <v>1.936942780862099E-3</v>
      </c>
      <c r="AJ338" s="5">
        <f t="shared" si="525"/>
        <v>1.1438131356685914E-3</v>
      </c>
      <c r="AK338" s="5">
        <f t="shared" si="526"/>
        <v>4.5030016796046335E-4</v>
      </c>
      <c r="AL338" s="5">
        <f t="shared" si="527"/>
        <v>4.495047603157151E-6</v>
      </c>
      <c r="AM338" s="5">
        <f t="shared" si="528"/>
        <v>2.8736736714723233E-3</v>
      </c>
      <c r="AN338" s="5">
        <f t="shared" si="529"/>
        <v>2.0565206157085762E-3</v>
      </c>
      <c r="AO338" s="5">
        <f t="shared" si="530"/>
        <v>7.3586592048002341E-4</v>
      </c>
      <c r="AP338" s="5">
        <f t="shared" si="531"/>
        <v>1.755387712585086E-4</v>
      </c>
      <c r="AQ338" s="5">
        <f t="shared" si="532"/>
        <v>3.1405714707014513E-5</v>
      </c>
      <c r="AR338" s="5">
        <f t="shared" si="533"/>
        <v>2.3473298504451514E-4</v>
      </c>
      <c r="AS338" s="5">
        <f t="shared" si="534"/>
        <v>2.7723139198682469E-4</v>
      </c>
      <c r="AT338" s="5">
        <f t="shared" si="535"/>
        <v>1.6371206775301971E-4</v>
      </c>
      <c r="AU338" s="5">
        <f t="shared" si="536"/>
        <v>6.4450712539901317E-5</v>
      </c>
      <c r="AV338" s="5">
        <f t="shared" si="537"/>
        <v>1.9029878511312623E-5</v>
      </c>
      <c r="AW338" s="5">
        <f t="shared" si="538"/>
        <v>1.0553480134778555E-7</v>
      </c>
      <c r="AX338" s="5">
        <f t="shared" si="539"/>
        <v>5.6565871494873186E-4</v>
      </c>
      <c r="AY338" s="5">
        <f t="shared" si="540"/>
        <v>4.0480894553043606E-4</v>
      </c>
      <c r="AZ338" s="5">
        <f t="shared" si="541"/>
        <v>1.4484907423048876E-4</v>
      </c>
      <c r="BA338" s="5">
        <f t="shared" si="542"/>
        <v>3.4553344299143631E-5</v>
      </c>
      <c r="BB338" s="5">
        <f t="shared" si="543"/>
        <v>6.1819532257865882E-6</v>
      </c>
      <c r="BC338" s="5">
        <f t="shared" si="544"/>
        <v>8.8481266195145979E-7</v>
      </c>
      <c r="BD338" s="5">
        <f t="shared" si="545"/>
        <v>2.7997450773149791E-5</v>
      </c>
      <c r="BE338" s="5">
        <f t="shared" si="546"/>
        <v>3.306638923562857E-5</v>
      </c>
      <c r="BF338" s="5">
        <f t="shared" si="547"/>
        <v>1.9526529503369566E-5</v>
      </c>
      <c r="BG338" s="5">
        <f t="shared" si="548"/>
        <v>7.6872692233182107E-6</v>
      </c>
      <c r="BH338" s="5">
        <f t="shared" si="549"/>
        <v>2.2697623290499943E-6</v>
      </c>
      <c r="BI338" s="5">
        <f t="shared" si="550"/>
        <v>5.3614055974489877E-7</v>
      </c>
      <c r="BJ338" s="8">
        <f t="shared" si="551"/>
        <v>0.46979509408863718</v>
      </c>
      <c r="BK338" s="8">
        <f t="shared" si="552"/>
        <v>0.30675966348120981</v>
      </c>
      <c r="BL338" s="8">
        <f t="shared" si="553"/>
        <v>0.21444469846055417</v>
      </c>
      <c r="BM338" s="8">
        <f t="shared" si="554"/>
        <v>0.29514801968033572</v>
      </c>
      <c r="BN338" s="8">
        <f t="shared" si="555"/>
        <v>0.70461343002606247</v>
      </c>
    </row>
    <row r="339" spans="1:66" x14ac:dyDescent="0.25">
      <c r="A339" t="s">
        <v>16</v>
      </c>
      <c r="B339" t="s">
        <v>253</v>
      </c>
      <c r="C339" t="s">
        <v>254</v>
      </c>
      <c r="D339" s="4" t="s">
        <v>499</v>
      </c>
      <c r="E339">
        <f>VLOOKUP(A339,home!$A$2:$E$405,3,FALSE)</f>
        <v>1.6458333333333299</v>
      </c>
      <c r="F339">
        <f>VLOOKUP(B339,home!$B$2:$E$405,3,FALSE)</f>
        <v>0.87</v>
      </c>
      <c r="G339">
        <f>VLOOKUP(C339,away!$B$2:$E$405,4,FALSE)</f>
        <v>0.35</v>
      </c>
      <c r="H339">
        <f>VLOOKUP(A339,away!$A$2:$E$405,3,FALSE)</f>
        <v>1.31944444444444</v>
      </c>
      <c r="I339">
        <f>VLOOKUP(C339,away!$B$2:$E$405,3,FALSE)</f>
        <v>1.04</v>
      </c>
      <c r="J339">
        <f>VLOOKUP(B339,home!$B$2:$E$405,4,FALSE)</f>
        <v>1.08</v>
      </c>
      <c r="K339" s="3">
        <f t="shared" si="556"/>
        <v>0.50115624999999897</v>
      </c>
      <c r="L339" s="3">
        <f t="shared" si="557"/>
        <v>1.4819999999999951</v>
      </c>
      <c r="M339" s="5">
        <f t="shared" si="502"/>
        <v>0.13763414327460452</v>
      </c>
      <c r="N339" s="5">
        <f t="shared" si="503"/>
        <v>6.8976211115463384E-2</v>
      </c>
      <c r="O339" s="5">
        <f t="shared" si="504"/>
        <v>0.20397380033296325</v>
      </c>
      <c r="P339" s="5">
        <f t="shared" si="505"/>
        <v>0.1022227448731164</v>
      </c>
      <c r="Q339" s="5">
        <f t="shared" si="506"/>
        <v>1.7283929650916931E-2</v>
      </c>
      <c r="R339" s="5">
        <f t="shared" si="507"/>
        <v>0.15114458604672532</v>
      </c>
      <c r="S339" s="5">
        <f t="shared" si="508"/>
        <v>1.8980554753310123E-2</v>
      </c>
      <c r="T339" s="5">
        <f t="shared" si="509"/>
        <v>2.5614783742658812E-2</v>
      </c>
      <c r="U339" s="5">
        <f t="shared" si="510"/>
        <v>7.5747053950979026E-2</v>
      </c>
      <c r="V339" s="5">
        <f t="shared" si="511"/>
        <v>1.5663461598952441E-3</v>
      </c>
      <c r="W339" s="5">
        <f t="shared" si="512"/>
        <v>2.8873164563724416E-3</v>
      </c>
      <c r="X339" s="5">
        <f t="shared" si="513"/>
        <v>4.2790029883439445E-3</v>
      </c>
      <c r="Y339" s="5">
        <f t="shared" si="514"/>
        <v>3.1707412143628529E-3</v>
      </c>
      <c r="Z339" s="5">
        <f t="shared" si="515"/>
        <v>7.4665425507082051E-2</v>
      </c>
      <c r="AA339" s="5">
        <f t="shared" si="516"/>
        <v>3.7419044651783515E-2</v>
      </c>
      <c r="AB339" s="5">
        <f t="shared" si="517"/>
        <v>9.3763940481351692E-3</v>
      </c>
      <c r="AC339" s="5">
        <f t="shared" si="518"/>
        <v>7.2709158532749046E-5</v>
      </c>
      <c r="AD339" s="5">
        <f t="shared" si="519"/>
        <v>3.6174917195972448E-4</v>
      </c>
      <c r="AE339" s="5">
        <f t="shared" si="520"/>
        <v>5.3611227284430991E-4</v>
      </c>
      <c r="AF339" s="5">
        <f t="shared" si="521"/>
        <v>3.9725919417763243E-4</v>
      </c>
      <c r="AG339" s="5">
        <f t="shared" si="522"/>
        <v>1.9624604192374978E-4</v>
      </c>
      <c r="AH339" s="5">
        <f t="shared" si="523"/>
        <v>2.7663540150373808E-2</v>
      </c>
      <c r="AI339" s="5">
        <f t="shared" si="524"/>
        <v>1.3863756043485744E-2</v>
      </c>
      <c r="AJ339" s="5">
        <f t="shared" si="525"/>
        <v>3.4739539948340681E-3</v>
      </c>
      <c r="AK339" s="5">
        <f t="shared" si="526"/>
        <v>5.8033125224118596E-4</v>
      </c>
      <c r="AL339" s="5">
        <f t="shared" si="527"/>
        <v>2.1600831264094014E-6</v>
      </c>
      <c r="AM339" s="5">
        <f t="shared" si="528"/>
        <v>3.6258571691988072E-5</v>
      </c>
      <c r="AN339" s="5">
        <f t="shared" si="529"/>
        <v>5.3735203247526143E-5</v>
      </c>
      <c r="AO339" s="5">
        <f t="shared" si="530"/>
        <v>3.9817785606416748E-5</v>
      </c>
      <c r="AP339" s="5">
        <f t="shared" si="531"/>
        <v>1.9669986089569809E-5</v>
      </c>
      <c r="AQ339" s="5">
        <f t="shared" si="532"/>
        <v>7.2877298461855898E-6</v>
      </c>
      <c r="AR339" s="5">
        <f t="shared" si="533"/>
        <v>8.1994733005707667E-3</v>
      </c>
      <c r="AS339" s="5">
        <f t="shared" si="534"/>
        <v>4.1092172912891604E-3</v>
      </c>
      <c r="AT339" s="5">
        <f t="shared" si="535"/>
        <v>1.0296799640688143E-3</v>
      </c>
      <c r="AU339" s="5">
        <f t="shared" si="536"/>
        <v>1.7201018316428693E-4</v>
      </c>
      <c r="AV339" s="5">
        <f t="shared" si="537"/>
        <v>2.155099458910674E-5</v>
      </c>
      <c r="AW339" s="5">
        <f t="shared" si="538"/>
        <v>4.4564528725323773E-8</v>
      </c>
      <c r="AX339" s="5">
        <f t="shared" si="539"/>
        <v>3.0285349699188101E-6</v>
      </c>
      <c r="AY339" s="5">
        <f t="shared" si="540"/>
        <v>4.4882888254196619E-6</v>
      </c>
      <c r="AZ339" s="5">
        <f t="shared" si="541"/>
        <v>3.325822019635959E-6</v>
      </c>
      <c r="BA339" s="5">
        <f t="shared" si="542"/>
        <v>1.6429560777001585E-6</v>
      </c>
      <c r="BB339" s="5">
        <f t="shared" si="543"/>
        <v>6.0871522678790661E-7</v>
      </c>
      <c r="BC339" s="5">
        <f t="shared" si="544"/>
        <v>1.804231932199349E-7</v>
      </c>
      <c r="BD339" s="5">
        <f t="shared" si="545"/>
        <v>2.025269905240973E-3</v>
      </c>
      <c r="BE339" s="5">
        <f t="shared" si="546"/>
        <v>1.0149766709484193E-3</v>
      </c>
      <c r="BF339" s="5">
        <f t="shared" si="547"/>
        <v>2.5433095112499624E-4</v>
      </c>
      <c r="BG339" s="5">
        <f t="shared" si="548"/>
        <v>4.2486515241578731E-5</v>
      </c>
      <c r="BH339" s="5">
        <f t="shared" si="549"/>
        <v>5.3230956635093471E-6</v>
      </c>
      <c r="BI339" s="5">
        <f t="shared" si="550"/>
        <v>5.3354053222312036E-7</v>
      </c>
      <c r="BJ339" s="8">
        <f t="shared" si="551"/>
        <v>0.12387339586581814</v>
      </c>
      <c r="BK339" s="8">
        <f t="shared" si="552"/>
        <v>0.26048314659141092</v>
      </c>
      <c r="BL339" s="8">
        <f t="shared" si="553"/>
        <v>0.54011731288395493</v>
      </c>
      <c r="BM339" s="8">
        <f t="shared" si="554"/>
        <v>0.3178994218301795</v>
      </c>
      <c r="BN339" s="8">
        <f t="shared" si="555"/>
        <v>0.68123541529378984</v>
      </c>
    </row>
    <row r="340" spans="1:66" x14ac:dyDescent="0.25">
      <c r="A340" t="s">
        <v>16</v>
      </c>
      <c r="B340" t="s">
        <v>64</v>
      </c>
      <c r="C340" t="s">
        <v>67</v>
      </c>
      <c r="D340" s="4" t="s">
        <v>499</v>
      </c>
      <c r="E340">
        <f>VLOOKUP(A340,home!$A$2:$E$405,3,FALSE)</f>
        <v>1.6458333333333299</v>
      </c>
      <c r="F340">
        <f>VLOOKUP(B340,home!$B$2:$E$405,3,FALSE)</f>
        <v>0.84</v>
      </c>
      <c r="G340">
        <f>VLOOKUP(C340,away!$B$2:$E$405,4,FALSE)</f>
        <v>0.84</v>
      </c>
      <c r="H340">
        <f>VLOOKUP(A340,away!$A$2:$E$405,3,FALSE)</f>
        <v>1.31944444444444</v>
      </c>
      <c r="I340">
        <f>VLOOKUP(C340,away!$B$2:$E$405,3,FALSE)</f>
        <v>0.46</v>
      </c>
      <c r="J340">
        <f>VLOOKUP(B340,home!$B$2:$E$405,4,FALSE)</f>
        <v>0.95</v>
      </c>
      <c r="K340" s="3">
        <f t="shared" si="556"/>
        <v>1.1612999999999976</v>
      </c>
      <c r="L340" s="3">
        <f t="shared" si="557"/>
        <v>0.57659722222222021</v>
      </c>
      <c r="M340" s="5">
        <f t="shared" si="502"/>
        <v>0.17588986933412651</v>
      </c>
      <c r="N340" s="5">
        <f t="shared" si="503"/>
        <v>0.20426090525772067</v>
      </c>
      <c r="O340" s="5">
        <f t="shared" si="504"/>
        <v>0.10141761007508662</v>
      </c>
      <c r="P340" s="5">
        <f t="shared" si="505"/>
        <v>0.11777627058019782</v>
      </c>
      <c r="Q340" s="5">
        <f t="shared" si="506"/>
        <v>0.1186040946378953</v>
      </c>
      <c r="R340" s="5">
        <f t="shared" si="507"/>
        <v>2.9238556126855601E-2</v>
      </c>
      <c r="S340" s="5">
        <f t="shared" si="508"/>
        <v>1.9715817011367594E-2</v>
      </c>
      <c r="T340" s="5">
        <f t="shared" si="509"/>
        <v>6.8386791512391756E-2</v>
      </c>
      <c r="U340" s="5">
        <f t="shared" si="510"/>
        <v>3.3954735230117335E-2</v>
      </c>
      <c r="V340" s="5">
        <f t="shared" si="511"/>
        <v>1.4668619427923204E-3</v>
      </c>
      <c r="W340" s="5">
        <f t="shared" si="512"/>
        <v>4.5911645034329172E-2</v>
      </c>
      <c r="X340" s="5">
        <f t="shared" si="513"/>
        <v>2.6472526994446792E-2</v>
      </c>
      <c r="Y340" s="5">
        <f t="shared" si="514"/>
        <v>7.6319927651003804E-3</v>
      </c>
      <c r="Z340" s="5">
        <f t="shared" si="515"/>
        <v>5.6196234148444728E-3</v>
      </c>
      <c r="AA340" s="5">
        <f t="shared" si="516"/>
        <v>6.5260686716588712E-3</v>
      </c>
      <c r="AB340" s="5">
        <f t="shared" si="517"/>
        <v>3.7893617741987171E-3</v>
      </c>
      <c r="AC340" s="5">
        <f t="shared" si="518"/>
        <v>6.1388388133201444E-5</v>
      </c>
      <c r="AD340" s="5">
        <f t="shared" si="519"/>
        <v>1.3329298344591596E-2</v>
      </c>
      <c r="AE340" s="5">
        <f t="shared" si="520"/>
        <v>7.6856363996627526E-3</v>
      </c>
      <c r="AF340" s="5">
        <f t="shared" si="521"/>
        <v>2.2157582995277645E-3</v>
      </c>
      <c r="AG340" s="5">
        <f t="shared" si="522"/>
        <v>4.2586669354117979E-4</v>
      </c>
      <c r="AH340" s="5">
        <f t="shared" si="523"/>
        <v>8.1006481273356761E-4</v>
      </c>
      <c r="AI340" s="5">
        <f t="shared" si="524"/>
        <v>9.4072826702748991E-4</v>
      </c>
      <c r="AJ340" s="5">
        <f t="shared" si="525"/>
        <v>5.4623386824951105E-4</v>
      </c>
      <c r="AK340" s="5">
        <f t="shared" si="526"/>
        <v>2.114471303993853E-4</v>
      </c>
      <c r="AL340" s="5">
        <f t="shared" si="527"/>
        <v>1.6442323684995387E-6</v>
      </c>
      <c r="AM340" s="5">
        <f t="shared" si="528"/>
        <v>3.095862833514834E-3</v>
      </c>
      <c r="AN340" s="5">
        <f t="shared" si="529"/>
        <v>1.7850659101856649E-3</v>
      </c>
      <c r="AO340" s="5">
        <f t="shared" si="530"/>
        <v>5.1463202264831682E-4</v>
      </c>
      <c r="AP340" s="5">
        <f t="shared" si="531"/>
        <v>9.8911798241874078E-5</v>
      </c>
      <c r="AQ340" s="5">
        <f t="shared" si="532"/>
        <v>1.4258067027817319E-5</v>
      </c>
      <c r="AR340" s="5">
        <f t="shared" si="533"/>
        <v>9.341622416842761E-5</v>
      </c>
      <c r="AS340" s="5">
        <f t="shared" si="534"/>
        <v>1.0848426112679475E-4</v>
      </c>
      <c r="AT340" s="5">
        <f t="shared" si="535"/>
        <v>6.299138622327326E-5</v>
      </c>
      <c r="AU340" s="5">
        <f t="shared" si="536"/>
        <v>2.4383965607029028E-5</v>
      </c>
      <c r="AV340" s="5">
        <f t="shared" si="537"/>
        <v>7.0792748148606918E-6</v>
      </c>
      <c r="AW340" s="5">
        <f t="shared" si="538"/>
        <v>3.0582829576231099E-8</v>
      </c>
      <c r="AX340" s="5">
        <f t="shared" si="539"/>
        <v>5.9920425142679506E-4</v>
      </c>
      <c r="AY340" s="5">
        <f t="shared" si="540"/>
        <v>3.4549950691643486E-4</v>
      </c>
      <c r="AZ340" s="5">
        <f t="shared" si="541"/>
        <v>9.960702798358154E-5</v>
      </c>
      <c r="BA340" s="5">
        <f t="shared" si="542"/>
        <v>1.9144378549714692E-5</v>
      </c>
      <c r="BB340" s="5">
        <f t="shared" si="543"/>
        <v>2.7596488732340373E-6</v>
      </c>
      <c r="BC340" s="5">
        <f t="shared" si="544"/>
        <v>3.1824117492308517E-7</v>
      </c>
      <c r="BD340" s="5">
        <f t="shared" si="545"/>
        <v>8.9772558943339333E-6</v>
      </c>
      <c r="BE340" s="5">
        <f t="shared" si="546"/>
        <v>1.0425287270089973E-5</v>
      </c>
      <c r="BF340" s="5">
        <f t="shared" si="547"/>
        <v>6.0534430533777324E-6</v>
      </c>
      <c r="BG340" s="5">
        <f t="shared" si="548"/>
        <v>2.3432878059625151E-6</v>
      </c>
      <c r="BH340" s="5">
        <f t="shared" si="549"/>
        <v>6.8031503226606615E-7</v>
      </c>
      <c r="BI340" s="5">
        <f t="shared" si="550"/>
        <v>1.58009969394116E-7</v>
      </c>
      <c r="BJ340" s="8">
        <f t="shared" si="551"/>
        <v>0.50149977962575043</v>
      </c>
      <c r="BK340" s="8">
        <f t="shared" si="552"/>
        <v>0.31525735099590235</v>
      </c>
      <c r="BL340" s="8">
        <f t="shared" si="553"/>
        <v>0.17775979866729286</v>
      </c>
      <c r="BM340" s="8">
        <f t="shared" si="554"/>
        <v>0.252603777767821</v>
      </c>
      <c r="BN340" s="8">
        <f t="shared" si="555"/>
        <v>0.74718730601188255</v>
      </c>
    </row>
    <row r="341" spans="1:66" x14ac:dyDescent="0.25">
      <c r="A341" t="s">
        <v>16</v>
      </c>
      <c r="B341" t="s">
        <v>257</v>
      </c>
      <c r="C341" t="s">
        <v>63</v>
      </c>
      <c r="D341" s="4" t="s">
        <v>499</v>
      </c>
      <c r="E341">
        <f>VLOOKUP(A341,home!$A$2:$E$405,3,FALSE)</f>
        <v>1.6458333333333299</v>
      </c>
      <c r="F341">
        <f>VLOOKUP(B341,home!$B$2:$E$405,3,FALSE)</f>
        <v>0.91</v>
      </c>
      <c r="G341">
        <f>VLOOKUP(C341,away!$B$2:$E$405,4,FALSE)</f>
        <v>0.87</v>
      </c>
      <c r="H341">
        <f>VLOOKUP(A341,away!$A$2:$E$405,3,FALSE)</f>
        <v>1.31944444444444</v>
      </c>
      <c r="I341">
        <f>VLOOKUP(C341,away!$B$2:$E$405,3,FALSE)</f>
        <v>0.95</v>
      </c>
      <c r="J341">
        <f>VLOOKUP(B341,home!$B$2:$E$405,4,FALSE)</f>
        <v>1.33</v>
      </c>
      <c r="K341" s="3">
        <f t="shared" si="556"/>
        <v>1.3030062499999973</v>
      </c>
      <c r="L341" s="3">
        <f t="shared" si="557"/>
        <v>1.6671180555555498</v>
      </c>
      <c r="M341" s="5">
        <f t="shared" si="502"/>
        <v>5.1296933441776549E-2</v>
      </c>
      <c r="N341" s="5">
        <f t="shared" si="503"/>
        <v>6.6840224880468715E-2</v>
      </c>
      <c r="O341" s="5">
        <f t="shared" si="504"/>
        <v>8.5518043935416968E-2</v>
      </c>
      <c r="P341" s="5">
        <f t="shared" si="505"/>
        <v>0.11143054573562269</v>
      </c>
      <c r="Q341" s="5">
        <f t="shared" si="506"/>
        <v>4.354661538532803E-2</v>
      </c>
      <c r="R341" s="5">
        <f t="shared" si="507"/>
        <v>7.1284337560263228E-2</v>
      </c>
      <c r="S341" s="5">
        <f t="shared" si="508"/>
        <v>6.0514175457642511E-2</v>
      </c>
      <c r="T341" s="5">
        <f t="shared" si="509"/>
        <v>7.2597348767213452E-2</v>
      </c>
      <c r="U341" s="5">
        <f t="shared" si="510"/>
        <v>9.2883937368132552E-2</v>
      </c>
      <c r="V341" s="5">
        <f t="shared" si="511"/>
        <v>1.4605871136613676E-2</v>
      </c>
      <c r="W341" s="5">
        <f t="shared" si="512"/>
        <v>1.8913837337809495E-2</v>
      </c>
      <c r="X341" s="5">
        <f t="shared" si="513"/>
        <v>3.1531599725702922E-2</v>
      </c>
      <c r="Y341" s="5">
        <f t="shared" si="514"/>
        <v>2.6283449611634889E-2</v>
      </c>
      <c r="Z341" s="5">
        <f t="shared" si="515"/>
        <v>3.9613135408343832E-2</v>
      </c>
      <c r="AA341" s="5">
        <f t="shared" si="516"/>
        <v>5.1616163019168208E-2</v>
      </c>
      <c r="AB341" s="5">
        <f t="shared" si="517"/>
        <v>3.3628091507497453E-2</v>
      </c>
      <c r="AC341" s="5">
        <f t="shared" si="518"/>
        <v>1.9829891409887399E-3</v>
      </c>
      <c r="AD341" s="5">
        <f t="shared" si="519"/>
        <v>6.1612120656622648E-3</v>
      </c>
      <c r="AE341" s="5">
        <f t="shared" si="520"/>
        <v>1.0271467878772268E-2</v>
      </c>
      <c r="AF341" s="5">
        <f t="shared" si="521"/>
        <v>8.5618747788800565E-3</v>
      </c>
      <c r="AG341" s="5">
        <f t="shared" si="522"/>
        <v>4.7578853444255418E-3</v>
      </c>
      <c r="AH341" s="5">
        <f t="shared" si="523"/>
        <v>1.6509943319104225E-2</v>
      </c>
      <c r="AI341" s="5">
        <f t="shared" si="524"/>
        <v>2.1512559331938505E-2</v>
      </c>
      <c r="AJ341" s="5">
        <f t="shared" si="525"/>
        <v>1.4015499631505821E-2</v>
      </c>
      <c r="AK341" s="5">
        <f t="shared" si="526"/>
        <v>6.0874278722415831E-3</v>
      </c>
      <c r="AL341" s="5">
        <f t="shared" si="527"/>
        <v>1.7230313575683113E-4</v>
      </c>
      <c r="AM341" s="5">
        <f t="shared" si="528"/>
        <v>1.6056195658266648E-3</v>
      </c>
      <c r="AN341" s="5">
        <f t="shared" si="529"/>
        <v>2.6767573685428955E-3</v>
      </c>
      <c r="AO341" s="5">
        <f t="shared" si="530"/>
        <v>2.2312352697196119E-3</v>
      </c>
      <c r="AP341" s="5">
        <f t="shared" si="531"/>
        <v>1.239910868113974E-3</v>
      </c>
      <c r="AQ341" s="5">
        <f t="shared" si="532"/>
        <v>5.1676944887809077E-4</v>
      </c>
      <c r="AR341" s="5">
        <f t="shared" si="533"/>
        <v>5.5048049206954741E-3</v>
      </c>
      <c r="AS341" s="5">
        <f t="shared" si="534"/>
        <v>7.1727952166969425E-3</v>
      </c>
      <c r="AT341" s="5">
        <f t="shared" si="535"/>
        <v>4.6730984986631009E-3</v>
      </c>
      <c r="AU341" s="5">
        <f t="shared" si="536"/>
        <v>2.0296921835412087E-3</v>
      </c>
      <c r="AV341" s="5">
        <f t="shared" si="537"/>
        <v>6.6117540018258353E-4</v>
      </c>
      <c r="AW341" s="5">
        <f t="shared" si="538"/>
        <v>1.0396892043337314E-5</v>
      </c>
      <c r="AX341" s="5">
        <f t="shared" si="539"/>
        <v>3.4868872156573803E-4</v>
      </c>
      <c r="AY341" s="5">
        <f t="shared" si="540"/>
        <v>5.8130526349082373E-4</v>
      </c>
      <c r="AZ341" s="5">
        <f t="shared" si="541"/>
        <v>4.8455225027751439E-4</v>
      </c>
      <c r="BA341" s="5">
        <f t="shared" si="542"/>
        <v>2.6926860176590531E-4</v>
      </c>
      <c r="BB341" s="5">
        <f t="shared" si="543"/>
        <v>1.122256369495345E-4</v>
      </c>
      <c r="BC341" s="5">
        <f t="shared" si="544"/>
        <v>3.7418677130958197E-5</v>
      </c>
      <c r="BD341" s="5">
        <f t="shared" si="545"/>
        <v>1.5295266126004088E-3</v>
      </c>
      <c r="BE341" s="5">
        <f t="shared" si="546"/>
        <v>1.9929827357596575E-3</v>
      </c>
      <c r="BF341" s="5">
        <f t="shared" si="547"/>
        <v>1.2984344804184635E-3</v>
      </c>
      <c r="BG341" s="5">
        <f t="shared" si="548"/>
        <v>5.6395608106691924E-4</v>
      </c>
      <c r="BH341" s="5">
        <f t="shared" si="549"/>
        <v>1.8370957458892502E-4</v>
      </c>
      <c r="BI341" s="5">
        <f t="shared" si="550"/>
        <v>4.7874944774841994E-5</v>
      </c>
      <c r="BJ341" s="8">
        <f t="shared" si="551"/>
        <v>0.29956926744815932</v>
      </c>
      <c r="BK341" s="8">
        <f t="shared" si="552"/>
        <v>0.24058412331189183</v>
      </c>
      <c r="BL341" s="8">
        <f t="shared" si="553"/>
        <v>0.41871405419425706</v>
      </c>
      <c r="BM341" s="8">
        <f t="shared" si="554"/>
        <v>0.56799297105232849</v>
      </c>
      <c r="BN341" s="8">
        <f t="shared" si="555"/>
        <v>0.42991670093887613</v>
      </c>
    </row>
    <row r="342" spans="1:66" x14ac:dyDescent="0.25">
      <c r="A342" t="s">
        <v>16</v>
      </c>
      <c r="B342" t="s">
        <v>68</v>
      </c>
      <c r="C342" t="s">
        <v>256</v>
      </c>
      <c r="D342" s="4" t="s">
        <v>499</v>
      </c>
      <c r="E342">
        <f>VLOOKUP(A342,home!$A$2:$E$405,3,FALSE)</f>
        <v>1.6458333333333299</v>
      </c>
      <c r="F342">
        <f>VLOOKUP(B342,home!$B$2:$E$405,3,FALSE)</f>
        <v>0.78</v>
      </c>
      <c r="G342">
        <f>VLOOKUP(C342,away!$B$2:$E$405,4,FALSE)</f>
        <v>0.95</v>
      </c>
      <c r="H342">
        <f>VLOOKUP(A342,away!$A$2:$E$405,3,FALSE)</f>
        <v>1.31944444444444</v>
      </c>
      <c r="I342">
        <f>VLOOKUP(C342,away!$B$2:$E$405,3,FALSE)</f>
        <v>0.61</v>
      </c>
      <c r="J342">
        <f>VLOOKUP(B342,home!$B$2:$E$405,4,FALSE)</f>
        <v>1.52</v>
      </c>
      <c r="K342" s="3">
        <f t="shared" si="556"/>
        <v>1.2195624999999974</v>
      </c>
      <c r="L342" s="3">
        <f t="shared" si="557"/>
        <v>1.2233888888888846</v>
      </c>
      <c r="M342" s="5">
        <f t="shared" si="502"/>
        <v>8.6903985136097983E-2</v>
      </c>
      <c r="N342" s="5">
        <f t="shared" si="503"/>
        <v>0.10598484137254227</v>
      </c>
      <c r="O342" s="5">
        <f t="shared" si="504"/>
        <v>0.10631736981566707</v>
      </c>
      <c r="P342" s="5">
        <f t="shared" si="505"/>
        <v>0.12966067732581921</v>
      </c>
      <c r="Q342" s="5">
        <f t="shared" si="506"/>
        <v>6.4627569053200426E-2</v>
      </c>
      <c r="R342" s="5">
        <f t="shared" si="507"/>
        <v>6.5033744464188803E-2</v>
      </c>
      <c r="S342" s="5">
        <f t="shared" si="508"/>
        <v>4.8363407093073942E-2</v>
      </c>
      <c r="T342" s="5">
        <f t="shared" si="509"/>
        <v>7.9064649895584552E-2</v>
      </c>
      <c r="U342" s="5">
        <f t="shared" si="510"/>
        <v>7.9312715983107102E-2</v>
      </c>
      <c r="V342" s="5">
        <f t="shared" si="511"/>
        <v>8.0175739181219015E-3</v>
      </c>
      <c r="W342" s="5">
        <f t="shared" si="512"/>
        <v>2.6272453227814525E-2</v>
      </c>
      <c r="X342" s="5">
        <f t="shared" si="513"/>
        <v>3.214142736276121E-2</v>
      </c>
      <c r="Y342" s="5">
        <f t="shared" si="514"/>
        <v>1.9660732554315618E-2</v>
      </c>
      <c r="Z342" s="5">
        <f t="shared" si="515"/>
        <v>2.6520520126775863E-2</v>
      </c>
      <c r="AA342" s="5">
        <f t="shared" si="516"/>
        <v>3.2343431827111024E-2</v>
      </c>
      <c r="AB342" s="5">
        <f t="shared" si="517"/>
        <v>1.9722418288825507E-2</v>
      </c>
      <c r="AC342" s="5">
        <f t="shared" si="518"/>
        <v>7.4763837290191227E-4</v>
      </c>
      <c r="AD342" s="5">
        <f t="shared" si="519"/>
        <v>8.010224684911622E-3</v>
      </c>
      <c r="AE342" s="5">
        <f t="shared" si="520"/>
        <v>9.7996198770243462E-3</v>
      </c>
      <c r="AF342" s="5">
        <f t="shared" si="521"/>
        <v>5.9943730364431236E-3</v>
      </c>
      <c r="AG342" s="5">
        <f t="shared" si="522"/>
        <v>2.4444831228798806E-3</v>
      </c>
      <c r="AH342" s="5">
        <f t="shared" si="523"/>
        <v>8.1112274126629094E-3</v>
      </c>
      <c r="AI342" s="5">
        <f t="shared" si="524"/>
        <v>9.89214878145569E-3</v>
      </c>
      <c r="AJ342" s="5">
        <f t="shared" si="525"/>
        <v>6.0320468491420164E-3</v>
      </c>
      <c r="AK342" s="5">
        <f t="shared" si="526"/>
        <v>2.4521527118189146E-3</v>
      </c>
      <c r="AL342" s="5">
        <f t="shared" si="527"/>
        <v>4.4619034523409353E-5</v>
      </c>
      <c r="AM342" s="5">
        <f t="shared" si="528"/>
        <v>1.9537939284585025E-3</v>
      </c>
      <c r="AN342" s="5">
        <f t="shared" si="529"/>
        <v>2.3902497832546965E-3</v>
      </c>
      <c r="AO342" s="5">
        <f t="shared" si="530"/>
        <v>1.4621025132514306E-3</v>
      </c>
      <c r="AP342" s="5">
        <f t="shared" si="531"/>
        <v>5.962399897094377E-4</v>
      </c>
      <c r="AQ342" s="5">
        <f t="shared" si="532"/>
        <v>1.8235834463043734E-4</v>
      </c>
      <c r="AR342" s="5">
        <f t="shared" si="533"/>
        <v>1.9846370983805455E-3</v>
      </c>
      <c r="AS342" s="5">
        <f t="shared" si="534"/>
        <v>2.4203889812937189E-3</v>
      </c>
      <c r="AT342" s="5">
        <f t="shared" si="535"/>
        <v>1.475907818499508E-3</v>
      </c>
      <c r="AU342" s="5">
        <f t="shared" si="536"/>
        <v>5.9998727629960078E-4</v>
      </c>
      <c r="AV342" s="5">
        <f t="shared" si="537"/>
        <v>1.8293049566303258E-4</v>
      </c>
      <c r="AW342" s="5">
        <f t="shared" si="538"/>
        <v>1.8492101205680896E-6</v>
      </c>
      <c r="AX342" s="5">
        <f t="shared" si="539"/>
        <v>3.9712896797927753E-4</v>
      </c>
      <c r="AY342" s="5">
        <f t="shared" si="540"/>
        <v>4.8584316688175789E-4</v>
      </c>
      <c r="AZ342" s="5">
        <f t="shared" si="541"/>
        <v>2.9718756605286547E-4</v>
      </c>
      <c r="BA342" s="5">
        <f t="shared" si="542"/>
        <v>1.2119198874166901E-4</v>
      </c>
      <c r="BB342" s="5">
        <f t="shared" si="543"/>
        <v>3.7066233112226178E-5</v>
      </c>
      <c r="BC342" s="5">
        <f t="shared" si="544"/>
        <v>9.0692835484925426E-6</v>
      </c>
      <c r="BD342" s="5">
        <f t="shared" si="545"/>
        <v>4.0466382910590604E-4</v>
      </c>
      <c r="BE342" s="5">
        <f t="shared" si="546"/>
        <v>4.9351283108397051E-4</v>
      </c>
      <c r="BF342" s="5">
        <f t="shared" si="547"/>
        <v>3.0093487102942186E-4</v>
      </c>
      <c r="BG342" s="5">
        <f t="shared" si="548"/>
        <v>1.223362945499395E-4</v>
      </c>
      <c r="BH342" s="5">
        <f t="shared" si="549"/>
        <v>3.7299189305515074E-5</v>
      </c>
      <c r="BI342" s="5">
        <f t="shared" si="550"/>
        <v>9.0977385114814279E-6</v>
      </c>
      <c r="BJ342" s="8">
        <f t="shared" si="551"/>
        <v>0.36193260595309829</v>
      </c>
      <c r="BK342" s="8">
        <f t="shared" si="552"/>
        <v>0.27422374404742017</v>
      </c>
      <c r="BL342" s="8">
        <f t="shared" si="553"/>
        <v>0.33724895255770165</v>
      </c>
      <c r="BM342" s="8">
        <f t="shared" si="554"/>
        <v>0.44091364156071894</v>
      </c>
      <c r="BN342" s="8">
        <f t="shared" si="555"/>
        <v>0.55852818716751584</v>
      </c>
    </row>
    <row r="343" spans="1:66" x14ac:dyDescent="0.25">
      <c r="A343" t="s">
        <v>80</v>
      </c>
      <c r="B343" t="s">
        <v>88</v>
      </c>
      <c r="C343" t="s">
        <v>412</v>
      </c>
      <c r="D343" s="4" t="s">
        <v>499</v>
      </c>
      <c r="E343">
        <f>VLOOKUP(A343,home!$A$2:$E$405,3,FALSE)</f>
        <v>1.1857142857142899</v>
      </c>
      <c r="F343">
        <f>VLOOKUP(B343,home!$B$2:$E$405,3,FALSE)</f>
        <v>0.7</v>
      </c>
      <c r="G343">
        <f>VLOOKUP(C343,away!$B$2:$E$405,4,FALSE)</f>
        <v>1.1200000000000001</v>
      </c>
      <c r="H343">
        <f>VLOOKUP(A343,away!$A$2:$E$405,3,FALSE)</f>
        <v>1.02142857142857</v>
      </c>
      <c r="I343">
        <f>VLOOKUP(C343,away!$B$2:$E$405,3,FALSE)</f>
        <v>1.27</v>
      </c>
      <c r="J343">
        <f>VLOOKUP(B343,home!$B$2:$E$405,4,FALSE)</f>
        <v>1.06</v>
      </c>
      <c r="K343" s="3">
        <f t="shared" si="556"/>
        <v>0.92960000000000342</v>
      </c>
      <c r="L343" s="3">
        <f t="shared" si="557"/>
        <v>1.3750471428571409</v>
      </c>
      <c r="M343" s="5">
        <f t="shared" si="502"/>
        <v>9.979400747011502E-2</v>
      </c>
      <c r="N343" s="5">
        <f t="shared" si="503"/>
        <v>9.2768509344219263E-2</v>
      </c>
      <c r="O343" s="5">
        <f t="shared" si="504"/>
        <v>0.13722146484604583</v>
      </c>
      <c r="P343" s="5">
        <f t="shared" si="505"/>
        <v>0.12756107372088468</v>
      </c>
      <c r="Q343" s="5">
        <f t="shared" si="506"/>
        <v>4.3118803143193267E-2</v>
      </c>
      <c r="R343" s="5">
        <f t="shared" si="507"/>
        <v>9.4342991587613487E-2</v>
      </c>
      <c r="S343" s="5">
        <f t="shared" si="508"/>
        <v>4.076353866663248E-2</v>
      </c>
      <c r="T343" s="5">
        <f t="shared" si="509"/>
        <v>5.9290387065467409E-2</v>
      </c>
      <c r="U343" s="5">
        <f t="shared" si="510"/>
        <v>8.7701244979845813E-2</v>
      </c>
      <c r="V343" s="5">
        <f t="shared" si="511"/>
        <v>5.7895268383342524E-3</v>
      </c>
      <c r="W343" s="5">
        <f t="shared" si="512"/>
        <v>1.3361079800637539E-2</v>
      </c>
      <c r="X343" s="5">
        <f t="shared" si="513"/>
        <v>1.8372114605352905E-2</v>
      </c>
      <c r="Y343" s="5">
        <f t="shared" si="514"/>
        <v>1.2631261848167234E-2</v>
      </c>
      <c r="Z343" s="5">
        <f t="shared" si="515"/>
        <v>4.3242020343714389E-2</v>
      </c>
      <c r="AA343" s="5">
        <f t="shared" si="516"/>
        <v>4.019778211151704E-2</v>
      </c>
      <c r="AB343" s="5">
        <f t="shared" si="517"/>
        <v>1.868392912543319E-2</v>
      </c>
      <c r="AC343" s="5">
        <f t="shared" si="518"/>
        <v>4.6252668281143901E-4</v>
      </c>
      <c r="AD343" s="5">
        <f t="shared" si="519"/>
        <v>3.1051149456681748E-3</v>
      </c>
      <c r="AE343" s="5">
        <f t="shared" si="520"/>
        <v>4.2696794342840299E-3</v>
      </c>
      <c r="AF343" s="5">
        <f t="shared" si="521"/>
        <v>2.9355052535140753E-3</v>
      </c>
      <c r="AG343" s="5">
        <f t="shared" si="522"/>
        <v>1.345486037228885E-3</v>
      </c>
      <c r="AH343" s="5">
        <f t="shared" si="523"/>
        <v>1.4864954131248715E-2</v>
      </c>
      <c r="AI343" s="5">
        <f t="shared" si="524"/>
        <v>1.3818461360408856E-2</v>
      </c>
      <c r="AJ343" s="5">
        <f t="shared" si="525"/>
        <v>6.42282084031806E-3</v>
      </c>
      <c r="AK343" s="5">
        <f t="shared" si="526"/>
        <v>1.9902180843865635E-3</v>
      </c>
      <c r="AL343" s="5">
        <f t="shared" si="527"/>
        <v>2.364887502955722E-5</v>
      </c>
      <c r="AM343" s="5">
        <f t="shared" si="528"/>
        <v>5.7730297069862946E-4</v>
      </c>
      <c r="AN343" s="5">
        <f t="shared" si="529"/>
        <v>7.9381880042209011E-4</v>
      </c>
      <c r="AO343" s="5">
        <f t="shared" si="530"/>
        <v>5.4576913673333915E-4</v>
      </c>
      <c r="AP343" s="5">
        <f t="shared" si="531"/>
        <v>2.501527640415953E-4</v>
      </c>
      <c r="AQ343" s="5">
        <f t="shared" si="532"/>
        <v>8.5992960868303095E-5</v>
      </c>
      <c r="AR343" s="5">
        <f t="shared" si="533"/>
        <v>4.0880025413752002E-3</v>
      </c>
      <c r="AS343" s="5">
        <f t="shared" si="534"/>
        <v>3.8002071624623998E-3</v>
      </c>
      <c r="AT343" s="5">
        <f t="shared" si="535"/>
        <v>1.76633628911253E-3</v>
      </c>
      <c r="AU343" s="5">
        <f t="shared" si="536"/>
        <v>5.4732873811967132E-4</v>
      </c>
      <c r="AV343" s="5">
        <f t="shared" si="537"/>
        <v>1.2719919873901205E-4</v>
      </c>
      <c r="AW343" s="5">
        <f t="shared" si="538"/>
        <v>8.3969523475220449E-7</v>
      </c>
      <c r="AX343" s="5">
        <f t="shared" si="539"/>
        <v>8.9443473593574599E-5</v>
      </c>
      <c r="AY343" s="5">
        <f t="shared" si="540"/>
        <v>1.2298899281206288E-4</v>
      </c>
      <c r="AZ343" s="5">
        <f t="shared" si="541"/>
        <v>8.455783158455226E-5</v>
      </c>
      <c r="BA343" s="5">
        <f t="shared" si="542"/>
        <v>3.8757001575511289E-5</v>
      </c>
      <c r="BB343" s="5">
        <f t="shared" si="543"/>
        <v>1.3323176070529133E-5</v>
      </c>
      <c r="BC343" s="5">
        <f t="shared" si="544"/>
        <v>3.663999037912743E-6</v>
      </c>
      <c r="BD343" s="5">
        <f t="shared" si="545"/>
        <v>9.3686603575178257E-4</v>
      </c>
      <c r="BE343" s="5">
        <f t="shared" si="546"/>
        <v>8.7091066683486036E-4</v>
      </c>
      <c r="BF343" s="5">
        <f t="shared" si="547"/>
        <v>4.0479927794484456E-4</v>
      </c>
      <c r="BG343" s="5">
        <f t="shared" si="548"/>
        <v>1.2543380292584296E-4</v>
      </c>
      <c r="BH343" s="5">
        <f t="shared" si="549"/>
        <v>2.9150815799966006E-5</v>
      </c>
      <c r="BI343" s="5">
        <f t="shared" si="550"/>
        <v>5.4197196735297027E-6</v>
      </c>
      <c r="BJ343" s="8">
        <f t="shared" si="551"/>
        <v>0.25380371258517087</v>
      </c>
      <c r="BK343" s="8">
        <f t="shared" si="552"/>
        <v>0.27451731124661943</v>
      </c>
      <c r="BL343" s="8">
        <f t="shared" si="553"/>
        <v>0.42794552131555719</v>
      </c>
      <c r="BM343" s="8">
        <f t="shared" si="554"/>
        <v>0.40457956608141299</v>
      </c>
      <c r="BN343" s="8">
        <f t="shared" si="555"/>
        <v>0.59480685011207157</v>
      </c>
    </row>
    <row r="344" spans="1:66" x14ac:dyDescent="0.25">
      <c r="A344" t="s">
        <v>80</v>
      </c>
      <c r="B344" t="s">
        <v>81</v>
      </c>
      <c r="C344" t="s">
        <v>83</v>
      </c>
      <c r="D344" s="4" t="s">
        <v>499</v>
      </c>
      <c r="E344">
        <f>VLOOKUP(A344,home!$A$2:$E$405,3,FALSE)</f>
        <v>1.1857142857142899</v>
      </c>
      <c r="F344">
        <f>VLOOKUP(B344,home!$B$2:$E$405,3,FALSE)</f>
        <v>1.1499999999999999</v>
      </c>
      <c r="G344">
        <f>VLOOKUP(C344,away!$B$2:$E$405,4,FALSE)</f>
        <v>1.05</v>
      </c>
      <c r="H344">
        <f>VLOOKUP(A344,away!$A$2:$E$405,3,FALSE)</f>
        <v>1.02142857142857</v>
      </c>
      <c r="I344">
        <f>VLOOKUP(C344,away!$B$2:$E$405,3,FALSE)</f>
        <v>1.41</v>
      </c>
      <c r="J344">
        <f>VLOOKUP(B344,home!$B$2:$E$405,4,FALSE)</f>
        <v>0.45</v>
      </c>
      <c r="K344" s="3">
        <f t="shared" si="556"/>
        <v>1.431750000000005</v>
      </c>
      <c r="L344" s="3">
        <f t="shared" si="557"/>
        <v>0.64809642857142769</v>
      </c>
      <c r="M344" s="5">
        <f t="shared" si="502"/>
        <v>0.12494939938300494</v>
      </c>
      <c r="N344" s="5">
        <f t="shared" si="503"/>
        <v>0.17889630256661793</v>
      </c>
      <c r="O344" s="5">
        <f t="shared" si="504"/>
        <v>8.0979259492270458E-2</v>
      </c>
      <c r="P344" s="5">
        <f t="shared" si="505"/>
        <v>0.11594205477805861</v>
      </c>
      <c r="Q344" s="5">
        <f t="shared" si="506"/>
        <v>0.12806739059987807</v>
      </c>
      <c r="R344" s="5">
        <f t="shared" si="507"/>
        <v>2.6241184432649677E-2</v>
      </c>
      <c r="S344" s="5">
        <f t="shared" si="508"/>
        <v>2.6896007769019219E-2</v>
      </c>
      <c r="T344" s="5">
        <f t="shared" si="509"/>
        <v>8.3000018464243014E-2</v>
      </c>
      <c r="U344" s="5">
        <f t="shared" si="510"/>
        <v>3.75708158114463E-2</v>
      </c>
      <c r="V344" s="5">
        <f t="shared" si="511"/>
        <v>2.7730144464391572E-3</v>
      </c>
      <c r="W344" s="5">
        <f t="shared" si="512"/>
        <v>6.1120162163792034E-2</v>
      </c>
      <c r="X344" s="5">
        <f t="shared" si="513"/>
        <v>3.9611758812060124E-2</v>
      </c>
      <c r="Y344" s="5">
        <f t="shared" si="514"/>
        <v>1.2836119707764469E-2</v>
      </c>
      <c r="Z344" s="5">
        <f t="shared" si="515"/>
        <v>5.668939304094801E-3</v>
      </c>
      <c r="AA344" s="5">
        <f t="shared" si="516"/>
        <v>8.1165038486377596E-3</v>
      </c>
      <c r="AB344" s="5">
        <f t="shared" si="517"/>
        <v>5.8104021926435765E-3</v>
      </c>
      <c r="AC344" s="5">
        <f t="shared" si="518"/>
        <v>1.6081959699135954E-4</v>
      </c>
      <c r="AD344" s="5">
        <f t="shared" si="519"/>
        <v>2.1877198044502381E-2</v>
      </c>
      <c r="AE344" s="5">
        <f t="shared" si="520"/>
        <v>1.4178533919791816E-2</v>
      </c>
      <c r="AF344" s="5">
        <f t="shared" si="521"/>
        <v>4.5945285978979591E-3</v>
      </c>
      <c r="AG344" s="5">
        <f t="shared" si="522"/>
        <v>9.9256585842231906E-4</v>
      </c>
      <c r="AH344" s="5">
        <f t="shared" si="523"/>
        <v>9.1850482919300864E-4</v>
      </c>
      <c r="AI344" s="5">
        <f t="shared" si="524"/>
        <v>1.3150692891970945E-3</v>
      </c>
      <c r="AJ344" s="5">
        <f t="shared" si="525"/>
        <v>9.4142522740397344E-4</v>
      </c>
      <c r="AK344" s="5">
        <f t="shared" si="526"/>
        <v>4.4929518977854797E-4</v>
      </c>
      <c r="AL344" s="5">
        <f t="shared" si="527"/>
        <v>5.9690577516433019E-6</v>
      </c>
      <c r="AM344" s="5">
        <f t="shared" si="528"/>
        <v>6.2645356600432751E-3</v>
      </c>
      <c r="AN344" s="5">
        <f t="shared" si="529"/>
        <v>4.0600231879323982E-3</v>
      </c>
      <c r="AO344" s="5">
        <f t="shared" si="530"/>
        <v>1.3156432640080845E-3</v>
      </c>
      <c r="AP344" s="5">
        <f t="shared" si="531"/>
        <v>2.8422123355923188E-4</v>
      </c>
      <c r="AQ344" s="5">
        <f t="shared" si="532"/>
        <v>4.6050691598475938E-5</v>
      </c>
      <c r="AR344" s="5">
        <f t="shared" si="533"/>
        <v>1.1905593988511963E-4</v>
      </c>
      <c r="AS344" s="5">
        <f t="shared" si="534"/>
        <v>1.7045834193052061E-4</v>
      </c>
      <c r="AT344" s="5">
        <f t="shared" si="535"/>
        <v>1.2202686552951189E-4</v>
      </c>
      <c r="AU344" s="5">
        <f t="shared" si="536"/>
        <v>5.823732157395976E-5</v>
      </c>
      <c r="AV344" s="5">
        <f t="shared" si="537"/>
        <v>2.0845321290879289E-5</v>
      </c>
      <c r="AW344" s="5">
        <f t="shared" si="538"/>
        <v>1.5385446344942889E-7</v>
      </c>
      <c r="AX344" s="5">
        <f t="shared" si="539"/>
        <v>1.4948748218778308E-3</v>
      </c>
      <c r="AY344" s="5">
        <f t="shared" si="540"/>
        <v>9.6882303322037128E-4</v>
      </c>
      <c r="AZ344" s="5">
        <f t="shared" si="541"/>
        <v>3.1394537387393007E-4</v>
      </c>
      <c r="BA344" s="5">
        <f t="shared" si="542"/>
        <v>6.7822291858071906E-5</v>
      </c>
      <c r="BB344" s="5">
        <f t="shared" si="543"/>
        <v>1.0988846282686351E-5</v>
      </c>
      <c r="BC344" s="5">
        <f t="shared" si="544"/>
        <v>1.4243664059858869E-6</v>
      </c>
      <c r="BD344" s="5">
        <f t="shared" si="545"/>
        <v>1.2859954906626768E-5</v>
      </c>
      <c r="BE344" s="5">
        <f t="shared" si="546"/>
        <v>1.8412240437562939E-5</v>
      </c>
      <c r="BF344" s="5">
        <f t="shared" si="547"/>
        <v>1.3180862623240416E-5</v>
      </c>
      <c r="BG344" s="5">
        <f t="shared" si="548"/>
        <v>6.290566686941511E-6</v>
      </c>
      <c r="BH344" s="5">
        <f t="shared" si="549"/>
        <v>2.2516297135071346E-6</v>
      </c>
      <c r="BI344" s="5">
        <f t="shared" si="550"/>
        <v>6.4475416846276981E-7</v>
      </c>
      <c r="BJ344" s="8">
        <f t="shared" si="551"/>
        <v>0.56000293150563041</v>
      </c>
      <c r="BK344" s="8">
        <f t="shared" si="552"/>
        <v>0.27169608806448536</v>
      </c>
      <c r="BL344" s="8">
        <f t="shared" si="553"/>
        <v>0.16288672411196675</v>
      </c>
      <c r="BM344" s="8">
        <f t="shared" si="554"/>
        <v>0.34421042255494072</v>
      </c>
      <c r="BN344" s="8">
        <f t="shared" si="555"/>
        <v>0.65507559125247961</v>
      </c>
    </row>
    <row r="345" spans="1:66" x14ac:dyDescent="0.25">
      <c r="A345" t="s">
        <v>21</v>
      </c>
      <c r="B345" t="s">
        <v>269</v>
      </c>
      <c r="C345" t="s">
        <v>152</v>
      </c>
      <c r="D345" s="4" t="s">
        <v>499</v>
      </c>
      <c r="E345">
        <f>VLOOKUP(A345,home!$A$2:$E$405,3,FALSE)</f>
        <v>1.41116751269036</v>
      </c>
      <c r="F345">
        <f>VLOOKUP(B345,home!$B$2:$E$405,3,FALSE)</f>
        <v>0.71</v>
      </c>
      <c r="G345">
        <f>VLOOKUP(C345,away!$B$2:$E$405,4,FALSE)</f>
        <v>1.28</v>
      </c>
      <c r="H345">
        <f>VLOOKUP(A345,away!$A$2:$E$405,3,FALSE)</f>
        <v>1.3401015228426401</v>
      </c>
      <c r="I345">
        <f>VLOOKUP(C345,away!$B$2:$E$405,3,FALSE)</f>
        <v>1.1299999999999999</v>
      </c>
      <c r="J345">
        <f>VLOOKUP(B345,home!$B$2:$E$405,4,FALSE)</f>
        <v>0.6</v>
      </c>
      <c r="K345" s="3">
        <f t="shared" si="556"/>
        <v>1.2824690355329993</v>
      </c>
      <c r="L345" s="3">
        <f t="shared" si="557"/>
        <v>0.90858883248730993</v>
      </c>
      <c r="M345" s="5">
        <f t="shared" si="502"/>
        <v>0.11179841806811669</v>
      </c>
      <c r="N345" s="5">
        <f t="shared" si="503"/>
        <v>0.14337800939393266</v>
      </c>
      <c r="O345" s="5">
        <f t="shared" si="504"/>
        <v>0.10157879414643832</v>
      </c>
      <c r="P345" s="5">
        <f t="shared" si="505"/>
        <v>0.13027165815958783</v>
      </c>
      <c r="Q345" s="5">
        <f t="shared" si="506"/>
        <v>9.1938928712039084E-2</v>
      </c>
      <c r="R345" s="5">
        <f t="shared" si="507"/>
        <v>4.6146678989490583E-2</v>
      </c>
      <c r="S345" s="5">
        <f t="shared" si="508"/>
        <v>3.7949340457815277E-2</v>
      </c>
      <c r="T345" s="5">
        <f t="shared" si="509"/>
        <v>8.3534683898605619E-2</v>
      </c>
      <c r="U345" s="5">
        <f t="shared" si="510"/>
        <v>5.9181686896702911E-2</v>
      </c>
      <c r="V345" s="5">
        <f t="shared" si="511"/>
        <v>4.913330809475527E-3</v>
      </c>
      <c r="W345" s="5">
        <f t="shared" si="512"/>
        <v>3.9302943077755316E-2</v>
      </c>
      <c r="X345" s="5">
        <f t="shared" si="513"/>
        <v>3.5710215164332898E-2</v>
      </c>
      <c r="Y345" s="5">
        <f t="shared" si="514"/>
        <v>1.6222951352015926E-2</v>
      </c>
      <c r="Z345" s="5">
        <f t="shared" si="515"/>
        <v>1.3976119062075977E-2</v>
      </c>
      <c r="AA345" s="5">
        <f t="shared" si="516"/>
        <v>1.7923939934034946E-2</v>
      </c>
      <c r="AB345" s="5">
        <f t="shared" si="517"/>
        <v>1.1493448980076607E-2</v>
      </c>
      <c r="AC345" s="5">
        <f t="shared" si="518"/>
        <v>3.5782469169587519E-4</v>
      </c>
      <c r="AD345" s="5">
        <f t="shared" si="519"/>
        <v>1.2601201875634306E-2</v>
      </c>
      <c r="AE345" s="5">
        <f t="shared" si="520"/>
        <v>1.1449311300119475E-2</v>
      </c>
      <c r="AF345" s="5">
        <f t="shared" si="521"/>
        <v>5.2013581934796573E-3</v>
      </c>
      <c r="AG345" s="5">
        <f t="shared" si="522"/>
        <v>1.5752986561206621E-3</v>
      </c>
      <c r="AH345" s="5">
        <f t="shared" si="523"/>
        <v>3.1746364253288123E-3</v>
      </c>
      <c r="AI345" s="5">
        <f t="shared" si="524"/>
        <v>4.0713729145593703E-3</v>
      </c>
      <c r="AJ345" s="5">
        <f t="shared" si="525"/>
        <v>2.610704847515067E-3</v>
      </c>
      <c r="AK345" s="5">
        <f t="shared" si="526"/>
        <v>1.1160493759513246E-3</v>
      </c>
      <c r="AL345" s="5">
        <f t="shared" si="527"/>
        <v>1.6678023436526125E-5</v>
      </c>
      <c r="AM345" s="5">
        <f t="shared" si="528"/>
        <v>3.2321302432002648E-3</v>
      </c>
      <c r="AN345" s="5">
        <f t="shared" si="529"/>
        <v>2.9366774441162537E-3</v>
      </c>
      <c r="AO345" s="5">
        <f t="shared" si="530"/>
        <v>1.334116165170702E-3</v>
      </c>
      <c r="AP345" s="5">
        <f t="shared" si="531"/>
        <v>4.040543496382985E-4</v>
      </c>
      <c r="AQ345" s="5">
        <f t="shared" si="532"/>
        <v>9.1779817449820226E-5</v>
      </c>
      <c r="AR345" s="5">
        <f t="shared" si="533"/>
        <v>5.7688784065223868E-4</v>
      </c>
      <c r="AS345" s="5">
        <f t="shared" si="534"/>
        <v>7.3984079261199109E-4</v>
      </c>
      <c r="AT345" s="5">
        <f t="shared" si="535"/>
        <v>4.7441145387453512E-4</v>
      </c>
      <c r="AU345" s="5">
        <f t="shared" si="536"/>
        <v>2.0280599989876101E-4</v>
      </c>
      <c r="AV345" s="5">
        <f t="shared" si="537"/>
        <v>6.5023103772617389E-5</v>
      </c>
      <c r="AW345" s="5">
        <f t="shared" si="538"/>
        <v>5.3982918677420029E-7</v>
      </c>
      <c r="AX345" s="5">
        <f t="shared" si="539"/>
        <v>6.908511592856807E-4</v>
      </c>
      <c r="AY345" s="5">
        <f t="shared" si="540"/>
        <v>6.2769964823788124E-4</v>
      </c>
      <c r="AZ345" s="5">
        <f t="shared" si="541"/>
        <v>2.8516044527257577E-4</v>
      </c>
      <c r="BA345" s="5">
        <f t="shared" si="542"/>
        <v>8.6364532013923694E-5</v>
      </c>
      <c r="BB345" s="5">
        <f t="shared" si="543"/>
        <v>1.9617462327710958E-5</v>
      </c>
      <c r="BC345" s="5">
        <f t="shared" si="544"/>
        <v>3.5648414385397378E-6</v>
      </c>
      <c r="BD345" s="5">
        <f t="shared" si="545"/>
        <v>8.7358974935723772E-5</v>
      </c>
      <c r="BE345" s="5">
        <f t="shared" si="546"/>
        <v>1.1203518033096913E-4</v>
      </c>
      <c r="BF345" s="5">
        <f t="shared" si="547"/>
        <v>7.1840824832411835E-5</v>
      </c>
      <c r="BG345" s="5">
        <f t="shared" si="548"/>
        <v>3.0711211111572781E-5</v>
      </c>
      <c r="BH345" s="5">
        <f t="shared" si="549"/>
        <v>9.8465443235772687E-6</v>
      </c>
      <c r="BI345" s="5">
        <f t="shared" si="550"/>
        <v>2.5255776403982099E-6</v>
      </c>
      <c r="BJ345" s="8">
        <f t="shared" si="551"/>
        <v>0.45062691773218733</v>
      </c>
      <c r="BK345" s="8">
        <f t="shared" si="552"/>
        <v>0.28593494985836559</v>
      </c>
      <c r="BL345" s="8">
        <f t="shared" si="553"/>
        <v>0.24967060001408276</v>
      </c>
      <c r="BM345" s="8">
        <f t="shared" si="554"/>
        <v>0.37446893937805537</v>
      </c>
      <c r="BN345" s="8">
        <f t="shared" si="555"/>
        <v>0.62511248746960524</v>
      </c>
    </row>
    <row r="346" spans="1:66" x14ac:dyDescent="0.25">
      <c r="A346" t="s">
        <v>21</v>
      </c>
      <c r="B346" t="s">
        <v>372</v>
      </c>
      <c r="C346" t="s">
        <v>270</v>
      </c>
      <c r="D346" s="4" t="s">
        <v>499</v>
      </c>
      <c r="E346">
        <f>VLOOKUP(A346,home!$A$2:$E$405,3,FALSE)</f>
        <v>1.41116751269036</v>
      </c>
      <c r="F346">
        <f>VLOOKUP(B346,home!$B$2:$E$405,3,FALSE)</f>
        <v>0.21</v>
      </c>
      <c r="G346">
        <f>VLOOKUP(C346,away!$B$2:$E$405,4,FALSE)</f>
        <v>1.28</v>
      </c>
      <c r="H346">
        <f>VLOOKUP(A346,away!$A$2:$E$405,3,FALSE)</f>
        <v>1.3401015228426401</v>
      </c>
      <c r="I346">
        <f>VLOOKUP(C346,away!$B$2:$E$405,3,FALSE)</f>
        <v>1.2</v>
      </c>
      <c r="J346">
        <f>VLOOKUP(B346,home!$B$2:$E$405,4,FALSE)</f>
        <v>0.75</v>
      </c>
      <c r="K346" s="3">
        <f t="shared" si="556"/>
        <v>0.37932182741116877</v>
      </c>
      <c r="L346" s="3">
        <f t="shared" si="557"/>
        <v>1.206091370558376</v>
      </c>
      <c r="M346" s="5">
        <f t="shared" si="502"/>
        <v>0.20486312659804018</v>
      </c>
      <c r="N346" s="5">
        <f t="shared" si="503"/>
        <v>7.7709055550334208E-2</v>
      </c>
      <c r="O346" s="5">
        <f t="shared" si="504"/>
        <v>0.24708364913550437</v>
      </c>
      <c r="P346" s="5">
        <f t="shared" si="505"/>
        <v>9.3724221313499556E-2</v>
      </c>
      <c r="Q346" s="5">
        <f t="shared" si="506"/>
        <v>1.4738370478874401E-2</v>
      </c>
      <c r="R346" s="5">
        <f t="shared" si="507"/>
        <v>0.14900272851420274</v>
      </c>
      <c r="S346" s="5">
        <f t="shared" si="508"/>
        <v>1.0719632428115402E-2</v>
      </c>
      <c r="T346" s="5">
        <f t="shared" si="509"/>
        <v>1.7775821450662734E-2</v>
      </c>
      <c r="U346" s="5">
        <f t="shared" si="510"/>
        <v>5.6519987269257645E-2</v>
      </c>
      <c r="V346" s="5">
        <f t="shared" si="511"/>
        <v>5.4491081640482884E-4</v>
      </c>
      <c r="W346" s="5">
        <f t="shared" si="512"/>
        <v>1.8635285410364872E-3</v>
      </c>
      <c r="X346" s="5">
        <f t="shared" si="513"/>
        <v>2.2475856921333475E-3</v>
      </c>
      <c r="Y346" s="5">
        <f t="shared" si="514"/>
        <v>1.3553968539362531E-3</v>
      </c>
      <c r="Z346" s="5">
        <f t="shared" si="515"/>
        <v>5.9903635016877468E-2</v>
      </c>
      <c r="AA346" s="5">
        <f t="shared" si="516"/>
        <v>2.2722756303173639E-2</v>
      </c>
      <c r="AB346" s="5">
        <f t="shared" si="517"/>
        <v>4.3096187223692394E-3</v>
      </c>
      <c r="AC346" s="5">
        <f t="shared" si="518"/>
        <v>1.5580934085399263E-5</v>
      </c>
      <c r="AD346" s="5">
        <f t="shared" si="519"/>
        <v>1.7671926290470732E-4</v>
      </c>
      <c r="AE346" s="5">
        <f t="shared" si="520"/>
        <v>2.1313957800080444E-4</v>
      </c>
      <c r="AF346" s="5">
        <f t="shared" si="521"/>
        <v>1.2853290287561211E-4</v>
      </c>
      <c r="AG346" s="5">
        <f t="shared" si="522"/>
        <v>5.1674141663697876E-5</v>
      </c>
      <c r="AH346" s="5">
        <f t="shared" si="523"/>
        <v>1.8062314314733617E-2</v>
      </c>
      <c r="AI346" s="5">
        <f t="shared" si="524"/>
        <v>6.8514300731396683E-3</v>
      </c>
      <c r="AJ346" s="5">
        <f t="shared" si="525"/>
        <v>1.2994484878615883E-3</v>
      </c>
      <c r="AK346" s="5">
        <f t="shared" si="526"/>
        <v>1.6430305834744591E-4</v>
      </c>
      <c r="AL346" s="5">
        <f t="shared" si="527"/>
        <v>2.8512908862438085E-7</v>
      </c>
      <c r="AM346" s="5">
        <f t="shared" si="528"/>
        <v>1.3406694748753669E-5</v>
      </c>
      <c r="AN346" s="5">
        <f t="shared" si="529"/>
        <v>1.6169698844182095E-5</v>
      </c>
      <c r="AO346" s="5">
        <f t="shared" si="530"/>
        <v>9.7510671202478891E-6</v>
      </c>
      <c r="AP346" s="5">
        <f t="shared" si="531"/>
        <v>3.9202259691554981E-6</v>
      </c>
      <c r="AQ346" s="5">
        <f t="shared" si="532"/>
        <v>1.1820376780093232E-6</v>
      </c>
      <c r="AR346" s="5">
        <f t="shared" si="533"/>
        <v>4.3569602854626474E-3</v>
      </c>
      <c r="AS346" s="5">
        <f t="shared" si="534"/>
        <v>1.6526901374395787E-3</v>
      </c>
      <c r="AT346" s="5">
        <f t="shared" si="535"/>
        <v>3.1345072153899837E-4</v>
      </c>
      <c r="AU346" s="5">
        <f t="shared" si="536"/>
        <v>3.9632900165840755E-5</v>
      </c>
      <c r="AV346" s="5">
        <f t="shared" si="537"/>
        <v>3.7584060291277813E-6</v>
      </c>
      <c r="AW346" s="5">
        <f t="shared" si="538"/>
        <v>3.6234900194798754E-9</v>
      </c>
      <c r="AX346" s="5">
        <f t="shared" si="539"/>
        <v>8.475753252734936E-7</v>
      </c>
      <c r="AY346" s="5">
        <f t="shared" si="540"/>
        <v>1.0222532857105692E-6</v>
      </c>
      <c r="AZ346" s="5">
        <f t="shared" si="541"/>
        <v>6.1646543321023201E-7</v>
      </c>
      <c r="BA346" s="5">
        <f t="shared" si="542"/>
        <v>2.4783787974746392E-7</v>
      </c>
      <c r="BB346" s="5">
        <f t="shared" si="543"/>
        <v>7.4728782015225189E-8</v>
      </c>
      <c r="BC346" s="5">
        <f t="shared" si="544"/>
        <v>1.8025947824180205E-8</v>
      </c>
      <c r="BD346" s="5">
        <f t="shared" si="545"/>
        <v>8.7581536702700834E-4</v>
      </c>
      <c r="BE346" s="5">
        <f t="shared" si="546"/>
        <v>3.3221588549546825E-4</v>
      </c>
      <c r="BF346" s="5">
        <f t="shared" si="547"/>
        <v>6.3008368390580306E-5</v>
      </c>
      <c r="BG346" s="5">
        <f t="shared" si="548"/>
        <v>7.9668164800370172E-6</v>
      </c>
      <c r="BH346" s="5">
        <f t="shared" si="549"/>
        <v>7.5549684646426395E-7</v>
      </c>
      <c r="BI346" s="5">
        <f t="shared" si="550"/>
        <v>5.7315288880839958E-8</v>
      </c>
      <c r="BJ346" s="8">
        <f t="shared" si="551"/>
        <v>0.11630708106343635</v>
      </c>
      <c r="BK346" s="8">
        <f t="shared" si="552"/>
        <v>0.30986877947251967</v>
      </c>
      <c r="BL346" s="8">
        <f t="shared" si="553"/>
        <v>0.51366254757875462</v>
      </c>
      <c r="BM346" s="8">
        <f t="shared" si="554"/>
        <v>0.21261987291133705</v>
      </c>
      <c r="BN346" s="8">
        <f t="shared" si="555"/>
        <v>0.78712115159045537</v>
      </c>
    </row>
    <row r="347" spans="1:66" x14ac:dyDescent="0.25">
      <c r="A347" t="s">
        <v>21</v>
      </c>
      <c r="B347" t="s">
        <v>275</v>
      </c>
      <c r="C347" t="s">
        <v>266</v>
      </c>
      <c r="D347" s="4" t="s">
        <v>499</v>
      </c>
      <c r="E347">
        <f>VLOOKUP(A347,home!$A$2:$E$405,3,FALSE)</f>
        <v>1.41116751269036</v>
      </c>
      <c r="F347">
        <f>VLOOKUP(B347,home!$B$2:$E$405,3,FALSE)</f>
        <v>0.85</v>
      </c>
      <c r="G347">
        <f>VLOOKUP(C347,away!$B$2:$E$405,4,FALSE)</f>
        <v>1.2</v>
      </c>
      <c r="H347">
        <f>VLOOKUP(A347,away!$A$2:$E$405,3,FALSE)</f>
        <v>1.3401015228426401</v>
      </c>
      <c r="I347">
        <f>VLOOKUP(C347,away!$B$2:$E$405,3,FALSE)</f>
        <v>0.64</v>
      </c>
      <c r="J347">
        <f>VLOOKUP(B347,home!$B$2:$E$405,4,FALSE)</f>
        <v>0.75</v>
      </c>
      <c r="K347" s="3">
        <f t="shared" si="556"/>
        <v>1.4393908629441672</v>
      </c>
      <c r="L347" s="3">
        <f t="shared" si="557"/>
        <v>0.64324873096446722</v>
      </c>
      <c r="M347" s="5">
        <f t="shared" si="502"/>
        <v>0.12460088201165243</v>
      </c>
      <c r="N347" s="5">
        <f t="shared" si="503"/>
        <v>0.17934937108235674</v>
      </c>
      <c r="O347" s="5">
        <f t="shared" si="504"/>
        <v>8.0149359231048739E-2</v>
      </c>
      <c r="P347" s="5">
        <f t="shared" si="505"/>
        <v>0.11536625534800128</v>
      </c>
      <c r="Q347" s="5">
        <f t="shared" si="506"/>
        <v>0.12907692300536358</v>
      </c>
      <c r="R347" s="5">
        <f t="shared" si="507"/>
        <v>2.5777986806493652E-2</v>
      </c>
      <c r="S347" s="5">
        <f t="shared" si="508"/>
        <v>2.6704010152543648E-2</v>
      </c>
      <c r="T347" s="5">
        <f t="shared" si="509"/>
        <v>8.3028566919998367E-2</v>
      </c>
      <c r="U347" s="5">
        <f t="shared" si="510"/>
        <v>3.7104598674362249E-2</v>
      </c>
      <c r="V347" s="5">
        <f t="shared" si="511"/>
        <v>2.7472087091520714E-3</v>
      </c>
      <c r="W347" s="5">
        <f t="shared" si="512"/>
        <v>6.19307145302894E-2</v>
      </c>
      <c r="X347" s="5">
        <f t="shared" si="513"/>
        <v>3.9836853529331341E-2</v>
      </c>
      <c r="Y347" s="5">
        <f t="shared" si="514"/>
        <v>1.2812502739179872E-2</v>
      </c>
      <c r="Z347" s="5">
        <f t="shared" si="515"/>
        <v>5.5272191000319418E-3</v>
      </c>
      <c r="AA347" s="5">
        <f t="shared" si="516"/>
        <v>7.9558286700764595E-3</v>
      </c>
      <c r="AB347" s="5">
        <f t="shared" si="517"/>
        <v>5.725773547428651E-3</v>
      </c>
      <c r="AC347" s="5">
        <f t="shared" si="518"/>
        <v>1.5897518958004424E-4</v>
      </c>
      <c r="AD347" s="5">
        <f t="shared" si="519"/>
        <v>2.2285626157625523E-2</v>
      </c>
      <c r="AE347" s="5">
        <f t="shared" si="520"/>
        <v>1.4335200744641152E-2</v>
      </c>
      <c r="AF347" s="5">
        <f t="shared" si="521"/>
        <v>4.6105498435556535E-3</v>
      </c>
      <c r="AG347" s="5">
        <f t="shared" si="522"/>
        <v>9.8857677863853246E-4</v>
      </c>
      <c r="AH347" s="5">
        <f t="shared" si="523"/>
        <v>8.8884416796452756E-4</v>
      </c>
      <c r="AI347" s="5">
        <f t="shared" si="524"/>
        <v>1.2793941739493516E-3</v>
      </c>
      <c r="AJ347" s="5">
        <f t="shared" si="525"/>
        <v>9.2077414204334862E-4</v>
      </c>
      <c r="AK347" s="5">
        <f t="shared" si="526"/>
        <v>4.4178462896415043E-4</v>
      </c>
      <c r="AL347" s="5">
        <f t="shared" si="527"/>
        <v>5.8877182950833815E-6</v>
      </c>
      <c r="AM347" s="5">
        <f t="shared" si="528"/>
        <v>6.4155453332551396E-3</v>
      </c>
      <c r="AN347" s="5">
        <f t="shared" si="529"/>
        <v>4.1267913940613785E-3</v>
      </c>
      <c r="AO347" s="5">
        <f t="shared" si="530"/>
        <v>1.3272766635925332E-3</v>
      </c>
      <c r="AP347" s="5">
        <f t="shared" si="531"/>
        <v>2.8458967649821641E-4</v>
      </c>
      <c r="AQ347" s="5">
        <f t="shared" si="532"/>
        <v>4.5765487063266482E-5</v>
      </c>
      <c r="AR347" s="5">
        <f t="shared" si="533"/>
        <v>1.1434957661367003E-4</v>
      </c>
      <c r="AS347" s="5">
        <f t="shared" si="534"/>
        <v>1.6459373575925066E-4</v>
      </c>
      <c r="AT347" s="5">
        <f t="shared" si="535"/>
        <v>1.1845735967485604E-4</v>
      </c>
      <c r="AU347" s="5">
        <f t="shared" si="536"/>
        <v>5.6835480388159564E-5</v>
      </c>
      <c r="AV347" s="5">
        <f t="shared" si="537"/>
        <v>2.0452117790439813E-5</v>
      </c>
      <c r="AW347" s="5">
        <f t="shared" si="538"/>
        <v>1.5142661050615966E-7</v>
      </c>
      <c r="AX347" s="5">
        <f t="shared" si="539"/>
        <v>1.5390795555819234E-3</v>
      </c>
      <c r="AY347" s="5">
        <f t="shared" si="540"/>
        <v>9.9001097098142823E-4</v>
      </c>
      <c r="AZ347" s="5">
        <f t="shared" si="541"/>
        <v>3.1841165036235186E-4</v>
      </c>
      <c r="BA347" s="5">
        <f t="shared" si="542"/>
        <v>6.8272630006628178E-5</v>
      </c>
      <c r="BB347" s="5">
        <f t="shared" si="543"/>
        <v>1.0979070652842542E-5</v>
      </c>
      <c r="BC347" s="5">
        <f t="shared" si="544"/>
        <v>1.4124546529220382E-6</v>
      </c>
      <c r="BD347" s="5">
        <f t="shared" si="545"/>
        <v>1.2259203340511227E-5</v>
      </c>
      <c r="BE347" s="5">
        <f t="shared" si="546"/>
        <v>1.7645785275306472E-5</v>
      </c>
      <c r="BF347" s="5">
        <f t="shared" si="547"/>
        <v>1.2699591047375432E-5</v>
      </c>
      <c r="BG347" s="5">
        <f t="shared" si="548"/>
        <v>6.0932251055732502E-6</v>
      </c>
      <c r="BH347" s="5">
        <f t="shared" si="549"/>
        <v>2.192633135706035E-6</v>
      </c>
      <c r="BI347" s="5">
        <f t="shared" si="550"/>
        <v>6.3121122026477692E-7</v>
      </c>
      <c r="BJ347" s="8">
        <f t="shared" si="551"/>
        <v>0.56338302021768893</v>
      </c>
      <c r="BK347" s="8">
        <f t="shared" si="552"/>
        <v>0.27057323010020595</v>
      </c>
      <c r="BL347" s="8">
        <f t="shared" si="553"/>
        <v>0.16077055396168224</v>
      </c>
      <c r="BM347" s="8">
        <f t="shared" si="554"/>
        <v>0.34494338635032157</v>
      </c>
      <c r="BN347" s="8">
        <f t="shared" si="555"/>
        <v>0.65432077748491635</v>
      </c>
    </row>
    <row r="348" spans="1:66" x14ac:dyDescent="0.25">
      <c r="A348" t="s">
        <v>21</v>
      </c>
      <c r="B348" t="s">
        <v>273</v>
      </c>
      <c r="C348" t="s">
        <v>264</v>
      </c>
      <c r="D348" s="4" t="s">
        <v>499</v>
      </c>
      <c r="E348">
        <f>VLOOKUP(A348,home!$A$2:$E$405,3,FALSE)</f>
        <v>1.41116751269036</v>
      </c>
      <c r="F348">
        <f>VLOOKUP(B348,home!$B$2:$E$405,3,FALSE)</f>
        <v>0.71</v>
      </c>
      <c r="G348">
        <f>VLOOKUP(C348,away!$B$2:$E$405,4,FALSE)</f>
        <v>1.42</v>
      </c>
      <c r="H348">
        <f>VLOOKUP(A348,away!$A$2:$E$405,3,FALSE)</f>
        <v>1.3401015228426401</v>
      </c>
      <c r="I348">
        <f>VLOOKUP(C348,away!$B$2:$E$405,3,FALSE)</f>
        <v>0.78</v>
      </c>
      <c r="J348">
        <f>VLOOKUP(B348,home!$B$2:$E$405,4,FALSE)</f>
        <v>0.91</v>
      </c>
      <c r="K348" s="3">
        <f t="shared" si="556"/>
        <v>1.4227390862944209</v>
      </c>
      <c r="L348" s="3">
        <f t="shared" si="557"/>
        <v>0.95120406091370602</v>
      </c>
      <c r="M348" s="5">
        <f t="shared" si="502"/>
        <v>9.3112843797275482E-2</v>
      </c>
      <c r="N348" s="5">
        <f t="shared" si="503"/>
        <v>0.13247528230641087</v>
      </c>
      <c r="O348" s="5">
        <f t="shared" si="504"/>
        <v>8.8569315143192009E-2</v>
      </c>
      <c r="P348" s="5">
        <f t="shared" si="505"/>
        <v>0.12601102650054766</v>
      </c>
      <c r="Q348" s="5">
        <f t="shared" si="506"/>
        <v>9.4238881052609247E-2</v>
      </c>
      <c r="R348" s="5">
        <f t="shared" si="507"/>
        <v>4.2123746118275018E-2</v>
      </c>
      <c r="S348" s="5">
        <f t="shared" si="508"/>
        <v>4.2633159272561977E-2</v>
      </c>
      <c r="T348" s="5">
        <f t="shared" si="509"/>
        <v>8.9640406353205623E-2</v>
      </c>
      <c r="U348" s="5">
        <f t="shared" si="510"/>
        <v>5.9931100063612769E-2</v>
      </c>
      <c r="V348" s="5">
        <f t="shared" si="511"/>
        <v>6.4106780353921844E-3</v>
      </c>
      <c r="W348" s="5">
        <f t="shared" si="512"/>
        <v>4.4692446507399293E-2</v>
      </c>
      <c r="X348" s="5">
        <f t="shared" si="513"/>
        <v>4.2511636610006787E-2</v>
      </c>
      <c r="Y348" s="5">
        <f t="shared" si="514"/>
        <v>2.0218620689763114E-2</v>
      </c>
      <c r="Z348" s="5">
        <f t="shared" si="515"/>
        <v>1.3356092789533723E-2</v>
      </c>
      <c r="AA348" s="5">
        <f t="shared" si="516"/>
        <v>1.9002235251844714E-2</v>
      </c>
      <c r="AB348" s="5">
        <f t="shared" si="517"/>
        <v>1.3517611409880594E-2</v>
      </c>
      <c r="AC348" s="5">
        <f t="shared" si="518"/>
        <v>5.4222925032437882E-4</v>
      </c>
      <c r="AD348" s="5">
        <f t="shared" si="519"/>
        <v>1.5896422627049885E-2</v>
      </c>
      <c r="AE348" s="5">
        <f t="shared" si="520"/>
        <v>1.5120741756850372E-2</v>
      </c>
      <c r="AF348" s="5">
        <f t="shared" si="521"/>
        <v>7.1914554815717601E-3</v>
      </c>
      <c r="AG348" s="5">
        <f t="shared" si="522"/>
        <v>2.2801805526503969E-3</v>
      </c>
      <c r="AH348" s="5">
        <f t="shared" si="523"/>
        <v>3.1760924248361855E-3</v>
      </c>
      <c r="AI348" s="5">
        <f t="shared" si="524"/>
        <v>4.5187508344980672E-3</v>
      </c>
      <c r="AJ348" s="5">
        <f t="shared" si="525"/>
        <v>3.2145017167329662E-3</v>
      </c>
      <c r="AK348" s="5">
        <f t="shared" si="526"/>
        <v>1.5244657451188358E-3</v>
      </c>
      <c r="AL348" s="5">
        <f t="shared" si="527"/>
        <v>2.9352283378116165E-5</v>
      </c>
      <c r="AM348" s="5">
        <f t="shared" si="528"/>
        <v>4.5232923607517826E-3</v>
      </c>
      <c r="AN348" s="5">
        <f t="shared" si="529"/>
        <v>4.3025740622470391E-3</v>
      </c>
      <c r="AO348" s="5">
        <f t="shared" si="530"/>
        <v>2.0463129601956819E-3</v>
      </c>
      <c r="AP348" s="5">
        <f t="shared" si="531"/>
        <v>6.4882039921282668E-4</v>
      </c>
      <c r="AQ348" s="5">
        <f t="shared" si="532"/>
        <v>1.5429014963372312E-4</v>
      </c>
      <c r="AR348" s="5">
        <f t="shared" si="533"/>
        <v>6.0422240246828804E-4</v>
      </c>
      <c r="AS348" s="5">
        <f t="shared" si="534"/>
        <v>8.5965082880635211E-4</v>
      </c>
      <c r="AT348" s="5">
        <f t="shared" si="535"/>
        <v>6.115294173540956E-4</v>
      </c>
      <c r="AU348" s="5">
        <f t="shared" si="536"/>
        <v>2.9001560149617515E-4</v>
      </c>
      <c r="AV348" s="5">
        <f t="shared" si="537"/>
        <v>1.0315413297094875E-4</v>
      </c>
      <c r="AW348" s="5">
        <f t="shared" si="538"/>
        <v>1.1034136429914904E-6</v>
      </c>
      <c r="AX348" s="5">
        <f t="shared" si="539"/>
        <v>1.0725774733964203E-3</v>
      </c>
      <c r="AY348" s="5">
        <f t="shared" si="540"/>
        <v>1.0202400483392373E-3</v>
      </c>
      <c r="AZ348" s="5">
        <f t="shared" si="541"/>
        <v>4.8522823854353913E-4</v>
      </c>
      <c r="BA348" s="5">
        <f t="shared" si="542"/>
        <v>1.5385035699087301E-4</v>
      </c>
      <c r="BB348" s="5">
        <f t="shared" si="543"/>
        <v>3.6585771085685431E-5</v>
      </c>
      <c r="BC348" s="5">
        <f t="shared" si="544"/>
        <v>6.960106805672648E-6</v>
      </c>
      <c r="BD348" s="5">
        <f t="shared" si="545"/>
        <v>9.5789800487145157E-5</v>
      </c>
      <c r="BE348" s="5">
        <f t="shared" si="546"/>
        <v>1.3628389322140581E-4</v>
      </c>
      <c r="BF348" s="5">
        <f t="shared" si="547"/>
        <v>9.6948210859234676E-5</v>
      </c>
      <c r="BG348" s="5">
        <f t="shared" si="548"/>
        <v>4.5977336311915461E-5</v>
      </c>
      <c r="BH348" s="5">
        <f t="shared" si="549"/>
        <v>1.635343836366647E-5</v>
      </c>
      <c r="BI348" s="5">
        <f t="shared" si="550"/>
        <v>4.6533351910589927E-6</v>
      </c>
      <c r="BJ348" s="8">
        <f t="shared" si="551"/>
        <v>0.47871680586471971</v>
      </c>
      <c r="BK348" s="8">
        <f t="shared" si="552"/>
        <v>0.26975952918781909</v>
      </c>
      <c r="BL348" s="8">
        <f t="shared" si="553"/>
        <v>0.23844239710552143</v>
      </c>
      <c r="BM348" s="8">
        <f t="shared" si="554"/>
        <v>0.42272459339458734</v>
      </c>
      <c r="BN348" s="8">
        <f t="shared" si="555"/>
        <v>0.57653109491831023</v>
      </c>
    </row>
    <row r="349" spans="1:66" x14ac:dyDescent="0.25">
      <c r="A349" t="s">
        <v>21</v>
      </c>
      <c r="B349" t="s">
        <v>265</v>
      </c>
      <c r="C349" t="s">
        <v>272</v>
      </c>
      <c r="D349" s="4" t="s">
        <v>499</v>
      </c>
      <c r="E349">
        <f>VLOOKUP(A349,home!$A$2:$E$405,3,FALSE)</f>
        <v>1.41116751269036</v>
      </c>
      <c r="F349">
        <f>VLOOKUP(B349,home!$B$2:$E$405,3,FALSE)</f>
        <v>0.99</v>
      </c>
      <c r="G349">
        <f>VLOOKUP(C349,away!$B$2:$E$405,4,FALSE)</f>
        <v>0.63</v>
      </c>
      <c r="H349">
        <f>VLOOKUP(A349,away!$A$2:$E$405,3,FALSE)</f>
        <v>1.3401015228426401</v>
      </c>
      <c r="I349">
        <f>VLOOKUP(C349,away!$B$2:$E$405,3,FALSE)</f>
        <v>1.18</v>
      </c>
      <c r="J349">
        <f>VLOOKUP(B349,home!$B$2:$E$405,4,FALSE)</f>
        <v>0.97</v>
      </c>
      <c r="K349" s="3">
        <f t="shared" si="556"/>
        <v>0.88014517766497746</v>
      </c>
      <c r="L349" s="3">
        <f t="shared" si="557"/>
        <v>1.5338802030456857</v>
      </c>
      <c r="M349" s="5">
        <f t="shared" si="502"/>
        <v>8.9454480512142609E-2</v>
      </c>
      <c r="N349" s="5">
        <f t="shared" si="503"/>
        <v>7.8732929643288027E-2</v>
      </c>
      <c r="O349" s="5">
        <f t="shared" si="504"/>
        <v>0.13721245673131163</v>
      </c>
      <c r="P349" s="5">
        <f t="shared" si="505"/>
        <v>0.12076688210762833</v>
      </c>
      <c r="Q349" s="5">
        <f t="shared" si="506"/>
        <v>3.4648204174487947E-2</v>
      </c>
      <c r="R349" s="5">
        <f t="shared" si="507"/>
        <v>0.10523373549571087</v>
      </c>
      <c r="S349" s="5">
        <f t="shared" si="508"/>
        <v>4.0759947770358108E-2</v>
      </c>
      <c r="T349" s="5">
        <f t="shared" si="509"/>
        <v>5.3146194454331948E-2</v>
      </c>
      <c r="U349" s="5">
        <f t="shared" si="510"/>
        <v>9.2620964824221691E-2</v>
      </c>
      <c r="V349" s="5">
        <f t="shared" si="511"/>
        <v>6.1141609290669714E-3</v>
      </c>
      <c r="W349" s="5">
        <f t="shared" si="512"/>
        <v>1.0165149939642371E-2</v>
      </c>
      <c r="X349" s="5">
        <f t="shared" si="513"/>
        <v>1.559212225340848E-2</v>
      </c>
      <c r="Y349" s="5">
        <f t="shared" si="514"/>
        <v>1.1958223823985682E-2</v>
      </c>
      <c r="Z349" s="5">
        <f t="shared" si="515"/>
        <v>5.380531452313899E-2</v>
      </c>
      <c r="AA349" s="5">
        <f t="shared" si="516"/>
        <v>4.7356488110288163E-2</v>
      </c>
      <c r="AB349" s="5">
        <f t="shared" si="517"/>
        <v>2.084029232070948E-2</v>
      </c>
      <c r="AC349" s="5">
        <f t="shared" si="518"/>
        <v>5.1589656820450467E-4</v>
      </c>
      <c r="AD349" s="5">
        <f t="shared" si="519"/>
        <v>2.2367019249044176E-3</v>
      </c>
      <c r="AE349" s="5">
        <f t="shared" si="520"/>
        <v>3.4308328027250639E-3</v>
      </c>
      <c r="AF349" s="5">
        <f t="shared" si="521"/>
        <v>2.6312432580298611E-3</v>
      </c>
      <c r="AG349" s="5">
        <f t="shared" si="522"/>
        <v>1.3453373142964782E-3</v>
      </c>
      <c r="AH349" s="5">
        <f t="shared" si="523"/>
        <v>2.0632726691422347E-2</v>
      </c>
      <c r="AI349" s="5">
        <f t="shared" si="524"/>
        <v>1.8159794899534846E-2</v>
      </c>
      <c r="AJ349" s="5">
        <f t="shared" si="525"/>
        <v>7.9916279541053219E-3</v>
      </c>
      <c r="AK349" s="5">
        <f t="shared" si="526"/>
        <v>2.3445976018328101E-3</v>
      </c>
      <c r="AL349" s="5">
        <f t="shared" si="527"/>
        <v>2.7859183654250325E-5</v>
      </c>
      <c r="AM349" s="5">
        <f t="shared" si="528"/>
        <v>3.9372448261571923E-4</v>
      </c>
      <c r="AN349" s="5">
        <f t="shared" si="529"/>
        <v>6.0392618933865691E-4</v>
      </c>
      <c r="AO349" s="5">
        <f t="shared" si="530"/>
        <v>4.6317521296369336E-4</v>
      </c>
      <c r="AP349" s="5">
        <f t="shared" si="531"/>
        <v>2.3681842990215955E-4</v>
      </c>
      <c r="AQ349" s="5">
        <f t="shared" si="532"/>
        <v>9.0812775335821205E-5</v>
      </c>
      <c r="AR349" s="5">
        <f t="shared" si="533"/>
        <v>6.3296262013650077E-3</v>
      </c>
      <c r="AS349" s="5">
        <f t="shared" si="534"/>
        <v>5.5709899775533015E-3</v>
      </c>
      <c r="AT349" s="5">
        <f t="shared" si="535"/>
        <v>2.4516399817817291E-3</v>
      </c>
      <c r="AU349" s="5">
        <f t="shared" si="536"/>
        <v>7.1926636911194748E-4</v>
      </c>
      <c r="AV349" s="5">
        <f t="shared" si="537"/>
        <v>1.5826470655761957E-4</v>
      </c>
      <c r="AW349" s="5">
        <f t="shared" si="538"/>
        <v>1.0447482242506201E-6</v>
      </c>
      <c r="AX349" s="5">
        <f t="shared" si="539"/>
        <v>5.7755784117143894E-5</v>
      </c>
      <c r="AY349" s="5">
        <f t="shared" si="540"/>
        <v>8.8590453868667466E-5</v>
      </c>
      <c r="AZ349" s="5">
        <f t="shared" si="541"/>
        <v>6.7943571683990576E-5</v>
      </c>
      <c r="BA349" s="5">
        <f t="shared" si="542"/>
        <v>3.4739099843429525E-5</v>
      </c>
      <c r="BB349" s="5">
        <f t="shared" si="543"/>
        <v>1.3321404380366002E-5</v>
      </c>
      <c r="BC349" s="5">
        <f t="shared" si="544"/>
        <v>4.0866876911618965E-6</v>
      </c>
      <c r="BD349" s="5">
        <f t="shared" si="545"/>
        <v>1.6181480538255098E-3</v>
      </c>
      <c r="BE349" s="5">
        <f t="shared" si="546"/>
        <v>1.424205206322491E-3</v>
      </c>
      <c r="BF349" s="5">
        <f t="shared" si="547"/>
        <v>6.2675367217504725E-4</v>
      </c>
      <c r="BG349" s="5">
        <f t="shared" si="548"/>
        <v>1.8387807404956135E-4</v>
      </c>
      <c r="BH349" s="5">
        <f t="shared" si="549"/>
        <v>4.0459850038261263E-5</v>
      </c>
      <c r="BI349" s="5">
        <f t="shared" si="550"/>
        <v>7.1221083800447634E-6</v>
      </c>
      <c r="BJ349" s="8">
        <f t="shared" si="551"/>
        <v>0.21594183368084108</v>
      </c>
      <c r="BK349" s="8">
        <f t="shared" si="552"/>
        <v>0.25772781752492346</v>
      </c>
      <c r="BL349" s="8">
        <f t="shared" si="553"/>
        <v>0.47152303883029767</v>
      </c>
      <c r="BM349" s="8">
        <f t="shared" si="554"/>
        <v>0.4328617701889873</v>
      </c>
      <c r="BN349" s="8">
        <f t="shared" si="555"/>
        <v>0.56604868866456937</v>
      </c>
    </row>
    <row r="350" spans="1:66" x14ac:dyDescent="0.25">
      <c r="A350" t="s">
        <v>21</v>
      </c>
      <c r="B350" t="s">
        <v>271</v>
      </c>
      <c r="C350" t="s">
        <v>274</v>
      </c>
      <c r="D350" s="4" t="s">
        <v>499</v>
      </c>
      <c r="E350">
        <f>VLOOKUP(A350,home!$A$2:$E$405,3,FALSE)</f>
        <v>1.41116751269036</v>
      </c>
      <c r="F350">
        <f>VLOOKUP(B350,home!$B$2:$E$405,3,FALSE)</f>
        <v>0.71</v>
      </c>
      <c r="G350">
        <f>VLOOKUP(C350,away!$B$2:$E$405,4,FALSE)</f>
        <v>0.71</v>
      </c>
      <c r="H350">
        <f>VLOOKUP(A350,away!$A$2:$E$405,3,FALSE)</f>
        <v>1.3401015228426401</v>
      </c>
      <c r="I350">
        <f>VLOOKUP(C350,away!$B$2:$E$405,3,FALSE)</f>
        <v>1.2</v>
      </c>
      <c r="J350">
        <f>VLOOKUP(B350,home!$B$2:$E$405,4,FALSE)</f>
        <v>0.91</v>
      </c>
      <c r="K350" s="3">
        <f t="shared" si="556"/>
        <v>0.71136954314721046</v>
      </c>
      <c r="L350" s="3">
        <f t="shared" si="557"/>
        <v>1.4633908629441628</v>
      </c>
      <c r="M350" s="5">
        <f t="shared" si="502"/>
        <v>0.11363537675346574</v>
      </c>
      <c r="N350" s="5">
        <f t="shared" si="503"/>
        <v>8.0836746046474076E-2</v>
      </c>
      <c r="O350" s="5">
        <f t="shared" si="504"/>
        <v>0.16629297204823931</v>
      </c>
      <c r="P350" s="5">
        <f t="shared" si="505"/>
        <v>0.11829575555454783</v>
      </c>
      <c r="Q350" s="5">
        <f t="shared" si="506"/>
        <v>2.875239955229366E-2</v>
      </c>
      <c r="R350" s="5">
        <f t="shared" si="507"/>
        <v>0.12167580793361124</v>
      </c>
      <c r="S350" s="5">
        <f t="shared" si="508"/>
        <v>3.0786816091131004E-2</v>
      </c>
      <c r="T350" s="5">
        <f t="shared" si="509"/>
        <v>4.2075998792546379E-2</v>
      </c>
      <c r="U350" s="5">
        <f t="shared" si="510"/>
        <v>8.6556463901800759E-2</v>
      </c>
      <c r="V350" s="5">
        <f t="shared" si="511"/>
        <v>3.5610483818887739E-3</v>
      </c>
      <c r="W350" s="5">
        <f t="shared" si="512"/>
        <v>6.8178604446337346E-3</v>
      </c>
      <c r="X350" s="5">
        <f t="shared" si="513"/>
        <v>9.9771946795054346E-3</v>
      </c>
      <c r="Y350" s="5">
        <f t="shared" si="514"/>
        <v>7.300267765901685E-3</v>
      </c>
      <c r="Z350" s="5">
        <f t="shared" si="515"/>
        <v>5.9353088523798517E-2</v>
      </c>
      <c r="AA350" s="5">
        <f t="shared" si="516"/>
        <v>4.2221979467550491E-2</v>
      </c>
      <c r="AB350" s="5">
        <f t="shared" si="517"/>
        <v>1.5017715122301144E-2</v>
      </c>
      <c r="AC350" s="5">
        <f t="shared" si="518"/>
        <v>2.3169331205267945E-4</v>
      </c>
      <c r="AD350" s="5">
        <f t="shared" si="519"/>
        <v>1.2125045674351341E-3</v>
      </c>
      <c r="AE350" s="5">
        <f t="shared" si="520"/>
        <v>1.7743681052626397E-3</v>
      </c>
      <c r="AF350" s="5">
        <f t="shared" si="521"/>
        <v>1.2982970363704469E-3</v>
      </c>
      <c r="AG350" s="5">
        <f t="shared" si="522"/>
        <v>6.3330534013733238E-4</v>
      </c>
      <c r="AH350" s="5">
        <f t="shared" si="523"/>
        <v>2.1714191858310711E-2</v>
      </c>
      <c r="AI350" s="5">
        <f t="shared" si="524"/>
        <v>1.5446814742057367E-2</v>
      </c>
      <c r="AJ350" s="5">
        <f t="shared" si="525"/>
        <v>5.494196773068471E-3</v>
      </c>
      <c r="AK350" s="5">
        <f t="shared" si="526"/>
        <v>1.3028014161395325E-3</v>
      </c>
      <c r="AL350" s="5">
        <f t="shared" si="527"/>
        <v>9.6478178501296379E-6</v>
      </c>
      <c r="AM350" s="5">
        <f t="shared" si="528"/>
        <v>1.725077640400475E-4</v>
      </c>
      <c r="AN350" s="5">
        <f t="shared" si="529"/>
        <v>2.524462856831331E-4</v>
      </c>
      <c r="AO350" s="5">
        <f t="shared" si="530"/>
        <v>1.8471379392644445E-4</v>
      </c>
      <c r="AP350" s="5">
        <f t="shared" si="531"/>
        <v>9.0102826097236582E-5</v>
      </c>
      <c r="AQ350" s="5">
        <f t="shared" si="532"/>
        <v>3.2963913109035733E-5</v>
      </c>
      <c r="AR350" s="5">
        <f t="shared" si="533"/>
        <v>6.3552699923336833E-3</v>
      </c>
      <c r="AS350" s="5">
        <f t="shared" si="534"/>
        <v>4.5209455110235882E-3</v>
      </c>
      <c r="AT350" s="5">
        <f t="shared" si="535"/>
        <v>1.6080314713851406E-3</v>
      </c>
      <c r="AU350" s="5">
        <f t="shared" si="536"/>
        <v>3.8130153772186141E-4</v>
      </c>
      <c r="AV350" s="5">
        <f t="shared" si="537"/>
        <v>6.7811575172632346E-5</v>
      </c>
      <c r="AW350" s="5">
        <f t="shared" si="538"/>
        <v>2.7898586559149774E-7</v>
      </c>
      <c r="AX350" s="5">
        <f t="shared" si="539"/>
        <v>2.0452794882419218E-5</v>
      </c>
      <c r="AY350" s="5">
        <f t="shared" si="540"/>
        <v>2.9930433152603415E-5</v>
      </c>
      <c r="AZ350" s="5">
        <f t="shared" si="541"/>
        <v>2.1899961199740449E-5</v>
      </c>
      <c r="BA350" s="5">
        <f t="shared" si="542"/>
        <v>1.0682734372843952E-5</v>
      </c>
      <c r="BB350" s="5">
        <f t="shared" si="543"/>
        <v>3.9082539681198469E-6</v>
      </c>
      <c r="BC350" s="5">
        <f t="shared" si="544"/>
        <v>1.1438606294023701E-6</v>
      </c>
      <c r="BD350" s="5">
        <f t="shared" si="545"/>
        <v>1.5500406730540543E-3</v>
      </c>
      <c r="BE350" s="5">
        <f t="shared" si="546"/>
        <v>1.1026517254500571E-3</v>
      </c>
      <c r="BF350" s="5">
        <f t="shared" si="547"/>
        <v>3.9219642709194518E-4</v>
      </c>
      <c r="BG350" s="5">
        <f t="shared" si="548"/>
        <v>9.2998864388121782E-5</v>
      </c>
      <c r="BH350" s="5">
        <f t="shared" si="549"/>
        <v>1.6539139918246889E-5</v>
      </c>
      <c r="BI350" s="5">
        <f t="shared" si="550"/>
        <v>2.3530880815382168E-6</v>
      </c>
      <c r="BJ350" s="8">
        <f t="shared" si="551"/>
        <v>0.18149969495162155</v>
      </c>
      <c r="BK350" s="8">
        <f t="shared" si="552"/>
        <v>0.26655026834408874</v>
      </c>
      <c r="BL350" s="8">
        <f t="shared" si="553"/>
        <v>0.49181308326869988</v>
      </c>
      <c r="BM350" s="8">
        <f t="shared" si="554"/>
        <v>0.3696974257522897</v>
      </c>
      <c r="BN350" s="8">
        <f t="shared" si="555"/>
        <v>0.62948905788863185</v>
      </c>
    </row>
    <row r="351" spans="1:66" x14ac:dyDescent="0.25">
      <c r="A351" t="s">
        <v>175</v>
      </c>
      <c r="B351" t="s">
        <v>285</v>
      </c>
      <c r="C351" t="s">
        <v>276</v>
      </c>
      <c r="D351" s="4" t="s">
        <v>499</v>
      </c>
      <c r="E351">
        <f>VLOOKUP(A351,home!$A$2:$E$405,3,FALSE)</f>
        <v>1.2222222222222201</v>
      </c>
      <c r="F351">
        <f>VLOOKUP(B351,home!$B$2:$E$405,3,FALSE)</f>
        <v>1.0900000000000001</v>
      </c>
      <c r="G351">
        <f>VLOOKUP(C351,away!$B$2:$E$405,4,FALSE)</f>
        <v>0.51</v>
      </c>
      <c r="H351">
        <f>VLOOKUP(A351,away!$A$2:$E$405,3,FALSE)</f>
        <v>1.1196581196581199</v>
      </c>
      <c r="I351">
        <f>VLOOKUP(C351,away!$B$2:$E$405,3,FALSE)</f>
        <v>1.94</v>
      </c>
      <c r="J351">
        <f>VLOOKUP(B351,home!$B$2:$E$405,4,FALSE)</f>
        <v>1.0900000000000001</v>
      </c>
      <c r="K351" s="3">
        <f t="shared" si="556"/>
        <v>0.67943333333333222</v>
      </c>
      <c r="L351" s="3">
        <f t="shared" si="557"/>
        <v>2.3676290598290604</v>
      </c>
      <c r="M351" s="5">
        <f t="shared" si="502"/>
        <v>4.7498250834216479E-2</v>
      </c>
      <c r="N351" s="5">
        <f t="shared" si="503"/>
        <v>3.2271894891794432E-2</v>
      </c>
      <c r="O351" s="5">
        <f t="shared" si="504"/>
        <v>0.11245823896614085</v>
      </c>
      <c r="P351" s="5">
        <f t="shared" si="505"/>
        <v>7.64078761615615E-2</v>
      </c>
      <c r="Q351" s="5">
        <f t="shared" si="506"/>
        <v>1.0963300559657413E-2</v>
      </c>
      <c r="R351" s="5">
        <f t="shared" si="507"/>
        <v>0.13312969729671795</v>
      </c>
      <c r="S351" s="5">
        <f t="shared" si="508"/>
        <v>3.0728308079688592E-2</v>
      </c>
      <c r="T351" s="5">
        <f t="shared" si="509"/>
        <v>2.5957028996685092E-2</v>
      </c>
      <c r="U351" s="5">
        <f t="shared" si="510"/>
        <v>9.0452753999966565E-2</v>
      </c>
      <c r="V351" s="5">
        <f t="shared" si="511"/>
        <v>5.4923303423951263E-3</v>
      </c>
      <c r="W351" s="5">
        <f t="shared" si="512"/>
        <v>2.4829439478610748E-3</v>
      </c>
      <c r="X351" s="5">
        <f t="shared" si="513"/>
        <v>5.8786902448825715E-3</v>
      </c>
      <c r="Y351" s="5">
        <f t="shared" si="514"/>
        <v>6.9592789287587966E-3</v>
      </c>
      <c r="Z351" s="5">
        <f t="shared" si="515"/>
        <v>0.10506724668198522</v>
      </c>
      <c r="AA351" s="5">
        <f t="shared" si="516"/>
        <v>7.1386189637296704E-2</v>
      </c>
      <c r="AB351" s="5">
        <f t="shared" si="517"/>
        <v>2.4251078389616938E-2</v>
      </c>
      <c r="AC351" s="5">
        <f t="shared" si="518"/>
        <v>5.5220098802275734E-4</v>
      </c>
      <c r="AD351" s="5">
        <f t="shared" si="519"/>
        <v>4.2174872074376827E-4</v>
      </c>
      <c r="AE351" s="5">
        <f t="shared" si="520"/>
        <v>9.985445271786771E-4</v>
      </c>
      <c r="AF351" s="5">
        <f t="shared" si="521"/>
        <v>1.1820915200407523E-3</v>
      </c>
      <c r="AG351" s="5">
        <f t="shared" si="522"/>
        <v>9.3291807807533041E-4</v>
      </c>
      <c r="AH351" s="5">
        <f t="shared" si="523"/>
        <v>6.2190066620124176E-2</v>
      </c>
      <c r="AI351" s="5">
        <f t="shared" si="524"/>
        <v>4.2254004263932964E-2</v>
      </c>
      <c r="AJ351" s="5">
        <f t="shared" si="525"/>
        <v>1.4354389481862403E-2</v>
      </c>
      <c r="AK351" s="5">
        <f t="shared" si="526"/>
        <v>3.2509502312088995E-3</v>
      </c>
      <c r="AL351" s="5">
        <f t="shared" si="527"/>
        <v>3.5531838725092927E-5</v>
      </c>
      <c r="AM351" s="5">
        <f t="shared" si="528"/>
        <v>5.7310027832801458E-5</v>
      </c>
      <c r="AN351" s="5">
        <f t="shared" si="529"/>
        <v>1.3568888731655299E-4</v>
      </c>
      <c r="AO351" s="5">
        <f t="shared" si="530"/>
        <v>1.6063047635327086E-4</v>
      </c>
      <c r="AP351" s="5">
        <f t="shared" si="531"/>
        <v>1.2677112790272958E-4</v>
      </c>
      <c r="AQ351" s="5">
        <f t="shared" si="532"/>
        <v>7.5036751592452328E-5</v>
      </c>
      <c r="AR351" s="5">
        <f t="shared" si="533"/>
        <v>2.9448601792502242E-2</v>
      </c>
      <c r="AS351" s="5">
        <f t="shared" si="534"/>
        <v>2.0008361677885739E-2</v>
      </c>
      <c r="AT351" s="5">
        <f t="shared" si="535"/>
        <v>6.7971739346724064E-3</v>
      </c>
      <c r="AU351" s="5">
        <f t="shared" si="536"/>
        <v>1.5394088478936385E-3</v>
      </c>
      <c r="AV351" s="5">
        <f t="shared" si="537"/>
        <v>2.6148142122179978E-4</v>
      </c>
      <c r="AW351" s="5">
        <f t="shared" si="538"/>
        <v>1.5877264983547334E-6</v>
      </c>
      <c r="AX351" s="5">
        <f t="shared" si="539"/>
        <v>6.4897238739777212E-6</v>
      </c>
      <c r="AY351" s="5">
        <f t="shared" si="540"/>
        <v>1.5365258834296077E-5</v>
      </c>
      <c r="AZ351" s="5">
        <f t="shared" si="541"/>
        <v>1.8189616663937296E-5</v>
      </c>
      <c r="BA351" s="5">
        <f t="shared" si="542"/>
        <v>1.4355421666896289E-5</v>
      </c>
      <c r="BB351" s="5">
        <f t="shared" si="543"/>
        <v>8.4970783761608489E-6</v>
      </c>
      <c r="BC351" s="5">
        <f t="shared" si="544"/>
        <v>4.0235859374087095E-6</v>
      </c>
      <c r="BD351" s="5">
        <f t="shared" si="545"/>
        <v>1.1620560895877067E-2</v>
      </c>
      <c r="BE351" s="5">
        <f t="shared" si="546"/>
        <v>7.8953964246887276E-3</v>
      </c>
      <c r="BF351" s="5">
        <f t="shared" si="547"/>
        <v>2.6821977554071681E-3</v>
      </c>
      <c r="BG351" s="5">
        <f t="shared" si="548"/>
        <v>6.0745818720515802E-4</v>
      </c>
      <c r="BH351" s="5">
        <f t="shared" si="549"/>
        <v>1.0318183524835595E-4</v>
      </c>
      <c r="BI351" s="5">
        <f t="shared" si="550"/>
        <v>1.4021035652448247E-5</v>
      </c>
      <c r="BJ351" s="8">
        <f t="shared" si="551"/>
        <v>8.8670798372028375E-2</v>
      </c>
      <c r="BK351" s="8">
        <f t="shared" si="552"/>
        <v>0.16072986350344384</v>
      </c>
      <c r="BL351" s="8">
        <f t="shared" si="553"/>
        <v>0.63470521269512215</v>
      </c>
      <c r="BM351" s="8">
        <f t="shared" si="554"/>
        <v>0.57643008501015502</v>
      </c>
      <c r="BN351" s="8">
        <f t="shared" si="555"/>
        <v>0.4127292587100887</v>
      </c>
    </row>
    <row r="352" spans="1:66" x14ac:dyDescent="0.25">
      <c r="A352" t="s">
        <v>175</v>
      </c>
      <c r="B352" t="s">
        <v>277</v>
      </c>
      <c r="C352" t="s">
        <v>280</v>
      </c>
      <c r="D352" s="4" t="s">
        <v>499</v>
      </c>
      <c r="E352">
        <f>VLOOKUP(A352,home!$A$2:$E$405,3,FALSE)</f>
        <v>1.2222222222222201</v>
      </c>
      <c r="F352">
        <f>VLOOKUP(B352,home!$B$2:$E$405,3,FALSE)</f>
        <v>0.72</v>
      </c>
      <c r="G352">
        <f>VLOOKUP(C352,away!$B$2:$E$405,4,FALSE)</f>
        <v>1.55</v>
      </c>
      <c r="H352">
        <f>VLOOKUP(A352,away!$A$2:$E$405,3,FALSE)</f>
        <v>1.1196581196581199</v>
      </c>
      <c r="I352">
        <f>VLOOKUP(C352,away!$B$2:$E$405,3,FALSE)</f>
        <v>1.18</v>
      </c>
      <c r="J352">
        <f>VLOOKUP(B352,home!$B$2:$E$405,4,FALSE)</f>
        <v>1</v>
      </c>
      <c r="K352" s="3">
        <f t="shared" si="556"/>
        <v>1.3639999999999977</v>
      </c>
      <c r="L352" s="3">
        <f t="shared" si="557"/>
        <v>1.3211965811965813</v>
      </c>
      <c r="M352" s="5">
        <f t="shared" si="502"/>
        <v>6.8207784310459513E-2</v>
      </c>
      <c r="N352" s="5">
        <f t="shared" si="503"/>
        <v>9.3035417799466627E-2</v>
      </c>
      <c r="O352" s="5">
        <f t="shared" si="504"/>
        <v>9.0115891441972906E-2</v>
      </c>
      <c r="P352" s="5">
        <f t="shared" si="505"/>
        <v>0.12291807592685086</v>
      </c>
      <c r="Q352" s="5">
        <f t="shared" si="506"/>
        <v>6.3450154939236142E-2</v>
      </c>
      <c r="R352" s="5">
        <f t="shared" si="507"/>
        <v>5.9530403842308462E-2</v>
      </c>
      <c r="S352" s="5">
        <f t="shared" si="508"/>
        <v>5.5378039113499582E-2</v>
      </c>
      <c r="T352" s="5">
        <f t="shared" si="509"/>
        <v>8.3830127782112143E-2</v>
      </c>
      <c r="U352" s="5">
        <f t="shared" si="510"/>
        <v>8.1199470840908616E-2</v>
      </c>
      <c r="V352" s="5">
        <f t="shared" si="511"/>
        <v>1.1088604043996886E-2</v>
      </c>
      <c r="W352" s="5">
        <f t="shared" si="512"/>
        <v>2.8848670445705972E-2</v>
      </c>
      <c r="X352" s="5">
        <f t="shared" si="513"/>
        <v>3.8114764764933577E-2</v>
      </c>
      <c r="Y352" s="5">
        <f t="shared" si="514"/>
        <v>2.5178548450271093E-2</v>
      </c>
      <c r="Z352" s="5">
        <f t="shared" si="515"/>
        <v>2.6217122011236597E-2</v>
      </c>
      <c r="AA352" s="5">
        <f t="shared" si="516"/>
        <v>3.5760154423326661E-2</v>
      </c>
      <c r="AB352" s="5">
        <f t="shared" si="517"/>
        <v>2.4388425316708741E-2</v>
      </c>
      <c r="AC352" s="5">
        <f t="shared" si="518"/>
        <v>1.2489317454578493E-3</v>
      </c>
      <c r="AD352" s="5">
        <f t="shared" si="519"/>
        <v>9.8373966219857268E-3</v>
      </c>
      <c r="AE352" s="5">
        <f t="shared" si="520"/>
        <v>1.2997134784842337E-2</v>
      </c>
      <c r="AF352" s="5">
        <f t="shared" si="521"/>
        <v>8.5858850215424342E-3</v>
      </c>
      <c r="AG352" s="5">
        <f t="shared" si="522"/>
        <v>3.7812139790029341E-3</v>
      </c>
      <c r="AH352" s="5">
        <f t="shared" si="523"/>
        <v>8.6594929925148563E-3</v>
      </c>
      <c r="AI352" s="5">
        <f t="shared" si="524"/>
        <v>1.1811548441790245E-2</v>
      </c>
      <c r="AJ352" s="5">
        <f t="shared" si="525"/>
        <v>8.0554760373009338E-3</v>
      </c>
      <c r="AK352" s="5">
        <f t="shared" si="526"/>
        <v>3.6625564382928169E-3</v>
      </c>
      <c r="AL352" s="5">
        <f t="shared" si="527"/>
        <v>9.0028602258584691E-5</v>
      </c>
      <c r="AM352" s="5">
        <f t="shared" si="528"/>
        <v>2.6836417984777024E-3</v>
      </c>
      <c r="AN352" s="5">
        <f t="shared" si="529"/>
        <v>3.5456183693049845E-3</v>
      </c>
      <c r="AO352" s="5">
        <f t="shared" si="530"/>
        <v>2.3422294338767725E-3</v>
      </c>
      <c r="AP352" s="5">
        <f t="shared" si="531"/>
        <v>1.0315151734719989E-3</v>
      </c>
      <c r="AQ352" s="5">
        <f t="shared" si="532"/>
        <v>3.4070858016090082E-4</v>
      </c>
      <c r="AR352" s="5">
        <f t="shared" si="533"/>
        <v>2.2881785073212758E-3</v>
      </c>
      <c r="AS352" s="5">
        <f t="shared" si="534"/>
        <v>3.1210754839862153E-3</v>
      </c>
      <c r="AT352" s="5">
        <f t="shared" si="535"/>
        <v>2.1285734800785953E-3</v>
      </c>
      <c r="AU352" s="5">
        <f t="shared" si="536"/>
        <v>9.6779140894239933E-4</v>
      </c>
      <c r="AV352" s="5">
        <f t="shared" si="537"/>
        <v>3.3001687044935786E-4</v>
      </c>
      <c r="AW352" s="5">
        <f t="shared" si="538"/>
        <v>4.5067121329173807E-6</v>
      </c>
      <c r="AX352" s="5">
        <f t="shared" si="539"/>
        <v>6.1008123552059549E-4</v>
      </c>
      <c r="AY352" s="5">
        <f t="shared" si="540"/>
        <v>8.0603724262199694E-4</v>
      </c>
      <c r="AZ352" s="5">
        <f t="shared" si="541"/>
        <v>5.3246682463465103E-4</v>
      </c>
      <c r="BA352" s="5">
        <f t="shared" si="542"/>
        <v>2.3449778276930027E-4</v>
      </c>
      <c r="BB352" s="5">
        <f t="shared" si="543"/>
        <v>7.74544172232445E-5</v>
      </c>
      <c r="BC352" s="5">
        <f t="shared" si="544"/>
        <v>2.0466502246784845E-5</v>
      </c>
      <c r="BD352" s="5">
        <f t="shared" si="545"/>
        <v>5.0385560350672766E-4</v>
      </c>
      <c r="BE352" s="5">
        <f t="shared" si="546"/>
        <v>6.8725904318317542E-4</v>
      </c>
      <c r="BF352" s="5">
        <f t="shared" si="547"/>
        <v>4.6871066745092483E-4</v>
      </c>
      <c r="BG352" s="5">
        <f t="shared" si="548"/>
        <v>2.1310711680102009E-4</v>
      </c>
      <c r="BH352" s="5">
        <f t="shared" si="549"/>
        <v>7.2669526829147776E-5</v>
      </c>
      <c r="BI352" s="5">
        <f t="shared" si="550"/>
        <v>1.9824246918991484E-5</v>
      </c>
      <c r="BJ352" s="8">
        <f t="shared" si="551"/>
        <v>0.37988403194940801</v>
      </c>
      <c r="BK352" s="8">
        <f t="shared" si="552"/>
        <v>0.25973750098514531</v>
      </c>
      <c r="BL352" s="8">
        <f t="shared" si="553"/>
        <v>0.33398448173059203</v>
      </c>
      <c r="BM352" s="8">
        <f t="shared" si="554"/>
        <v>0.5017638778855984</v>
      </c>
      <c r="BN352" s="8">
        <f t="shared" si="555"/>
        <v>0.49725772826029446</v>
      </c>
    </row>
    <row r="353" spans="1:66" x14ac:dyDescent="0.25">
      <c r="A353" t="s">
        <v>175</v>
      </c>
      <c r="B353" t="s">
        <v>177</v>
      </c>
      <c r="C353" t="s">
        <v>281</v>
      </c>
      <c r="D353" s="4" t="s">
        <v>499</v>
      </c>
      <c r="E353">
        <f>VLOOKUP(A353,home!$A$2:$E$405,3,FALSE)</f>
        <v>1.2222222222222201</v>
      </c>
      <c r="F353">
        <f>VLOOKUP(B353,home!$B$2:$E$405,3,FALSE)</f>
        <v>0.72</v>
      </c>
      <c r="G353">
        <f>VLOOKUP(C353,away!$B$2:$E$405,4,FALSE)</f>
        <v>1.77</v>
      </c>
      <c r="H353">
        <f>VLOOKUP(A353,away!$A$2:$E$405,3,FALSE)</f>
        <v>1.1196581196581199</v>
      </c>
      <c r="I353">
        <f>VLOOKUP(C353,away!$B$2:$E$405,3,FALSE)</f>
        <v>0.41</v>
      </c>
      <c r="J353">
        <f>VLOOKUP(B353,home!$B$2:$E$405,4,FALSE)</f>
        <v>1.34</v>
      </c>
      <c r="K353" s="3">
        <f t="shared" si="556"/>
        <v>1.5575999999999972</v>
      </c>
      <c r="L353" s="3">
        <f t="shared" si="557"/>
        <v>0.61514017094017104</v>
      </c>
      <c r="M353" s="5">
        <f t="shared" si="502"/>
        <v>0.11386517898511803</v>
      </c>
      <c r="N353" s="5">
        <f t="shared" si="503"/>
        <v>0.17735640278721948</v>
      </c>
      <c r="O353" s="5">
        <f t="shared" si="504"/>
        <v>7.0043045665038675E-2</v>
      </c>
      <c r="P353" s="5">
        <f t="shared" si="505"/>
        <v>0.10909904792786404</v>
      </c>
      <c r="Q353" s="5">
        <f t="shared" si="506"/>
        <v>0.13812516649068632</v>
      </c>
      <c r="R353" s="5">
        <f t="shared" si="507"/>
        <v>2.1543145541781047E-2</v>
      </c>
      <c r="S353" s="5">
        <f t="shared" si="508"/>
        <v>2.6133104002589818E-2</v>
      </c>
      <c r="T353" s="5">
        <f t="shared" si="509"/>
        <v>8.4966338526220375E-2</v>
      </c>
      <c r="U353" s="5">
        <f t="shared" si="510"/>
        <v>3.3555603495878092E-2</v>
      </c>
      <c r="V353" s="5">
        <f t="shared" si="511"/>
        <v>2.7821370184304985E-3</v>
      </c>
      <c r="W353" s="5">
        <f t="shared" si="512"/>
        <v>7.1714586441964212E-2</v>
      </c>
      <c r="X353" s="5">
        <f t="shared" si="513"/>
        <v>4.411452296281354E-2</v>
      </c>
      <c r="Y353" s="5">
        <f t="shared" si="514"/>
        <v>1.3568307598144608E-2</v>
      </c>
      <c r="Z353" s="5">
        <f t="shared" si="515"/>
        <v>4.4173514103867254E-3</v>
      </c>
      <c r="AA353" s="5">
        <f t="shared" si="516"/>
        <v>6.8804665568183493E-3</v>
      </c>
      <c r="AB353" s="5">
        <f t="shared" si="517"/>
        <v>5.3585073544501222E-3</v>
      </c>
      <c r="AC353" s="5">
        <f t="shared" si="518"/>
        <v>1.6660520287072595E-4</v>
      </c>
      <c r="AD353" s="5">
        <f t="shared" si="519"/>
        <v>2.7925659960500823E-2</v>
      </c>
      <c r="AE353" s="5">
        <f t="shared" si="520"/>
        <v>1.7178195241719568E-2</v>
      </c>
      <c r="AF353" s="5">
        <f t="shared" si="521"/>
        <v>5.2834989787175031E-3</v>
      </c>
      <c r="AG353" s="5">
        <f t="shared" si="522"/>
        <v>1.0833641549768346E-3</v>
      </c>
      <c r="AH353" s="5">
        <f t="shared" si="523"/>
        <v>6.7932257542202383E-4</v>
      </c>
      <c r="AI353" s="5">
        <f t="shared" si="524"/>
        <v>1.0581128434773422E-3</v>
      </c>
      <c r="AJ353" s="5">
        <f t="shared" si="525"/>
        <v>8.2405828250015284E-4</v>
      </c>
      <c r="AK353" s="5">
        <f t="shared" si="526"/>
        <v>4.2785106027407857E-4</v>
      </c>
      <c r="AL353" s="5">
        <f t="shared" si="527"/>
        <v>6.3852598924559615E-6</v>
      </c>
      <c r="AM353" s="5">
        <f t="shared" si="528"/>
        <v>8.6994015908951946E-3</v>
      </c>
      <c r="AN353" s="5">
        <f t="shared" si="529"/>
        <v>5.3513513817004662E-3</v>
      </c>
      <c r="AO353" s="5">
        <f t="shared" si="530"/>
        <v>1.6459156018500721E-3</v>
      </c>
      <c r="AP353" s="5">
        <f t="shared" si="531"/>
        <v>3.3748960155838265E-4</v>
      </c>
      <c r="AQ353" s="5">
        <f t="shared" si="532"/>
        <v>5.1900852798288415E-5</v>
      </c>
      <c r="AR353" s="5">
        <f t="shared" si="533"/>
        <v>8.3575721033724235E-5</v>
      </c>
      <c r="AS353" s="5">
        <f t="shared" si="534"/>
        <v>1.301775430821286E-4</v>
      </c>
      <c r="AT353" s="5">
        <f t="shared" si="535"/>
        <v>1.013822705523616E-4</v>
      </c>
      <c r="AU353" s="5">
        <f t="shared" si="536"/>
        <v>5.263767487078605E-5</v>
      </c>
      <c r="AV353" s="5">
        <f t="shared" si="537"/>
        <v>2.0497110594684059E-5</v>
      </c>
      <c r="AW353" s="5">
        <f t="shared" si="538"/>
        <v>1.6994410535140386E-7</v>
      </c>
      <c r="AX353" s="5">
        <f t="shared" si="539"/>
        <v>2.2583646529963893E-3</v>
      </c>
      <c r="AY353" s="5">
        <f t="shared" si="540"/>
        <v>1.3892108186894393E-3</v>
      </c>
      <c r="AZ353" s="5">
        <f t="shared" si="541"/>
        <v>4.2727969024027821E-4</v>
      </c>
      <c r="BA353" s="5">
        <f t="shared" si="542"/>
        <v>8.7612300564556019E-5</v>
      </c>
      <c r="BB353" s="5">
        <f t="shared" si="543"/>
        <v>1.3473461386435655E-5</v>
      </c>
      <c r="BC353" s="5">
        <f t="shared" si="544"/>
        <v>1.6576134680815654E-6</v>
      </c>
      <c r="BD353" s="5">
        <f t="shared" si="545"/>
        <v>8.5684638871888563E-6</v>
      </c>
      <c r="BE353" s="5">
        <f t="shared" si="546"/>
        <v>1.3346239350685334E-5</v>
      </c>
      <c r="BF353" s="5">
        <f t="shared" si="547"/>
        <v>1.0394051206313723E-5</v>
      </c>
      <c r="BG353" s="5">
        <f t="shared" si="548"/>
        <v>5.3965913863180753E-6</v>
      </c>
      <c r="BH353" s="5">
        <f t="shared" si="549"/>
        <v>2.1014326858322554E-6</v>
      </c>
      <c r="BI353" s="5">
        <f t="shared" si="550"/>
        <v>6.5463831029046253E-7</v>
      </c>
      <c r="BJ353" s="8">
        <f t="shared" si="551"/>
        <v>0.60157970070911082</v>
      </c>
      <c r="BK353" s="8">
        <f t="shared" si="552"/>
        <v>0.25344166921545497</v>
      </c>
      <c r="BL353" s="8">
        <f t="shared" si="553"/>
        <v>0.14079884511260018</v>
      </c>
      <c r="BM353" s="8">
        <f t="shared" si="554"/>
        <v>0.368816538175261</v>
      </c>
      <c r="BN353" s="8">
        <f t="shared" si="555"/>
        <v>0.63003198739770749</v>
      </c>
    </row>
    <row r="354" spans="1:66" x14ac:dyDescent="0.25">
      <c r="A354" t="s">
        <v>175</v>
      </c>
      <c r="B354" t="s">
        <v>279</v>
      </c>
      <c r="C354" t="s">
        <v>284</v>
      </c>
      <c r="D354" s="4" t="s">
        <v>499</v>
      </c>
      <c r="E354">
        <f>VLOOKUP(A354,home!$A$2:$E$405,3,FALSE)</f>
        <v>1.2222222222222201</v>
      </c>
      <c r="F354">
        <f>VLOOKUP(B354,home!$B$2:$E$405,3,FALSE)</f>
        <v>1.53</v>
      </c>
      <c r="G354">
        <f>VLOOKUP(C354,away!$B$2:$E$405,4,FALSE)</f>
        <v>0.82</v>
      </c>
      <c r="H354">
        <f>VLOOKUP(A354,away!$A$2:$E$405,3,FALSE)</f>
        <v>1.1196581196581199</v>
      </c>
      <c r="I354">
        <f>VLOOKUP(C354,away!$B$2:$E$405,3,FALSE)</f>
        <v>1.1200000000000001</v>
      </c>
      <c r="J354">
        <f>VLOOKUP(B354,home!$B$2:$E$405,4,FALSE)</f>
        <v>0.56000000000000005</v>
      </c>
      <c r="K354" s="3">
        <f t="shared" si="556"/>
        <v>1.5333999999999972</v>
      </c>
      <c r="L354" s="3">
        <f t="shared" si="557"/>
        <v>0.702249572649573</v>
      </c>
      <c r="M354" s="5">
        <f t="shared" si="502"/>
        <v>0.10692265325933313</v>
      </c>
      <c r="N354" s="5">
        <f t="shared" si="503"/>
        <v>0.16395519650786111</v>
      </c>
      <c r="O354" s="5">
        <f t="shared" si="504"/>
        <v>7.5086387557925155E-2</v>
      </c>
      <c r="P354" s="5">
        <f t="shared" si="505"/>
        <v>0.11513746668132221</v>
      </c>
      <c r="Q354" s="5">
        <f t="shared" si="506"/>
        <v>0.12570444916257692</v>
      </c>
      <c r="R354" s="5">
        <f t="shared" si="507"/>
        <v>2.6364691787176577E-2</v>
      </c>
      <c r="S354" s="5">
        <f t="shared" si="508"/>
        <v>3.099585501689614E-2</v>
      </c>
      <c r="T354" s="5">
        <f t="shared" si="509"/>
        <v>8.8275895704569604E-2</v>
      </c>
      <c r="U354" s="5">
        <f t="shared" si="510"/>
        <v>4.042761838645649E-2</v>
      </c>
      <c r="V354" s="5">
        <f t="shared" si="511"/>
        <v>3.708583432851686E-3</v>
      </c>
      <c r="W354" s="5">
        <f t="shared" si="512"/>
        <v>6.4251734115298345E-2</v>
      </c>
      <c r="X354" s="5">
        <f t="shared" si="513"/>
        <v>4.5120752824462249E-2</v>
      </c>
      <c r="Y354" s="5">
        <f t="shared" si="514"/>
        <v>1.5843014694302812E-2</v>
      </c>
      <c r="Z354" s="5">
        <f t="shared" si="515"/>
        <v>6.1715311801941539E-3</v>
      </c>
      <c r="AA354" s="5">
        <f t="shared" si="516"/>
        <v>9.4634259117096983E-3</v>
      </c>
      <c r="AB354" s="5">
        <f t="shared" si="517"/>
        <v>7.2556086465078136E-3</v>
      </c>
      <c r="AC354" s="5">
        <f t="shared" si="518"/>
        <v>2.4959450150335231E-4</v>
      </c>
      <c r="AD354" s="5">
        <f t="shared" si="519"/>
        <v>2.4630902273099581E-2</v>
      </c>
      <c r="AE354" s="5">
        <f t="shared" si="520"/>
        <v>1.7297040595257576E-2</v>
      </c>
      <c r="AF354" s="5">
        <f t="shared" si="521"/>
        <v>6.0734196830609741E-3</v>
      </c>
      <c r="AG354" s="5">
        <f t="shared" si="522"/>
        <v>1.4216854589836916E-3</v>
      </c>
      <c r="AH354" s="5">
        <f t="shared" si="523"/>
        <v>1.0834887834712146E-3</v>
      </c>
      <c r="AI354" s="5">
        <f t="shared" si="524"/>
        <v>1.6614217005747574E-3</v>
      </c>
      <c r="AJ354" s="5">
        <f t="shared" si="525"/>
        <v>1.2738120178306645E-3</v>
      </c>
      <c r="AK354" s="5">
        <f t="shared" si="526"/>
        <v>6.5108778271384552E-4</v>
      </c>
      <c r="AL354" s="5">
        <f t="shared" si="527"/>
        <v>1.0750828837358651E-5</v>
      </c>
      <c r="AM354" s="5">
        <f t="shared" si="528"/>
        <v>7.553805109114165E-3</v>
      </c>
      <c r="AN354" s="5">
        <f t="shared" si="529"/>
        <v>5.3046564097535831E-3</v>
      </c>
      <c r="AO354" s="5">
        <f t="shared" si="530"/>
        <v>1.8625963484011361E-3</v>
      </c>
      <c r="AP354" s="5">
        <f t="shared" si="531"/>
        <v>4.360024965611177E-4</v>
      </c>
      <c r="AQ354" s="5">
        <f t="shared" si="532"/>
        <v>7.6545641721047943E-5</v>
      </c>
      <c r="AR354" s="5">
        <f t="shared" si="533"/>
        <v>1.5217590703265328E-4</v>
      </c>
      <c r="AS354" s="5">
        <f t="shared" si="534"/>
        <v>2.3334653584387009E-4</v>
      </c>
      <c r="AT354" s="5">
        <f t="shared" si="535"/>
        <v>1.7890678903149492E-4</v>
      </c>
      <c r="AU354" s="5">
        <f t="shared" si="536"/>
        <v>9.1445223433631232E-5</v>
      </c>
      <c r="AV354" s="5">
        <f t="shared" si="537"/>
        <v>3.5055526403282484E-5</v>
      </c>
      <c r="AW354" s="5">
        <f t="shared" si="538"/>
        <v>3.2157804401522965E-7</v>
      </c>
      <c r="AX354" s="5">
        <f t="shared" si="539"/>
        <v>1.9305007923859387E-3</v>
      </c>
      <c r="AY354" s="5">
        <f t="shared" si="540"/>
        <v>1.3556933564526873E-3</v>
      </c>
      <c r="AZ354" s="5">
        <f t="shared" si="541"/>
        <v>4.7601754010638244E-4</v>
      </c>
      <c r="BA354" s="5">
        <f t="shared" si="542"/>
        <v>1.1142770470446937E-4</v>
      </c>
      <c r="BB354" s="5">
        <f t="shared" si="543"/>
        <v>1.9562514502509102E-5</v>
      </c>
      <c r="BC354" s="5">
        <f t="shared" si="544"/>
        <v>2.7475534898676187E-6</v>
      </c>
      <c r="BD354" s="5">
        <f t="shared" si="545"/>
        <v>1.7810910946873649E-5</v>
      </c>
      <c r="BE354" s="5">
        <f t="shared" si="546"/>
        <v>2.7311250845936003E-5</v>
      </c>
      <c r="BF354" s="5">
        <f t="shared" si="547"/>
        <v>2.09395360235791E-5</v>
      </c>
      <c r="BG354" s="5">
        <f t="shared" si="548"/>
        <v>1.0702894846185375E-5</v>
      </c>
      <c r="BH354" s="5">
        <f t="shared" si="549"/>
        <v>4.1029547392851568E-6</v>
      </c>
      <c r="BI354" s="5">
        <f t="shared" si="550"/>
        <v>1.2582941594439695E-6</v>
      </c>
      <c r="BJ354" s="8">
        <f t="shared" si="551"/>
        <v>0.57170364648666583</v>
      </c>
      <c r="BK354" s="8">
        <f t="shared" si="552"/>
        <v>0.25838059707719657</v>
      </c>
      <c r="BL354" s="8">
        <f t="shared" si="553"/>
        <v>0.16404059839767246</v>
      </c>
      <c r="BM354" s="8">
        <f t="shared" si="554"/>
        <v>0.38577015640712509</v>
      </c>
      <c r="BN354" s="8">
        <f t="shared" si="555"/>
        <v>0.61317084495619512</v>
      </c>
    </row>
    <row r="355" spans="1:66" x14ac:dyDescent="0.25">
      <c r="A355" t="s">
        <v>24</v>
      </c>
      <c r="B355" t="s">
        <v>295</v>
      </c>
      <c r="C355" t="s">
        <v>180</v>
      </c>
      <c r="D355" s="4" t="s">
        <v>499</v>
      </c>
      <c r="E355">
        <f>VLOOKUP(A355,home!$A$2:$E$405,3,FALSE)</f>
        <v>1.62011173184358</v>
      </c>
      <c r="F355">
        <f>VLOOKUP(B355,home!$B$2:$E$405,3,FALSE)</f>
        <v>1.3</v>
      </c>
      <c r="G355">
        <f>VLOOKUP(C355,away!$B$2:$E$405,4,FALSE)</f>
        <v>0.96</v>
      </c>
      <c r="H355">
        <f>VLOOKUP(A355,away!$A$2:$E$405,3,FALSE)</f>
        <v>1.4748603351955301</v>
      </c>
      <c r="I355">
        <f>VLOOKUP(C355,away!$B$2:$E$405,3,FALSE)</f>
        <v>0.48</v>
      </c>
      <c r="J355">
        <f>VLOOKUP(B355,home!$B$2:$E$405,4,FALSE)</f>
        <v>0.6</v>
      </c>
      <c r="K355" s="3">
        <f t="shared" si="556"/>
        <v>2.0218994413407883</v>
      </c>
      <c r="L355" s="3">
        <f t="shared" si="557"/>
        <v>0.42475977653631264</v>
      </c>
      <c r="M355" s="5">
        <f t="shared" si="502"/>
        <v>8.6582356660989179E-2</v>
      </c>
      <c r="N355" s="5">
        <f t="shared" si="503"/>
        <v>0.17506081856282288</v>
      </c>
      <c r="O355" s="5">
        <f t="shared" si="504"/>
        <v>3.6776702467309082E-2</v>
      </c>
      <c r="P355" s="5">
        <f t="shared" si="505"/>
        <v>7.4358794173008613E-2</v>
      </c>
      <c r="Q355" s="5">
        <f t="shared" si="506"/>
        <v>0.17697768562641639</v>
      </c>
      <c r="R355" s="5">
        <f t="shared" si="507"/>
        <v>7.8106319608783311E-3</v>
      </c>
      <c r="S355" s="5">
        <f t="shared" si="508"/>
        <v>1.5965233807718499E-2</v>
      </c>
      <c r="T355" s="5">
        <f t="shared" si="509"/>
        <v>7.5173002198590411E-2</v>
      </c>
      <c r="U355" s="5">
        <f t="shared" si="510"/>
        <v>1.5792312398218402E-2</v>
      </c>
      <c r="V355" s="5">
        <f t="shared" si="511"/>
        <v>1.523476324756932E-3</v>
      </c>
      <c r="W355" s="5">
        <f t="shared" si="512"/>
        <v>0.11927702789927898</v>
      </c>
      <c r="X355" s="5">
        <f t="shared" si="513"/>
        <v>5.0664083716413268E-2</v>
      </c>
      <c r="Y355" s="5">
        <f t="shared" si="514"/>
        <v>1.0760032438900367E-2</v>
      </c>
      <c r="Z355" s="5">
        <f t="shared" si="515"/>
        <v>1.105880762103354E-3</v>
      </c>
      <c r="AA355" s="5">
        <f t="shared" si="516"/>
        <v>2.2359796950862966E-3</v>
      </c>
      <c r="AB355" s="5">
        <f t="shared" si="517"/>
        <v>2.2604630481721654E-3</v>
      </c>
      <c r="AC355" s="5">
        <f t="shared" si="518"/>
        <v>8.1774644128430898E-5</v>
      </c>
      <c r="AD355" s="5">
        <f t="shared" si="519"/>
        <v>6.0291539018585437E-2</v>
      </c>
      <c r="AE355" s="5">
        <f t="shared" si="520"/>
        <v>2.5609420640564727E-2</v>
      </c>
      <c r="AF355" s="5">
        <f t="shared" si="521"/>
        <v>5.4389258942553519E-3</v>
      </c>
      <c r="AG355" s="5">
        <f t="shared" si="522"/>
        <v>7.7007898248048943E-4</v>
      </c>
      <c r="AH355" s="5">
        <f t="shared" si="523"/>
        <v>1.1743341634670692E-4</v>
      </c>
      <c r="AI355" s="5">
        <f t="shared" si="524"/>
        <v>2.3743855890614687E-4</v>
      </c>
      <c r="AJ355" s="5">
        <f t="shared" si="525"/>
        <v>2.4003844480255019E-4</v>
      </c>
      <c r="AK355" s="5">
        <f t="shared" si="526"/>
        <v>1.6177786581552926E-4</v>
      </c>
      <c r="AL355" s="5">
        <f t="shared" si="527"/>
        <v>2.8091930808146971E-6</v>
      </c>
      <c r="AM355" s="5">
        <f t="shared" si="528"/>
        <v>2.4380685811850853E-2</v>
      </c>
      <c r="AN355" s="5">
        <f t="shared" si="529"/>
        <v>1.0355934657243816E-2</v>
      </c>
      <c r="AO355" s="5">
        <f t="shared" si="530"/>
        <v>2.1993922454177691E-3</v>
      </c>
      <c r="AP355" s="5">
        <f t="shared" si="531"/>
        <v>3.1140445289311693E-4</v>
      </c>
      <c r="AQ355" s="5">
        <f t="shared" si="532"/>
        <v>3.3068021455823252E-5</v>
      </c>
      <c r="AR355" s="5">
        <f t="shared" si="533"/>
        <v>9.9761983370646054E-6</v>
      </c>
      <c r="AS355" s="5">
        <f t="shared" si="534"/>
        <v>2.0170869844415824E-5</v>
      </c>
      <c r="AT355" s="5">
        <f t="shared" si="535"/>
        <v>2.0391735234891061E-5</v>
      </c>
      <c r="AU355" s="5">
        <f t="shared" si="536"/>
        <v>1.3743346026465167E-5</v>
      </c>
      <c r="AV355" s="5">
        <f t="shared" si="537"/>
        <v>6.946915913265765E-6</v>
      </c>
      <c r="AW355" s="5">
        <f t="shared" si="538"/>
        <v>6.7016543600869576E-8</v>
      </c>
      <c r="AX355" s="5">
        <f t="shared" si="539"/>
        <v>8.2158825037477543E-3</v>
      </c>
      <c r="AY355" s="5">
        <f t="shared" si="540"/>
        <v>3.4897764163404968E-3</v>
      </c>
      <c r="AZ355" s="5">
        <f t="shared" si="541"/>
        <v>7.4115832538324163E-4</v>
      </c>
      <c r="BA355" s="5">
        <f t="shared" si="542"/>
        <v>1.0493808155593783E-4</v>
      </c>
      <c r="BB355" s="5">
        <f t="shared" si="543"/>
        <v>1.1143369017962373E-5</v>
      </c>
      <c r="BC355" s="5">
        <f t="shared" si="544"/>
        <v>9.4665098678627406E-7</v>
      </c>
      <c r="BD355" s="5">
        <f t="shared" si="545"/>
        <v>7.0624796272224893E-7</v>
      </c>
      <c r="BE355" s="5">
        <f t="shared" si="546"/>
        <v>1.4279623612761849E-6</v>
      </c>
      <c r="BF355" s="5">
        <f t="shared" si="547"/>
        <v>1.443598150259996E-6</v>
      </c>
      <c r="BG355" s="5">
        <f t="shared" si="548"/>
        <v>9.7293676451042691E-7</v>
      </c>
      <c r="BH355" s="5">
        <f t="shared" si="549"/>
        <v>4.9179507515588649E-7</v>
      </c>
      <c r="BI355" s="5">
        <f t="shared" si="550"/>
        <v>1.9887203754236762E-7</v>
      </c>
      <c r="BJ355" s="8">
        <f t="shared" si="551"/>
        <v>0.74986694551420185</v>
      </c>
      <c r="BK355" s="8">
        <f t="shared" si="552"/>
        <v>0.18200422122002297</v>
      </c>
      <c r="BL355" s="8">
        <f t="shared" si="553"/>
        <v>6.5709248333242792E-2</v>
      </c>
      <c r="BM355" s="8">
        <f t="shared" si="554"/>
        <v>0.43762959697834952</v>
      </c>
      <c r="BN355" s="8">
        <f t="shared" si="555"/>
        <v>0.55756698945142447</v>
      </c>
    </row>
    <row r="356" spans="1:66" x14ac:dyDescent="0.25">
      <c r="A356" t="s">
        <v>24</v>
      </c>
      <c r="B356" t="s">
        <v>293</v>
      </c>
      <c r="C356" t="s">
        <v>326</v>
      </c>
      <c r="D356" s="4" t="s">
        <v>499</v>
      </c>
      <c r="E356">
        <f>VLOOKUP(A356,home!$A$2:$E$405,3,FALSE)</f>
        <v>1.62011173184358</v>
      </c>
      <c r="F356">
        <f>VLOOKUP(B356,home!$B$2:$E$405,3,FALSE)</f>
        <v>0.89</v>
      </c>
      <c r="G356">
        <f>VLOOKUP(C356,away!$B$2:$E$405,4,FALSE)</f>
        <v>1.23</v>
      </c>
      <c r="H356">
        <f>VLOOKUP(A356,away!$A$2:$E$405,3,FALSE)</f>
        <v>1.4748603351955301</v>
      </c>
      <c r="I356">
        <f>VLOOKUP(C356,away!$B$2:$E$405,3,FALSE)</f>
        <v>0.75</v>
      </c>
      <c r="J356">
        <f>VLOOKUP(B356,home!$B$2:$E$405,4,FALSE)</f>
        <v>1.21</v>
      </c>
      <c r="K356" s="3">
        <f t="shared" si="556"/>
        <v>1.773536312849167</v>
      </c>
      <c r="L356" s="3">
        <f t="shared" si="557"/>
        <v>1.3384357541899436</v>
      </c>
      <c r="M356" s="5">
        <f t="shared" si="502"/>
        <v>4.4513085936989466E-2</v>
      </c>
      <c r="N356" s="5">
        <f t="shared" si="503"/>
        <v>7.8945574306226396E-2</v>
      </c>
      <c r="O356" s="5">
        <f t="shared" si="504"/>
        <v>5.957790574739627E-2</v>
      </c>
      <c r="P356" s="5">
        <f t="shared" si="505"/>
        <v>0.10566357928651236</v>
      </c>
      <c r="Q356" s="5">
        <f t="shared" si="506"/>
        <v>7.0006421385412382E-2</v>
      </c>
      <c r="R356" s="5">
        <f t="shared" si="507"/>
        <v>3.9870599606036866E-2</v>
      </c>
      <c r="S356" s="5">
        <f t="shared" si="508"/>
        <v>6.27051110511717E-2</v>
      </c>
      <c r="T356" s="5">
        <f t="shared" si="509"/>
        <v>9.369909740512343E-2</v>
      </c>
      <c r="U356" s="5">
        <f t="shared" si="510"/>
        <v>7.0711956216376076E-2</v>
      </c>
      <c r="V356" s="5">
        <f t="shared" si="511"/>
        <v>1.6538573454816272E-2</v>
      </c>
      <c r="W356" s="5">
        <f t="shared" si="512"/>
        <v>4.1386310153216456E-2</v>
      </c>
      <c r="X356" s="5">
        <f t="shared" si="513"/>
        <v>5.5392917243059191E-2</v>
      </c>
      <c r="Y356" s="5">
        <f t="shared" si="514"/>
        <v>3.7069930483497542E-2</v>
      </c>
      <c r="Z356" s="5">
        <f t="shared" si="515"/>
        <v>1.778807868457041E-2</v>
      </c>
      <c r="AA356" s="5">
        <f t="shared" si="516"/>
        <v>3.1547803482903862E-2</v>
      </c>
      <c r="AB356" s="5">
        <f t="shared" si="517"/>
        <v>2.7975587533779725E-2</v>
      </c>
      <c r="AC356" s="5">
        <f t="shared" si="518"/>
        <v>2.4536673187555706E-3</v>
      </c>
      <c r="AD356" s="5">
        <f t="shared" si="519"/>
        <v>1.8350030977891889E-2</v>
      </c>
      <c r="AE356" s="5">
        <f t="shared" si="520"/>
        <v>2.456033755130356E-2</v>
      </c>
      <c r="AF356" s="5">
        <f t="shared" si="521"/>
        <v>1.6436216956819294E-2</v>
      </c>
      <c r="AG356" s="5">
        <f t="shared" si="522"/>
        <v>7.3329401462099908E-3</v>
      </c>
      <c r="AH356" s="5">
        <f t="shared" si="523"/>
        <v>5.9520501274432629E-3</v>
      </c>
      <c r="AI356" s="5">
        <f t="shared" si="524"/>
        <v>1.0556177036919138E-2</v>
      </c>
      <c r="AJ356" s="5">
        <f t="shared" si="525"/>
        <v>9.3608816499203117E-3</v>
      </c>
      <c r="AK356" s="5">
        <f t="shared" si="526"/>
        <v>5.5339545088056987E-3</v>
      </c>
      <c r="AL356" s="5">
        <f t="shared" si="527"/>
        <v>2.3297712645225602E-4</v>
      </c>
      <c r="AM356" s="5">
        <f t="shared" si="528"/>
        <v>6.5088892562396722E-3</v>
      </c>
      <c r="AN356" s="5">
        <f t="shared" si="529"/>
        <v>8.7117301006139677E-3</v>
      </c>
      <c r="AO356" s="5">
        <f t="shared" si="530"/>
        <v>5.8300455237572466E-3</v>
      </c>
      <c r="AP356" s="5">
        <f t="shared" si="531"/>
        <v>2.6010471258505787E-3</v>
      </c>
      <c r="AQ356" s="5">
        <f t="shared" si="532"/>
        <v>8.7033361789285097E-4</v>
      </c>
      <c r="AR356" s="5">
        <f t="shared" si="533"/>
        <v>1.5932873402601747E-3</v>
      </c>
      <c r="AS356" s="5">
        <f t="shared" si="534"/>
        <v>2.825752954754286E-3</v>
      </c>
      <c r="AT356" s="5">
        <f t="shared" si="535"/>
        <v>2.5057877381987788E-3</v>
      </c>
      <c r="AU356" s="5">
        <f t="shared" si="536"/>
        <v>1.481368515329239E-3</v>
      </c>
      <c r="AV356" s="5">
        <f t="shared" si="537"/>
        <v>6.5681521366196577E-4</v>
      </c>
      <c r="AW356" s="5">
        <f t="shared" si="538"/>
        <v>1.5362022547006796E-5</v>
      </c>
      <c r="AX356" s="5">
        <f t="shared" si="539"/>
        <v>1.9239585753758127E-3</v>
      </c>
      <c r="AY356" s="5">
        <f t="shared" si="540"/>
        <v>2.5750949468633351E-3</v>
      </c>
      <c r="AZ356" s="5">
        <f t="shared" si="541"/>
        <v>1.7232995736578712E-3</v>
      </c>
      <c r="BA356" s="5">
        <f t="shared" si="542"/>
        <v>7.6884192152132705E-4</v>
      </c>
      <c r="BB356" s="5">
        <f t="shared" si="543"/>
        <v>2.5726137927106069E-4</v>
      </c>
      <c r="BC356" s="5">
        <f t="shared" si="544"/>
        <v>6.8865565637721447E-5</v>
      </c>
      <c r="BD356" s="5">
        <f t="shared" si="545"/>
        <v>3.5541879048373606E-4</v>
      </c>
      <c r="BE356" s="5">
        <f t="shared" si="546"/>
        <v>6.303481311918358E-4</v>
      </c>
      <c r="BF356" s="5">
        <f t="shared" si="547"/>
        <v>5.5897265020266593E-4</v>
      </c>
      <c r="BG356" s="5">
        <f t="shared" si="548"/>
        <v>3.3045276434132115E-4</v>
      </c>
      <c r="BH356" s="5">
        <f t="shared" si="549"/>
        <v>1.4651749431018036E-4</v>
      </c>
      <c r="BI356" s="5">
        <f t="shared" si="550"/>
        <v>5.1970819325355193E-5</v>
      </c>
      <c r="BJ356" s="8">
        <f t="shared" si="551"/>
        <v>0.47501914419544156</v>
      </c>
      <c r="BK356" s="8">
        <f t="shared" si="552"/>
        <v>0.23468208912156097</v>
      </c>
      <c r="BL356" s="8">
        <f t="shared" si="553"/>
        <v>0.27222360832164066</v>
      </c>
      <c r="BM356" s="8">
        <f t="shared" si="554"/>
        <v>0.59857602113032382</v>
      </c>
      <c r="BN356" s="8">
        <f t="shared" si="555"/>
        <v>0.39857716626857376</v>
      </c>
    </row>
    <row r="357" spans="1:66" x14ac:dyDescent="0.25">
      <c r="A357" t="s">
        <v>24</v>
      </c>
      <c r="B357" t="s">
        <v>181</v>
      </c>
      <c r="C357" t="s">
        <v>286</v>
      </c>
      <c r="D357" s="4" t="s">
        <v>499</v>
      </c>
      <c r="E357">
        <f>VLOOKUP(A357,home!$A$2:$E$405,3,FALSE)</f>
        <v>1.62011173184358</v>
      </c>
      <c r="F357">
        <f>VLOOKUP(B357,home!$B$2:$E$405,3,FALSE)</f>
        <v>0.62</v>
      </c>
      <c r="G357">
        <f>VLOOKUP(C357,away!$B$2:$E$405,4,FALSE)</f>
        <v>0.62</v>
      </c>
      <c r="H357">
        <f>VLOOKUP(A357,away!$A$2:$E$405,3,FALSE)</f>
        <v>1.4748603351955301</v>
      </c>
      <c r="I357">
        <f>VLOOKUP(C357,away!$B$2:$E$405,3,FALSE)</f>
        <v>1.03</v>
      </c>
      <c r="J357">
        <f>VLOOKUP(B357,home!$B$2:$E$405,4,FALSE)</f>
        <v>0.68</v>
      </c>
      <c r="K357" s="3">
        <f t="shared" si="556"/>
        <v>0.62277094972067215</v>
      </c>
      <c r="L357" s="3">
        <f t="shared" si="557"/>
        <v>1.0329921787709495</v>
      </c>
      <c r="M357" s="5">
        <f t="shared" si="502"/>
        <v>0.1909462835417533</v>
      </c>
      <c r="N357" s="5">
        <f t="shared" si="503"/>
        <v>0.11891579834693049</v>
      </c>
      <c r="O357" s="5">
        <f t="shared" si="504"/>
        <v>0.19724601746401124</v>
      </c>
      <c r="P357" s="5">
        <f t="shared" si="505"/>
        <v>0.1228390896246826</v>
      </c>
      <c r="Q357" s="5">
        <f t="shared" si="506"/>
        <v>3.7028652336654908E-2</v>
      </c>
      <c r="R357" s="5">
        <f t="shared" si="507"/>
        <v>0.10187679666702086</v>
      </c>
      <c r="S357" s="5">
        <f t="shared" si="508"/>
        <v>1.9756134631079714E-2</v>
      </c>
      <c r="T357" s="5">
        <f t="shared" si="509"/>
        <v>3.8250308254193163E-2</v>
      </c>
      <c r="U357" s="5">
        <f t="shared" si="510"/>
        <v>6.3445909414820409E-2</v>
      </c>
      <c r="V357" s="5">
        <f t="shared" si="511"/>
        <v>1.4121630600156801E-3</v>
      </c>
      <c r="W357" s="5">
        <f t="shared" si="512"/>
        <v>7.6867896608583874E-3</v>
      </c>
      <c r="X357" s="5">
        <f t="shared" si="513"/>
        <v>7.9403935995241148E-3</v>
      </c>
      <c r="Y357" s="5">
        <f t="shared" si="514"/>
        <v>4.1011822423356586E-3</v>
      </c>
      <c r="Z357" s="5">
        <f t="shared" si="515"/>
        <v>3.5079311385090302E-2</v>
      </c>
      <c r="AA357" s="5">
        <f t="shared" si="516"/>
        <v>2.1846376066839878E-2</v>
      </c>
      <c r="AB357" s="5">
        <f t="shared" si="517"/>
        <v>6.8026441855504145E-3</v>
      </c>
      <c r="AC357" s="5">
        <f t="shared" si="518"/>
        <v>5.6779327370359797E-5</v>
      </c>
      <c r="AD357" s="5">
        <f t="shared" si="519"/>
        <v>1.1967773243489552E-3</v>
      </c>
      <c r="AE357" s="5">
        <f t="shared" si="520"/>
        <v>1.2362616157828945E-3</v>
      </c>
      <c r="AF357" s="5">
        <f t="shared" si="521"/>
        <v>6.3852429000923333E-4</v>
      </c>
      <c r="AG357" s="5">
        <f t="shared" si="522"/>
        <v>2.198635325116039E-4</v>
      </c>
      <c r="AH357" s="5">
        <f t="shared" si="523"/>
        <v>9.0591635743672502E-3</v>
      </c>
      <c r="AI357" s="5">
        <f t="shared" si="524"/>
        <v>5.6417839028836125E-3</v>
      </c>
      <c r="AJ357" s="5">
        <f t="shared" si="525"/>
        <v>1.7567695596588133E-3</v>
      </c>
      <c r="AK357" s="5">
        <f t="shared" si="526"/>
        <v>3.646883490363621E-4</v>
      </c>
      <c r="AL357" s="5">
        <f t="shared" si="527"/>
        <v>1.4610854433627549E-6</v>
      </c>
      <c r="AM357" s="5">
        <f t="shared" si="528"/>
        <v>1.4906363017779279E-4</v>
      </c>
      <c r="AN357" s="5">
        <f t="shared" si="529"/>
        <v>1.5398156411286523E-4</v>
      </c>
      <c r="AO357" s="5">
        <f t="shared" si="530"/>
        <v>7.9530875701753657E-5</v>
      </c>
      <c r="AP357" s="5">
        <f t="shared" si="531"/>
        <v>2.7384924190238696E-5</v>
      </c>
      <c r="AQ357" s="5">
        <f t="shared" si="532"/>
        <v>7.0721031261879864E-6</v>
      </c>
      <c r="AR357" s="5">
        <f t="shared" si="533"/>
        <v>1.8716090237056104E-3</v>
      </c>
      <c r="AS357" s="5">
        <f t="shared" si="534"/>
        <v>1.1655837291989232E-3</v>
      </c>
      <c r="AT357" s="5">
        <f t="shared" si="535"/>
        <v>3.6294584300608794E-4</v>
      </c>
      <c r="AU357" s="5">
        <f t="shared" si="536"/>
        <v>7.5344042448690466E-5</v>
      </c>
      <c r="AV357" s="5">
        <f t="shared" si="537"/>
        <v>1.1730520217891398E-5</v>
      </c>
      <c r="AW357" s="5">
        <f t="shared" si="538"/>
        <v>2.6109496229561141E-8</v>
      </c>
      <c r="AX357" s="5">
        <f t="shared" si="539"/>
        <v>1.5472083089105837E-5</v>
      </c>
      <c r="AY357" s="5">
        <f t="shared" si="540"/>
        <v>1.5982540820340602E-5</v>
      </c>
      <c r="AZ357" s="5">
        <f t="shared" si="541"/>
        <v>8.254919832149638E-6</v>
      </c>
      <c r="BA357" s="5">
        <f t="shared" si="542"/>
        <v>2.8424225409972586E-6</v>
      </c>
      <c r="BB357" s="5">
        <f t="shared" si="543"/>
        <v>7.3405006340310415E-7</v>
      </c>
      <c r="BC357" s="5">
        <f t="shared" si="544"/>
        <v>1.5165359486434529E-7</v>
      </c>
      <c r="BD357" s="5">
        <f t="shared" si="545"/>
        <v>3.2222624720083787E-4</v>
      </c>
      <c r="BE357" s="5">
        <f t="shared" si="546"/>
        <v>2.006731459941939E-4</v>
      </c>
      <c r="BF357" s="5">
        <f t="shared" si="547"/>
        <v>6.2486702857119603E-5</v>
      </c>
      <c r="BG357" s="5">
        <f t="shared" si="548"/>
        <v>1.2971634427747272E-5</v>
      </c>
      <c r="BH357" s="5">
        <f t="shared" si="549"/>
        <v>2.0195892729993838E-6</v>
      </c>
      <c r="BI357" s="5">
        <f t="shared" si="550"/>
        <v>2.5154830591830166E-7</v>
      </c>
      <c r="BJ357" s="8">
        <f t="shared" si="551"/>
        <v>0.21767502197039912</v>
      </c>
      <c r="BK357" s="8">
        <f t="shared" si="552"/>
        <v>0.33502789381116538</v>
      </c>
      <c r="BL357" s="8">
        <f t="shared" si="553"/>
        <v>0.41212799121082494</v>
      </c>
      <c r="BM357" s="8">
        <f t="shared" si="554"/>
        <v>0.23104162396510208</v>
      </c>
      <c r="BN357" s="8">
        <f t="shared" si="555"/>
        <v>0.76885263798105341</v>
      </c>
    </row>
    <row r="358" spans="1:66" x14ac:dyDescent="0.25">
      <c r="A358" t="s">
        <v>24</v>
      </c>
      <c r="B358" t="s">
        <v>25</v>
      </c>
      <c r="C358" t="s">
        <v>290</v>
      </c>
      <c r="D358" s="4" t="s">
        <v>499</v>
      </c>
      <c r="E358">
        <f>VLOOKUP(A358,home!$A$2:$E$405,3,FALSE)</f>
        <v>1.62011173184358</v>
      </c>
      <c r="F358">
        <f>VLOOKUP(B358,home!$B$2:$E$405,3,FALSE)</f>
        <v>0.96</v>
      </c>
      <c r="G358">
        <f>VLOOKUP(C358,away!$B$2:$E$405,4,FALSE)</f>
        <v>1.03</v>
      </c>
      <c r="H358">
        <f>VLOOKUP(A358,away!$A$2:$E$405,3,FALSE)</f>
        <v>1.4748603351955301</v>
      </c>
      <c r="I358">
        <f>VLOOKUP(C358,away!$B$2:$E$405,3,FALSE)</f>
        <v>1.23</v>
      </c>
      <c r="J358">
        <f>VLOOKUP(B358,home!$B$2:$E$405,4,FALSE)</f>
        <v>0.98</v>
      </c>
      <c r="K358" s="3">
        <f t="shared" si="556"/>
        <v>1.6019664804469318</v>
      </c>
      <c r="L358" s="3">
        <f t="shared" si="557"/>
        <v>1.7777966480446918</v>
      </c>
      <c r="M358" s="5">
        <f t="shared" si="502"/>
        <v>3.4055520561803318E-2</v>
      </c>
      <c r="N358" s="5">
        <f t="shared" si="503"/>
        <v>5.4555802414180184E-2</v>
      </c>
      <c r="O358" s="5">
        <f t="shared" si="504"/>
        <v>6.0543790302191022E-2</v>
      </c>
      <c r="P358" s="5">
        <f t="shared" si="505"/>
        <v>9.6989122663318036E-2</v>
      </c>
      <c r="Q358" s="5">
        <f t="shared" si="506"/>
        <v>4.3698283390701226E-2</v>
      </c>
      <c r="R358" s="5">
        <f t="shared" si="507"/>
        <v>5.3817273729577966E-2</v>
      </c>
      <c r="S358" s="5">
        <f t="shared" si="508"/>
        <v>6.9055543417173043E-2</v>
      </c>
      <c r="T358" s="5">
        <f t="shared" si="509"/>
        <v>7.7686661737295673E-2</v>
      </c>
      <c r="U358" s="5">
        <f t="shared" si="510"/>
        <v>8.6213468583821146E-2</v>
      </c>
      <c r="V358" s="5">
        <f t="shared" si="511"/>
        <v>2.1852017791931962E-2</v>
      </c>
      <c r="W358" s="5">
        <f t="shared" si="512"/>
        <v>2.3334395081658084E-2</v>
      </c>
      <c r="X358" s="5">
        <f t="shared" si="513"/>
        <v>4.1483809360322289E-2</v>
      </c>
      <c r="Y358" s="5">
        <f t="shared" si="514"/>
        <v>3.687488861445299E-2</v>
      </c>
      <c r="Z358" s="5">
        <f t="shared" si="515"/>
        <v>3.1892056281115778E-2</v>
      </c>
      <c r="AA358" s="5">
        <f t="shared" si="516"/>
        <v>5.109000515487451E-2</v>
      </c>
      <c r="AB358" s="5">
        <f t="shared" si="517"/>
        <v>4.0922237871984964E-2</v>
      </c>
      <c r="AC358" s="5">
        <f t="shared" si="518"/>
        <v>3.8896190674439167E-3</v>
      </c>
      <c r="AD358" s="5">
        <f t="shared" si="519"/>
        <v>9.3452296905804991E-3</v>
      </c>
      <c r="AE358" s="5">
        <f t="shared" si="520"/>
        <v>1.6613918019121744E-2</v>
      </c>
      <c r="AF358" s="5">
        <f t="shared" si="521"/>
        <v>1.4768083882641973E-2</v>
      </c>
      <c r="AG358" s="5">
        <f t="shared" si="522"/>
        <v>8.7515500082012438E-3</v>
      </c>
      <c r="AH358" s="5">
        <f t="shared" si="523"/>
        <v>1.4174397688955074E-2</v>
      </c>
      <c r="AI358" s="5">
        <f t="shared" si="524"/>
        <v>2.2706909978230484E-2</v>
      </c>
      <c r="AJ358" s="5">
        <f t="shared" si="525"/>
        <v>1.8187854329825601E-2</v>
      </c>
      <c r="AK358" s="5">
        <f t="shared" si="526"/>
        <v>9.7121109958774026E-3</v>
      </c>
      <c r="AL358" s="5">
        <f t="shared" si="527"/>
        <v>4.4310083607298963E-4</v>
      </c>
      <c r="AM358" s="5">
        <f t="shared" si="528"/>
        <v>2.9941489432774799E-3</v>
      </c>
      <c r="AN358" s="5">
        <f t="shared" si="529"/>
        <v>5.32298795510526E-3</v>
      </c>
      <c r="AO358" s="5">
        <f t="shared" si="530"/>
        <v>4.7315950720842005E-3</v>
      </c>
      <c r="AP358" s="5">
        <f t="shared" si="531"/>
        <v>2.8039379530186903E-3</v>
      </c>
      <c r="AQ358" s="5">
        <f t="shared" si="532"/>
        <v>1.2462078735504807E-3</v>
      </c>
      <c r="AR358" s="5">
        <f t="shared" si="533"/>
        <v>5.0398393398953523E-3</v>
      </c>
      <c r="AS358" s="5">
        <f t="shared" si="534"/>
        <v>8.0736536893501465E-3</v>
      </c>
      <c r="AT358" s="5">
        <f t="shared" si="535"/>
        <v>6.4668612925378203E-3</v>
      </c>
      <c r="AU358" s="5">
        <f t="shared" si="536"/>
        <v>3.4532316747817688E-3</v>
      </c>
      <c r="AV358" s="5">
        <f t="shared" si="537"/>
        <v>1.3829903480545034E-3</v>
      </c>
      <c r="AW358" s="5">
        <f t="shared" si="538"/>
        <v>3.5053838093029077E-5</v>
      </c>
      <c r="AX358" s="5">
        <f t="shared" si="539"/>
        <v>7.9942104076602058E-4</v>
      </c>
      <c r="AY358" s="5">
        <f t="shared" si="540"/>
        <v>1.4212080466502305E-3</v>
      </c>
      <c r="AZ358" s="5">
        <f t="shared" si="541"/>
        <v>1.263309450754462E-3</v>
      </c>
      <c r="BA358" s="5">
        <f t="shared" si="542"/>
        <v>7.4863576899815421E-4</v>
      </c>
      <c r="BB358" s="5">
        <f t="shared" si="543"/>
        <v>3.3273054018281969E-4</v>
      </c>
      <c r="BC358" s="5">
        <f t="shared" si="544"/>
        <v>1.1830544780782333E-4</v>
      </c>
      <c r="BD358" s="5">
        <f t="shared" si="545"/>
        <v>1.4933015808582875E-3</v>
      </c>
      <c r="BE358" s="5">
        <f t="shared" si="546"/>
        <v>2.3922190777333902E-3</v>
      </c>
      <c r="BF358" s="5">
        <f t="shared" si="547"/>
        <v>1.9161273882072822E-3</v>
      </c>
      <c r="BG358" s="5">
        <f t="shared" si="548"/>
        <v>1.0231906160581305E-3</v>
      </c>
      <c r="BH358" s="5">
        <f t="shared" si="549"/>
        <v>4.0977926750824275E-4</v>
      </c>
      <c r="BI358" s="5">
        <f t="shared" si="550"/>
        <v>1.3129053018606017E-4</v>
      </c>
      <c r="BJ358" s="8">
        <f t="shared" si="551"/>
        <v>0.34889511029135162</v>
      </c>
      <c r="BK358" s="8">
        <f t="shared" si="552"/>
        <v>0.22770613238439349</v>
      </c>
      <c r="BL358" s="8">
        <f t="shared" si="553"/>
        <v>0.38915053344050921</v>
      </c>
      <c r="BM358" s="8">
        <f t="shared" si="554"/>
        <v>0.65259788512704087</v>
      </c>
      <c r="BN358" s="8">
        <f t="shared" si="555"/>
        <v>0.3436597930617718</v>
      </c>
    </row>
    <row r="359" spans="1:66" x14ac:dyDescent="0.25">
      <c r="A359" t="s">
        <v>24</v>
      </c>
      <c r="B359" t="s">
        <v>291</v>
      </c>
      <c r="C359" t="s">
        <v>184</v>
      </c>
      <c r="D359" s="4" t="s">
        <v>499</v>
      </c>
      <c r="E359">
        <f>VLOOKUP(A359,home!$A$2:$E$405,3,FALSE)</f>
        <v>1.62011173184358</v>
      </c>
      <c r="F359">
        <f>VLOOKUP(B359,home!$B$2:$E$405,3,FALSE)</f>
        <v>0.21</v>
      </c>
      <c r="G359">
        <f>VLOOKUP(C359,away!$B$2:$E$405,4,FALSE)</f>
        <v>1.03</v>
      </c>
      <c r="H359">
        <f>VLOOKUP(A359,away!$A$2:$E$405,3,FALSE)</f>
        <v>1.4748603351955301</v>
      </c>
      <c r="I359">
        <f>VLOOKUP(C359,away!$B$2:$E$405,3,FALSE)</f>
        <v>0.75</v>
      </c>
      <c r="J359">
        <f>VLOOKUP(B359,home!$B$2:$E$405,4,FALSE)</f>
        <v>0.98</v>
      </c>
      <c r="K359" s="3">
        <f t="shared" si="556"/>
        <v>0.35043016759776635</v>
      </c>
      <c r="L359" s="3">
        <f t="shared" si="557"/>
        <v>1.0840223463687146</v>
      </c>
      <c r="M359" s="5">
        <f t="shared" si="502"/>
        <v>0.23824576454382843</v>
      </c>
      <c r="N359" s="5">
        <f t="shared" si="503"/>
        <v>8.3488503198551764E-2</v>
      </c>
      <c r="O359" s="5">
        <f t="shared" si="504"/>
        <v>0.25826373269320918</v>
      </c>
      <c r="P359" s="5">
        <f t="shared" si="505"/>
        <v>9.0503403132106017E-2</v>
      </c>
      <c r="Q359" s="5">
        <f t="shared" si="506"/>
        <v>1.4628445084177572E-2</v>
      </c>
      <c r="R359" s="5">
        <f t="shared" si="507"/>
        <v>0.13998182874801754</v>
      </c>
      <c r="S359" s="5">
        <f t="shared" si="508"/>
        <v>8.5949754386773995E-3</v>
      </c>
      <c r="T359" s="5">
        <f t="shared" si="509"/>
        <v>1.585756136387606E-2</v>
      </c>
      <c r="U359" s="5">
        <f t="shared" si="510"/>
        <v>4.9053855708809616E-2</v>
      </c>
      <c r="V359" s="5">
        <f t="shared" si="511"/>
        <v>3.6277875986429162E-4</v>
      </c>
      <c r="W359" s="5">
        <f t="shared" si="512"/>
        <v>1.7087494875143562E-3</v>
      </c>
      <c r="X359" s="5">
        <f t="shared" si="513"/>
        <v>1.8523226288116507E-3</v>
      </c>
      <c r="Y359" s="5">
        <f t="shared" si="514"/>
        <v>1.0039795611581355E-3</v>
      </c>
      <c r="Z359" s="5">
        <f t="shared" si="515"/>
        <v>5.0581143482803209E-2</v>
      </c>
      <c r="AA359" s="5">
        <f t="shared" si="516"/>
        <v>1.7725158587965393E-2</v>
      </c>
      <c r="AB359" s="5">
        <f t="shared" si="517"/>
        <v>3.1057151473388497E-3</v>
      </c>
      <c r="AC359" s="5">
        <f t="shared" si="518"/>
        <v>8.6131416687062041E-6</v>
      </c>
      <c r="AD359" s="5">
        <f t="shared" si="519"/>
        <v>1.4969934232306322E-4</v>
      </c>
      <c r="AE359" s="5">
        <f t="shared" si="520"/>
        <v>1.6227743231490044E-4</v>
      </c>
      <c r="AF359" s="5">
        <f t="shared" si="521"/>
        <v>8.7956181470344295E-5</v>
      </c>
      <c r="AG359" s="5">
        <f t="shared" si="522"/>
        <v>3.1782155405038374E-5</v>
      </c>
      <c r="AH359" s="5">
        <f t="shared" si="523"/>
        <v>1.3707772460060233E-2</v>
      </c>
      <c r="AI359" s="5">
        <f t="shared" si="524"/>
        <v>4.8036170005709535E-3</v>
      </c>
      <c r="AJ359" s="5">
        <f t="shared" si="525"/>
        <v>8.4166615529277932E-4</v>
      </c>
      <c r="AK359" s="5">
        <f t="shared" si="526"/>
        <v>9.831507062020544E-5</v>
      </c>
      <c r="AL359" s="5">
        <f t="shared" si="527"/>
        <v>1.3087638878607732E-7</v>
      </c>
      <c r="AM359" s="5">
        <f t="shared" si="528"/>
        <v>1.0491833123909287E-5</v>
      </c>
      <c r="AN359" s="5">
        <f t="shared" si="529"/>
        <v>1.1373381560689146E-5</v>
      </c>
      <c r="AO359" s="5">
        <f t="shared" si="530"/>
        <v>6.1644998827824605E-6</v>
      </c>
      <c r="AP359" s="5">
        <f t="shared" si="531"/>
        <v>2.2274852090411703E-6</v>
      </c>
      <c r="AQ359" s="5">
        <f t="shared" si="532"/>
        <v>6.0366093570160385E-7</v>
      </c>
      <c r="AR359" s="5">
        <f t="shared" si="533"/>
        <v>2.9719063331285897E-3</v>
      </c>
      <c r="AS359" s="5">
        <f t="shared" si="534"/>
        <v>1.0414456344031149E-3</v>
      </c>
      <c r="AT359" s="5">
        <f t="shared" si="535"/>
        <v>1.8247698410392277E-4</v>
      </c>
      <c r="AU359" s="5">
        <f t="shared" si="536"/>
        <v>2.1315146707424206E-5</v>
      </c>
      <c r="AV359" s="5">
        <f t="shared" si="537"/>
        <v>1.8673676082634098E-6</v>
      </c>
      <c r="AW359" s="5">
        <f t="shared" si="538"/>
        <v>1.3810154071433887E-9</v>
      </c>
      <c r="AX359" s="5">
        <f t="shared" si="539"/>
        <v>6.1277580666988796E-7</v>
      </c>
      <c r="AY359" s="5">
        <f t="shared" si="540"/>
        <v>6.642626677442738E-7</v>
      </c>
      <c r="AZ359" s="5">
        <f t="shared" si="541"/>
        <v>3.6003778784664469E-7</v>
      </c>
      <c r="BA359" s="5">
        <f t="shared" si="542"/>
        <v>1.3009633585430713E-7</v>
      </c>
      <c r="BB359" s="5">
        <f t="shared" si="543"/>
        <v>3.5256833811689577E-8</v>
      </c>
      <c r="BC359" s="5">
        <f t="shared" si="544"/>
        <v>7.6438391428159179E-9</v>
      </c>
      <c r="BD359" s="5">
        <f t="shared" si="545"/>
        <v>5.3693547940434922E-4</v>
      </c>
      <c r="BE359" s="5">
        <f t="shared" si="546"/>
        <v>1.8815839003685311E-4</v>
      </c>
      <c r="BF359" s="5">
        <f t="shared" si="547"/>
        <v>3.2968188077770162E-5</v>
      </c>
      <c r="BG359" s="5">
        <f t="shared" si="548"/>
        <v>3.8510158911625602E-6</v>
      </c>
      <c r="BH359" s="5">
        <f t="shared" si="549"/>
        <v>3.3737803604043925E-7</v>
      </c>
      <c r="BI359" s="5">
        <f t="shared" si="550"/>
        <v>2.3645488342691274E-8</v>
      </c>
      <c r="BJ359" s="8">
        <f t="shared" si="551"/>
        <v>0.11900394736958607</v>
      </c>
      <c r="BK359" s="8">
        <f t="shared" si="552"/>
        <v>0.33771633015520136</v>
      </c>
      <c r="BL359" s="8">
        <f t="shared" si="553"/>
        <v>0.49256294713477067</v>
      </c>
      <c r="BM359" s="8">
        <f t="shared" si="554"/>
        <v>0.17475202786081828</v>
      </c>
      <c r="BN359" s="8">
        <f t="shared" si="555"/>
        <v>0.82511167739989055</v>
      </c>
    </row>
    <row r="360" spans="1:66" x14ac:dyDescent="0.25">
      <c r="A360" t="s">
        <v>27</v>
      </c>
      <c r="B360" t="s">
        <v>195</v>
      </c>
      <c r="C360" t="s">
        <v>298</v>
      </c>
      <c r="D360" s="4" t="s">
        <v>499</v>
      </c>
      <c r="E360">
        <f>VLOOKUP(A360,home!$A$2:$E$405,3,FALSE)</f>
        <v>1.32768361581921</v>
      </c>
      <c r="F360">
        <f>VLOOKUP(B360,home!$B$2:$E$405,3,FALSE)</f>
        <v>1.51</v>
      </c>
      <c r="G360">
        <f>VLOOKUP(C360,away!$B$2:$E$405,4,FALSE)</f>
        <v>0.75</v>
      </c>
      <c r="H360">
        <f>VLOOKUP(A360,away!$A$2:$E$405,3,FALSE)</f>
        <v>1.10734463276836</v>
      </c>
      <c r="I360">
        <f>VLOOKUP(C360,away!$B$2:$E$405,3,FALSE)</f>
        <v>1.42</v>
      </c>
      <c r="J360">
        <f>VLOOKUP(B360,home!$B$2:$E$405,4,FALSE)</f>
        <v>1.2</v>
      </c>
      <c r="K360" s="3">
        <f t="shared" si="556"/>
        <v>1.5036016949152553</v>
      </c>
      <c r="L360" s="3">
        <f t="shared" si="557"/>
        <v>1.8869152542372853</v>
      </c>
      <c r="M360" s="5">
        <f t="shared" si="502"/>
        <v>3.3691255730933047E-2</v>
      </c>
      <c r="N360" s="5">
        <f t="shared" si="503"/>
        <v>5.0658229220854237E-2</v>
      </c>
      <c r="O360" s="5">
        <f t="shared" si="504"/>
        <v>6.3572544373106943E-2</v>
      </c>
      <c r="P360" s="5">
        <f t="shared" si="505"/>
        <v>9.5587785469478867E-2</v>
      </c>
      <c r="Q360" s="5">
        <f t="shared" si="506"/>
        <v>3.8084899658940984E-2</v>
      </c>
      <c r="R360" s="5">
        <f t="shared" si="507"/>
        <v>5.9978001864146098E-2</v>
      </c>
      <c r="S360" s="5">
        <f t="shared" si="508"/>
        <v>6.7799674817181979E-2</v>
      </c>
      <c r="T360" s="5">
        <f t="shared" si="509"/>
        <v>7.1862978122552129E-2</v>
      </c>
      <c r="U360" s="5">
        <f t="shared" si="510"/>
        <v>9.0183025260560407E-2</v>
      </c>
      <c r="V360" s="5">
        <f t="shared" si="511"/>
        <v>2.1373237096436678E-2</v>
      </c>
      <c r="W360" s="5">
        <f t="shared" si="512"/>
        <v>1.9088173225953693E-2</v>
      </c>
      <c r="X360" s="5">
        <f t="shared" si="513"/>
        <v>3.601776523557576E-2</v>
      </c>
      <c r="Y360" s="5">
        <f t="shared" si="514"/>
        <v>3.398123532327265E-2</v>
      </c>
      <c r="Z360" s="5">
        <f t="shared" si="515"/>
        <v>3.7724468878709873E-2</v>
      </c>
      <c r="AA360" s="5">
        <f t="shared" si="516"/>
        <v>5.6722575345805958E-2</v>
      </c>
      <c r="AB360" s="5">
        <f t="shared" si="517"/>
        <v>4.2644080214956068E-2</v>
      </c>
      <c r="AC360" s="5">
        <f t="shared" si="518"/>
        <v>3.7899678233251697E-3</v>
      </c>
      <c r="AD360" s="5">
        <f t="shared" si="519"/>
        <v>7.1752524038449931E-3</v>
      </c>
      <c r="AE360" s="5">
        <f t="shared" si="520"/>
        <v>1.353909321381787E-2</v>
      </c>
      <c r="AF360" s="5">
        <f t="shared" si="521"/>
        <v>1.2773560756846726E-2</v>
      </c>
      <c r="AG360" s="5">
        <f t="shared" si="522"/>
        <v>8.0342088810069507E-3</v>
      </c>
      <c r="AH360" s="5">
        <f t="shared" si="523"/>
        <v>1.7795718946309338E-2</v>
      </c>
      <c r="AI360" s="5">
        <f t="shared" si="524"/>
        <v>2.6757673169906245E-2</v>
      </c>
      <c r="AJ360" s="5">
        <f t="shared" si="525"/>
        <v>2.0116441365129745E-2</v>
      </c>
      <c r="AK360" s="5">
        <f t="shared" si="526"/>
        <v>1.0082371777424144E-2</v>
      </c>
      <c r="AL360" s="5">
        <f t="shared" si="527"/>
        <v>4.3011116489744585E-4</v>
      </c>
      <c r="AM360" s="5">
        <f t="shared" si="528"/>
        <v>2.1577443351732178E-3</v>
      </c>
      <c r="AN360" s="5">
        <f t="shared" si="529"/>
        <v>4.0714807007824353E-3</v>
      </c>
      <c r="AO360" s="5">
        <f t="shared" si="530"/>
        <v>3.8412695208195455E-3</v>
      </c>
      <c r="AP360" s="5">
        <f t="shared" si="531"/>
        <v>2.4160500181570495E-3</v>
      </c>
      <c r="AQ360" s="5">
        <f t="shared" si="532"/>
        <v>1.1397204085652011E-3</v>
      </c>
      <c r="AR360" s="5">
        <f t="shared" si="533"/>
        <v>6.7158027079821129E-3</v>
      </c>
      <c r="AS360" s="5">
        <f t="shared" si="534"/>
        <v>1.0097892334438367E-2</v>
      </c>
      <c r="AT360" s="5">
        <f t="shared" si="535"/>
        <v>7.5916040145666474E-3</v>
      </c>
      <c r="AU360" s="5">
        <f t="shared" si="536"/>
        <v>3.8049162211426218E-3</v>
      </c>
      <c r="AV360" s="5">
        <f t="shared" si="537"/>
        <v>1.4302696197801487E-3</v>
      </c>
      <c r="AW360" s="5">
        <f t="shared" si="538"/>
        <v>3.3897168127891991E-5</v>
      </c>
      <c r="AX360" s="5">
        <f t="shared" si="539"/>
        <v>5.4073133992670682E-4</v>
      </c>
      <c r="AY360" s="5">
        <f t="shared" si="540"/>
        <v>1.0203142137518702E-3</v>
      </c>
      <c r="AZ360" s="5">
        <f t="shared" si="541"/>
        <v>9.6262322702176306E-4</v>
      </c>
      <c r="BA360" s="5">
        <f t="shared" si="542"/>
        <v>6.0546281705016209E-4</v>
      </c>
      <c r="BB360" s="5">
        <f t="shared" si="543"/>
        <v>2.8561425634135722E-4</v>
      </c>
      <c r="BC360" s="5">
        <f t="shared" si="544"/>
        <v>1.0778597942362906E-4</v>
      </c>
      <c r="BD360" s="5">
        <f t="shared" si="545"/>
        <v>2.1120250956899208E-3</v>
      </c>
      <c r="BE360" s="5">
        <f t="shared" si="546"/>
        <v>3.1756445135829189E-3</v>
      </c>
      <c r="BF360" s="5">
        <f t="shared" si="547"/>
        <v>2.3874522365358048E-3</v>
      </c>
      <c r="BG360" s="5">
        <f t="shared" si="548"/>
        <v>1.1965924097948174E-3</v>
      </c>
      <c r="BH360" s="5">
        <f t="shared" si="549"/>
        <v>4.4979959387255434E-4</v>
      </c>
      <c r="BI360" s="5">
        <f t="shared" si="550"/>
        <v>1.3526388634379322E-4</v>
      </c>
      <c r="BJ360" s="8">
        <f t="shared" si="551"/>
        <v>0.30836419285967898</v>
      </c>
      <c r="BK360" s="8">
        <f t="shared" si="552"/>
        <v>0.22369234631600507</v>
      </c>
      <c r="BL360" s="8">
        <f t="shared" si="553"/>
        <v>0.4269496949510746</v>
      </c>
      <c r="BM360" s="8">
        <f t="shared" si="554"/>
        <v>0.65417156964238443</v>
      </c>
      <c r="BN360" s="8">
        <f t="shared" si="555"/>
        <v>0.34157271631746017</v>
      </c>
    </row>
    <row r="361" spans="1:66" x14ac:dyDescent="0.25">
      <c r="A361" t="s">
        <v>27</v>
      </c>
      <c r="B361" t="s">
        <v>297</v>
      </c>
      <c r="C361" t="s">
        <v>328</v>
      </c>
      <c r="D361" s="4" t="s">
        <v>499</v>
      </c>
      <c r="E361">
        <f>VLOOKUP(A361,home!$A$2:$E$405,3,FALSE)</f>
        <v>1.32768361581921</v>
      </c>
      <c r="F361">
        <f>VLOOKUP(B361,home!$B$2:$E$405,3,FALSE)</f>
        <v>0.67</v>
      </c>
      <c r="G361">
        <f>VLOOKUP(C361,away!$B$2:$E$405,4,FALSE)</f>
        <v>0.84</v>
      </c>
      <c r="H361">
        <f>VLOOKUP(A361,away!$A$2:$E$405,3,FALSE)</f>
        <v>1.10734463276836</v>
      </c>
      <c r="I361">
        <f>VLOOKUP(C361,away!$B$2:$E$405,3,FALSE)</f>
        <v>0.67</v>
      </c>
      <c r="J361">
        <f>VLOOKUP(B361,home!$B$2:$E$405,4,FALSE)</f>
        <v>1.3</v>
      </c>
      <c r="K361" s="3">
        <f t="shared" si="556"/>
        <v>0.7472203389830514</v>
      </c>
      <c r="L361" s="3">
        <f t="shared" si="557"/>
        <v>0.96449717514124167</v>
      </c>
      <c r="M361" s="5">
        <f t="shared" si="502"/>
        <v>0.18055541967495295</v>
      </c>
      <c r="N361" s="5">
        <f t="shared" si="503"/>
        <v>0.13491468189474545</v>
      </c>
      <c r="O361" s="5">
        <f t="shared" si="504"/>
        <v>0.17414519223293348</v>
      </c>
      <c r="P361" s="5">
        <f t="shared" si="505"/>
        <v>0.13012482957256119</v>
      </c>
      <c r="Q361" s="5">
        <f t="shared" si="506"/>
        <v>5.0405497169591119E-2</v>
      </c>
      <c r="R361" s="5">
        <f t="shared" si="507"/>
        <v>8.3981272986546424E-2</v>
      </c>
      <c r="S361" s="5">
        <f t="shared" si="508"/>
        <v>2.3444977865758589E-2</v>
      </c>
      <c r="T361" s="5">
        <f t="shared" si="509"/>
        <v>4.8615959631660481E-2</v>
      </c>
      <c r="U361" s="5">
        <f t="shared" si="510"/>
        <v>6.2752515269235393E-2</v>
      </c>
      <c r="V361" s="5">
        <f t="shared" si="511"/>
        <v>1.877400643098636E-3</v>
      </c>
      <c r="W361" s="5">
        <f t="shared" si="512"/>
        <v>1.2554670893890372E-2</v>
      </c>
      <c r="X361" s="5">
        <f t="shared" si="513"/>
        <v>1.2108944611985232E-2</v>
      </c>
      <c r="Y361" s="5">
        <f t="shared" si="514"/>
        <v>5.8395214361007565E-3</v>
      </c>
      <c r="Z361" s="5">
        <f t="shared" si="515"/>
        <v>2.6999900186763168E-2</v>
      </c>
      <c r="AA361" s="5">
        <f t="shared" si="516"/>
        <v>2.0174874570061726E-2</v>
      </c>
      <c r="AB361" s="5">
        <f t="shared" si="517"/>
        <v>7.5375383075910333E-3</v>
      </c>
      <c r="AC361" s="5">
        <f t="shared" si="518"/>
        <v>8.4564215505973295E-5</v>
      </c>
      <c r="AD361" s="5">
        <f t="shared" si="519"/>
        <v>2.3452763602883528E-3</v>
      </c>
      <c r="AE361" s="5">
        <f t="shared" si="520"/>
        <v>2.2620124244236489E-3</v>
      </c>
      <c r="AF361" s="5">
        <f t="shared" si="521"/>
        <v>1.0908522967455006E-3</v>
      </c>
      <c r="AG361" s="5">
        <f t="shared" si="522"/>
        <v>3.5070798623579032E-4</v>
      </c>
      <c r="AH361" s="5">
        <f t="shared" si="523"/>
        <v>6.5103318648071394E-3</v>
      </c>
      <c r="AI361" s="5">
        <f t="shared" si="524"/>
        <v>4.8646523829133509E-3</v>
      </c>
      <c r="AJ361" s="5">
        <f t="shared" si="525"/>
        <v>1.8174836012976115E-3</v>
      </c>
      <c r="AK361" s="5">
        <f t="shared" si="526"/>
        <v>4.5268690421924613E-4</v>
      </c>
      <c r="AL361" s="5">
        <f t="shared" si="527"/>
        <v>2.437789826627642E-6</v>
      </c>
      <c r="AM361" s="5">
        <f t="shared" si="528"/>
        <v>3.5048763938872005E-4</v>
      </c>
      <c r="AN361" s="5">
        <f t="shared" si="529"/>
        <v>3.3804433811234267E-4</v>
      </c>
      <c r="AO361" s="5">
        <f t="shared" si="530"/>
        <v>1.6302140459092265E-4</v>
      </c>
      <c r="AP361" s="5">
        <f t="shared" si="531"/>
        <v>5.241122807183412E-5</v>
      </c>
      <c r="AQ361" s="5">
        <f t="shared" si="532"/>
        <v>1.2637620355241837E-5</v>
      </c>
      <c r="AR361" s="5">
        <f t="shared" si="533"/>
        <v>1.2558393385676998E-3</v>
      </c>
      <c r="AS361" s="5">
        <f t="shared" si="534"/>
        <v>9.383886962728076E-4</v>
      </c>
      <c r="AT361" s="5">
        <f t="shared" si="535"/>
        <v>3.5059155986341548E-4</v>
      </c>
      <c r="AU361" s="5">
        <f t="shared" si="536"/>
        <v>8.7323048068579367E-5</v>
      </c>
      <c r="AV361" s="5">
        <f t="shared" si="537"/>
        <v>1.6312389394709289E-5</v>
      </c>
      <c r="AW361" s="5">
        <f t="shared" si="538"/>
        <v>4.8802649915638534E-8</v>
      </c>
      <c r="AX361" s="5">
        <f t="shared" si="539"/>
        <v>4.3648582118901462E-5</v>
      </c>
      <c r="AY361" s="5">
        <f t="shared" si="540"/>
        <v>4.2098934152600972E-5</v>
      </c>
      <c r="AZ361" s="5">
        <f t="shared" si="541"/>
        <v>2.030215153332039E-5</v>
      </c>
      <c r="BA361" s="5">
        <f t="shared" si="542"/>
        <v>6.527122601058983E-6</v>
      </c>
      <c r="BB361" s="5">
        <f t="shared" si="543"/>
        <v>1.5738478276304854E-6</v>
      </c>
      <c r="BC361" s="5">
        <f t="shared" si="544"/>
        <v>3.0359435677035667E-7</v>
      </c>
      <c r="BD361" s="5">
        <f t="shared" si="545"/>
        <v>2.0187558241329857E-4</v>
      </c>
      <c r="BE361" s="5">
        <f t="shared" si="546"/>
        <v>1.5084554112326586E-4</v>
      </c>
      <c r="BF361" s="5">
        <f t="shared" si="547"/>
        <v>5.6357428186104272E-5</v>
      </c>
      <c r="BG361" s="5">
        <f t="shared" si="548"/>
        <v>1.4037138864477937E-5</v>
      </c>
      <c r="BH361" s="5">
        <f t="shared" si="549"/>
        <v>2.6222089151668417E-6</v>
      </c>
      <c r="BI361" s="5">
        <f t="shared" si="550"/>
        <v>3.9187356689506945E-7</v>
      </c>
      <c r="BJ361" s="8">
        <f t="shared" si="551"/>
        <v>0.27151918116877599</v>
      </c>
      <c r="BK361" s="8">
        <f t="shared" si="552"/>
        <v>0.33613172869585656</v>
      </c>
      <c r="BL361" s="8">
        <f t="shared" si="553"/>
        <v>0.36531113292484185</v>
      </c>
      <c r="BM361" s="8">
        <f t="shared" si="554"/>
        <v>0.24579299931340431</v>
      </c>
      <c r="BN361" s="8">
        <f t="shared" si="555"/>
        <v>0.75412689353133067</v>
      </c>
    </row>
    <row r="362" spans="1:66" x14ac:dyDescent="0.25">
      <c r="A362" t="s">
        <v>196</v>
      </c>
      <c r="B362" t="s">
        <v>204</v>
      </c>
      <c r="C362" t="s">
        <v>306</v>
      </c>
      <c r="D362" s="4" t="s">
        <v>499</v>
      </c>
      <c r="E362">
        <f>VLOOKUP(A362,home!$A$2:$E$405,3,FALSE)</f>
        <v>1.62745098039216</v>
      </c>
      <c r="F362">
        <f>VLOOKUP(B362,home!$B$2:$E$405,3,FALSE)</f>
        <v>1</v>
      </c>
      <c r="G362">
        <f>VLOOKUP(C362,away!$B$2:$E$405,4,FALSE)</f>
        <v>0.38</v>
      </c>
      <c r="H362">
        <f>VLOOKUP(A362,away!$A$2:$E$405,3,FALSE)</f>
        <v>1.5882352941176501</v>
      </c>
      <c r="I362">
        <f>VLOOKUP(C362,away!$B$2:$E$405,3,FALSE)</f>
        <v>2.2999999999999998</v>
      </c>
      <c r="J362">
        <f>VLOOKUP(B362,home!$B$2:$E$405,4,FALSE)</f>
        <v>1.42</v>
      </c>
      <c r="K362" s="3">
        <f t="shared" si="556"/>
        <v>0.61843137254902081</v>
      </c>
      <c r="L362" s="3">
        <f t="shared" si="557"/>
        <v>5.1871764705882439</v>
      </c>
      <c r="M362" s="5">
        <f t="shared" si="502"/>
        <v>3.0106242095380028E-3</v>
      </c>
      <c r="N362" s="5">
        <f t="shared" si="503"/>
        <v>1.8618644621338982E-3</v>
      </c>
      <c r="O362" s="5">
        <f t="shared" si="504"/>
        <v>1.561663906149886E-2</v>
      </c>
      <c r="P362" s="5">
        <f t="shared" si="505"/>
        <v>9.6578195294053926E-3</v>
      </c>
      <c r="Q362" s="5">
        <f t="shared" si="506"/>
        <v>5.7571769740885539E-4</v>
      </c>
      <c r="R362" s="5">
        <f t="shared" si="507"/>
        <v>4.0503131344738083E-2</v>
      </c>
      <c r="S362" s="5">
        <f t="shared" si="508"/>
        <v>7.7453603946204168E-3</v>
      </c>
      <c r="T362" s="5">
        <f t="shared" si="509"/>
        <v>2.9863492937004573E-3</v>
      </c>
      <c r="U362" s="5">
        <f t="shared" si="510"/>
        <v>2.504840711005964E-2</v>
      </c>
      <c r="V362" s="5">
        <f t="shared" si="511"/>
        <v>2.7607155222149128E-3</v>
      </c>
      <c r="W362" s="5">
        <f t="shared" si="512"/>
        <v>1.1868062860310676E-4</v>
      </c>
      <c r="X362" s="5">
        <f t="shared" si="513"/>
        <v>6.1561736420465748E-4</v>
      </c>
      <c r="Y362" s="5">
        <f t="shared" si="514"/>
        <v>1.5966579532439766E-3</v>
      </c>
      <c r="Z362" s="5">
        <f t="shared" si="515"/>
        <v>7.0032296632190183E-2</v>
      </c>
      <c r="AA362" s="5">
        <f t="shared" si="516"/>
        <v>4.3310169329005548E-2</v>
      </c>
      <c r="AB362" s="5">
        <f t="shared" si="517"/>
        <v>1.3392183731733698E-2</v>
      </c>
      <c r="AC362" s="5">
        <f t="shared" si="518"/>
        <v>5.5350839290050637E-4</v>
      </c>
      <c r="AD362" s="5">
        <f t="shared" si="519"/>
        <v>1.8348956010499973E-5</v>
      </c>
      <c r="AE362" s="5">
        <f t="shared" si="520"/>
        <v>9.5179272877524197E-5</v>
      </c>
      <c r="AF362" s="5">
        <f t="shared" si="521"/>
        <v>2.4685584237899569E-4</v>
      </c>
      <c r="AG362" s="5">
        <f t="shared" si="522"/>
        <v>4.2682827240518882E-4</v>
      </c>
      <c r="AH362" s="5">
        <f t="shared" si="523"/>
        <v>9.0817470317938326E-2</v>
      </c>
      <c r="AI362" s="5">
        <f t="shared" si="524"/>
        <v>5.6164372820152561E-2</v>
      </c>
      <c r="AJ362" s="5">
        <f t="shared" si="525"/>
        <v>1.7366905085760932E-2</v>
      </c>
      <c r="AK362" s="5">
        <f t="shared" si="526"/>
        <v>3.580079649705234E-3</v>
      </c>
      <c r="AL362" s="5">
        <f t="shared" si="527"/>
        <v>7.1024263336600616E-5</v>
      </c>
      <c r="AM362" s="5">
        <f t="shared" si="528"/>
        <v>2.2695140100830218E-6</v>
      </c>
      <c r="AN362" s="5">
        <f t="shared" si="529"/>
        <v>1.1772369672773021E-5</v>
      </c>
      <c r="AO362" s="5">
        <f t="shared" si="530"/>
        <v>3.053267948483742E-5</v>
      </c>
      <c r="AP362" s="5">
        <f t="shared" si="531"/>
        <v>5.2792798869253679E-5</v>
      </c>
      <c r="AQ362" s="5">
        <f t="shared" si="532"/>
        <v>6.8461391027772601E-5</v>
      </c>
      <c r="AR362" s="5">
        <f t="shared" si="533"/>
        <v>9.4217249030311159E-2</v>
      </c>
      <c r="AS362" s="5">
        <f t="shared" si="534"/>
        <v>5.8266902635608235E-2</v>
      </c>
      <c r="AT362" s="5">
        <f t="shared" si="535"/>
        <v>1.8017040285559678E-2</v>
      </c>
      <c r="AU362" s="5">
        <f t="shared" si="536"/>
        <v>3.7141009843565573E-3</v>
      </c>
      <c r="AV362" s="5">
        <f t="shared" si="537"/>
        <v>5.7422914238532379E-4</v>
      </c>
      <c r="AW362" s="5">
        <f t="shared" si="538"/>
        <v>6.3288787176197658E-6</v>
      </c>
      <c r="AX362" s="5">
        <f t="shared" si="539"/>
        <v>2.3392311071247909E-7</v>
      </c>
      <c r="AY362" s="5">
        <f t="shared" si="540"/>
        <v>1.2134004558145803E-6</v>
      </c>
      <c r="AZ362" s="5">
        <f t="shared" si="541"/>
        <v>3.1470611469012204E-6</v>
      </c>
      <c r="BA362" s="5">
        <f t="shared" si="542"/>
        <v>5.4414538442361538E-6</v>
      </c>
      <c r="BB362" s="5">
        <f t="shared" si="543"/>
        <v>7.0564453366534334E-6</v>
      </c>
      <c r="BC362" s="5">
        <f t="shared" si="544"/>
        <v>7.3206054432561641E-6</v>
      </c>
      <c r="BD362" s="5">
        <f t="shared" si="545"/>
        <v>8.1453582882263842E-2</v>
      </c>
      <c r="BE362" s="5">
        <f t="shared" si="546"/>
        <v>5.0373451060913864E-2</v>
      </c>
      <c r="BF362" s="5">
        <f t="shared" si="547"/>
        <v>1.5576261239815941E-2</v>
      </c>
      <c r="BG362" s="5">
        <f t="shared" si="548"/>
        <v>3.210949539240495E-3</v>
      </c>
      <c r="BH362" s="5">
        <f t="shared" si="549"/>
        <v>4.9643798268453625E-4</v>
      </c>
      <c r="BI362" s="5">
        <f t="shared" si="550"/>
        <v>6.1402564603412992E-5</v>
      </c>
      <c r="BJ362" s="8">
        <f t="shared" si="551"/>
        <v>8.7323413853694545E-3</v>
      </c>
      <c r="BK362" s="8">
        <f t="shared" si="552"/>
        <v>2.3800265712471649E-2</v>
      </c>
      <c r="BL362" s="8">
        <f t="shared" si="553"/>
        <v>0.63176096579833585</v>
      </c>
      <c r="BM362" s="8">
        <f t="shared" si="554"/>
        <v>0.66310518870190593</v>
      </c>
      <c r="BN362" s="8">
        <f t="shared" si="555"/>
        <v>7.1225796304723088E-2</v>
      </c>
    </row>
    <row r="363" spans="1:66" x14ac:dyDescent="0.25">
      <c r="A363" t="s">
        <v>196</v>
      </c>
      <c r="B363" t="s">
        <v>303</v>
      </c>
      <c r="C363" t="s">
        <v>304</v>
      </c>
      <c r="D363" s="4" t="s">
        <v>499</v>
      </c>
      <c r="E363">
        <f>VLOOKUP(A363,home!$A$2:$E$405,3,FALSE)</f>
        <v>1.62745098039216</v>
      </c>
      <c r="F363">
        <f>VLOOKUP(B363,home!$B$2:$E$405,3,FALSE)</f>
        <v>0.96</v>
      </c>
      <c r="G363">
        <f>VLOOKUP(C363,away!$B$2:$E$405,4,FALSE)</f>
        <v>1.38</v>
      </c>
      <c r="H363">
        <f>VLOOKUP(A363,away!$A$2:$E$405,3,FALSE)</f>
        <v>1.5882352941176501</v>
      </c>
      <c r="I363">
        <f>VLOOKUP(C363,away!$B$2:$E$405,3,FALSE)</f>
        <v>1.23</v>
      </c>
      <c r="J363">
        <f>VLOOKUP(B363,home!$B$2:$E$405,4,FALSE)</f>
        <v>0.98</v>
      </c>
      <c r="K363" s="3">
        <f t="shared" si="556"/>
        <v>2.1560470588235332</v>
      </c>
      <c r="L363" s="3">
        <f t="shared" si="557"/>
        <v>1.9144588235294153</v>
      </c>
      <c r="M363" s="5">
        <f t="shared" si="502"/>
        <v>1.7068751542832612E-2</v>
      </c>
      <c r="N363" s="5">
        <f t="shared" si="503"/>
        <v>3.6801031561713896E-2</v>
      </c>
      <c r="O363" s="5">
        <f t="shared" si="504"/>
        <v>3.267742199780721E-2</v>
      </c>
      <c r="P363" s="5">
        <f t="shared" si="505"/>
        <v>7.0454059588307652E-2</v>
      </c>
      <c r="Q363" s="5">
        <f t="shared" si="506"/>
        <v>3.9672377930152637E-2</v>
      </c>
      <c r="R363" s="5">
        <f t="shared" si="507"/>
        <v>3.1279789436948126E-2</v>
      </c>
      <c r="S363" s="5">
        <f t="shared" si="508"/>
        <v>7.27026593013647E-2</v>
      </c>
      <c r="T363" s="5">
        <f t="shared" si="509"/>
        <v>7.5951133978774343E-2</v>
      </c>
      <c r="U363" s="5">
        <f t="shared" si="510"/>
        <v>6.7440698016151421E-2</v>
      </c>
      <c r="V363" s="5">
        <f t="shared" si="511"/>
        <v>3.334356663919541E-2</v>
      </c>
      <c r="W363" s="5">
        <f t="shared" si="512"/>
        <v>2.8511837917613751E-2</v>
      </c>
      <c r="X363" s="5">
        <f t="shared" si="513"/>
        <v>5.4584739676416187E-2</v>
      </c>
      <c r="Y363" s="5">
        <f t="shared" si="514"/>
        <v>5.2250118251785591E-2</v>
      </c>
      <c r="Z363" s="5">
        <f t="shared" si="515"/>
        <v>1.9961289628569173E-2</v>
      </c>
      <c r="AA363" s="5">
        <f t="shared" si="516"/>
        <v>4.3037479794001264E-2</v>
      </c>
      <c r="AB363" s="5">
        <f t="shared" si="517"/>
        <v>4.6395415864516842E-2</v>
      </c>
      <c r="AC363" s="5">
        <f t="shared" si="518"/>
        <v>8.6019385519698326E-3</v>
      </c>
      <c r="AD363" s="5">
        <f t="shared" si="519"/>
        <v>1.5368216070981102E-2</v>
      </c>
      <c r="AE363" s="5">
        <f t="shared" si="520"/>
        <v>2.9421816858996329E-2</v>
      </c>
      <c r="AF363" s="5">
        <f t="shared" si="521"/>
        <v>2.8163428444986028E-2</v>
      </c>
      <c r="AG363" s="5">
        <f t="shared" si="522"/>
        <v>1.7972574695780934E-2</v>
      </c>
      <c r="AH363" s="5">
        <f t="shared" si="523"/>
        <v>9.5537667646101217E-3</v>
      </c>
      <c r="AI363" s="5">
        <f t="shared" si="524"/>
        <v>2.0598370733523674E-2</v>
      </c>
      <c r="AJ363" s="5">
        <f t="shared" si="525"/>
        <v>2.2205528318285237E-2</v>
      </c>
      <c r="AK363" s="5">
        <f t="shared" si="526"/>
        <v>1.595872134008719E-2</v>
      </c>
      <c r="AL363" s="5">
        <f t="shared" si="527"/>
        <v>1.4202362481980765E-3</v>
      </c>
      <c r="AM363" s="5">
        <f t="shared" si="528"/>
        <v>6.6269194118406703E-3</v>
      </c>
      <c r="AN363" s="5">
        <f t="shared" si="529"/>
        <v>1.2686964340816733E-2</v>
      </c>
      <c r="AO363" s="5">
        <f t="shared" si="530"/>
        <v>1.2144335413039827E-2</v>
      </c>
      <c r="AP363" s="5">
        <f t="shared" si="531"/>
        <v>7.7499433624649457E-3</v>
      </c>
      <c r="AQ363" s="5">
        <f t="shared" si="532"/>
        <v>3.7092368630310627E-3</v>
      </c>
      <c r="AR363" s="5">
        <f t="shared" si="533"/>
        <v>3.658058616089982E-3</v>
      </c>
      <c r="AS363" s="5">
        <f t="shared" si="534"/>
        <v>7.8869465202248898E-3</v>
      </c>
      <c r="AT363" s="5">
        <f t="shared" si="535"/>
        <v>8.5023139240146886E-3</v>
      </c>
      <c r="AU363" s="5">
        <f t="shared" si="536"/>
        <v>6.1104629763554146E-3</v>
      </c>
      <c r="AV363" s="5">
        <f t="shared" si="537"/>
        <v>3.2936114320552957E-3</v>
      </c>
      <c r="AW363" s="5">
        <f t="shared" si="538"/>
        <v>1.6284047392577488E-4</v>
      </c>
      <c r="AX363" s="5">
        <f t="shared" si="539"/>
        <v>2.3813250178266118E-3</v>
      </c>
      <c r="AY363" s="5">
        <f t="shared" si="540"/>
        <v>4.5589486920694982E-3</v>
      </c>
      <c r="AZ363" s="5">
        <f t="shared" si="541"/>
        <v>4.3639597747751708E-3</v>
      </c>
      <c r="BA363" s="5">
        <f t="shared" si="542"/>
        <v>2.784873765448588E-3</v>
      </c>
      <c r="BB363" s="5">
        <f t="shared" si="543"/>
        <v>1.33288153816966E-3</v>
      </c>
      <c r="BC363" s="5">
        <f t="shared" si="544"/>
        <v>5.103493642936726E-4</v>
      </c>
      <c r="BD363" s="5">
        <f t="shared" si="545"/>
        <v>1.1672004324268777E-3</v>
      </c>
      <c r="BE363" s="5">
        <f t="shared" si="546"/>
        <v>2.5165390593915259E-3</v>
      </c>
      <c r="BF363" s="5">
        <f t="shared" si="547"/>
        <v>2.7128883187078202E-3</v>
      </c>
      <c r="BG363" s="5">
        <f t="shared" si="548"/>
        <v>1.9497049601555723E-3</v>
      </c>
      <c r="BH363" s="5">
        <f t="shared" si="549"/>
        <v>1.0509139112292688E-3</v>
      </c>
      <c r="BI363" s="5">
        <f t="shared" si="550"/>
        <v>4.5316396947651998E-4</v>
      </c>
      <c r="BJ363" s="8">
        <f t="shared" si="551"/>
        <v>0.43754701293097731</v>
      </c>
      <c r="BK363" s="8">
        <f t="shared" si="552"/>
        <v>0.20815016056393776</v>
      </c>
      <c r="BL363" s="8">
        <f t="shared" si="553"/>
        <v>0.3284489963860589</v>
      </c>
      <c r="BM363" s="8">
        <f t="shared" si="554"/>
        <v>0.76175791923363767</v>
      </c>
      <c r="BN363" s="8">
        <f t="shared" si="555"/>
        <v>0.22795343205776214</v>
      </c>
    </row>
    <row r="364" spans="1:66" x14ac:dyDescent="0.25">
      <c r="A364" t="s">
        <v>196</v>
      </c>
      <c r="B364" t="s">
        <v>201</v>
      </c>
      <c r="C364" t="s">
        <v>199</v>
      </c>
      <c r="D364" s="4" t="s">
        <v>499</v>
      </c>
      <c r="E364">
        <f>VLOOKUP(A364,home!$A$2:$E$405,3,FALSE)</f>
        <v>1.62745098039216</v>
      </c>
      <c r="F364">
        <f>VLOOKUP(B364,home!$B$2:$E$405,3,FALSE)</f>
        <v>0.96</v>
      </c>
      <c r="G364">
        <f>VLOOKUP(C364,away!$B$2:$E$405,4,FALSE)</f>
        <v>0.69</v>
      </c>
      <c r="H364">
        <f>VLOOKUP(A364,away!$A$2:$E$405,3,FALSE)</f>
        <v>1.5882352941176501</v>
      </c>
      <c r="I364">
        <f>VLOOKUP(C364,away!$B$2:$E$405,3,FALSE)</f>
        <v>0.69</v>
      </c>
      <c r="J364">
        <f>VLOOKUP(B364,home!$B$2:$E$405,4,FALSE)</f>
        <v>0.84</v>
      </c>
      <c r="K364" s="3">
        <f t="shared" si="556"/>
        <v>1.0780235294117666</v>
      </c>
      <c r="L364" s="3">
        <f t="shared" si="557"/>
        <v>0.92054117647058997</v>
      </c>
      <c r="M364" s="5">
        <f t="shared" si="502"/>
        <v>0.13552966863929369</v>
      </c>
      <c r="N364" s="5">
        <f t="shared" si="503"/>
        <v>0.14610417172653861</v>
      </c>
      <c r="O364" s="5">
        <f t="shared" si="504"/>
        <v>0.12476064061588464</v>
      </c>
      <c r="P364" s="5">
        <f t="shared" si="505"/>
        <v>0.13449490612840895</v>
      </c>
      <c r="Q364" s="5">
        <f t="shared" si="506"/>
        <v>7.8751867433212996E-2</v>
      </c>
      <c r="R364" s="5">
        <f t="shared" si="507"/>
        <v>5.742365344488546E-2</v>
      </c>
      <c r="S364" s="5">
        <f t="shared" si="508"/>
        <v>3.3367010994899395E-2</v>
      </c>
      <c r="T364" s="5">
        <f t="shared" si="509"/>
        <v>7.2494336696225833E-2</v>
      </c>
      <c r="U364" s="5">
        <f t="shared" si="510"/>
        <v>6.1904049558373572E-2</v>
      </c>
      <c r="V364" s="5">
        <f t="shared" si="511"/>
        <v>3.6791394964992936E-3</v>
      </c>
      <c r="W364" s="5">
        <f t="shared" si="512"/>
        <v>2.8298788692706609E-2</v>
      </c>
      <c r="X364" s="5">
        <f t="shared" si="513"/>
        <v>2.6050200235876772E-2</v>
      </c>
      <c r="Y364" s="5">
        <f t="shared" si="514"/>
        <v>1.1990140986214223E-2</v>
      </c>
      <c r="Z364" s="5">
        <f t="shared" si="515"/>
        <v>1.7620279166464772E-2</v>
      </c>
      <c r="AA364" s="5">
        <f t="shared" si="516"/>
        <v>1.8995075536252973E-2</v>
      </c>
      <c r="AB364" s="5">
        <f t="shared" si="517"/>
        <v>1.0238569185517268E-2</v>
      </c>
      <c r="AC364" s="5">
        <f t="shared" si="518"/>
        <v>2.2819059019650459E-4</v>
      </c>
      <c r="AD364" s="5">
        <f t="shared" si="519"/>
        <v>7.6266900161473415E-3</v>
      </c>
      <c r="AE364" s="5">
        <f t="shared" si="520"/>
        <v>7.0206822000407768E-3</v>
      </c>
      <c r="AF364" s="5">
        <f t="shared" si="521"/>
        <v>3.2314135260258334E-3</v>
      </c>
      <c r="AG364" s="5">
        <f t="shared" si="522"/>
        <v>9.9154973630359946E-4</v>
      </c>
      <c r="AH364" s="5">
        <f t="shared" si="523"/>
        <v>4.0550481284094258E-3</v>
      </c>
      <c r="AI364" s="5">
        <f t="shared" si="524"/>
        <v>4.3714372953225075E-3</v>
      </c>
      <c r="AJ364" s="5">
        <f t="shared" si="525"/>
        <v>2.3562561308528985E-3</v>
      </c>
      <c r="AK364" s="5">
        <f t="shared" si="526"/>
        <v>8.4669985012671828E-4</v>
      </c>
      <c r="AL364" s="5">
        <f t="shared" si="527"/>
        <v>9.0579346399928159E-6</v>
      </c>
      <c r="AM364" s="5">
        <f t="shared" si="528"/>
        <v>1.644350257787329E-3</v>
      </c>
      <c r="AN364" s="5">
        <f t="shared" si="529"/>
        <v>1.5136921208332658E-3</v>
      </c>
      <c r="AO364" s="5">
        <f t="shared" si="530"/>
        <v>6.9670796286305846E-4</v>
      </c>
      <c r="AP364" s="5">
        <f t="shared" si="531"/>
        <v>2.1378278926346267E-4</v>
      </c>
      <c r="AQ364" s="5">
        <f t="shared" si="532"/>
        <v>4.9198965084438023E-5</v>
      </c>
      <c r="AR364" s="5">
        <f t="shared" si="533"/>
        <v>7.4656775495417574E-4</v>
      </c>
      <c r="AS364" s="5">
        <f t="shared" si="534"/>
        <v>8.0481760614071942E-4</v>
      </c>
      <c r="AT364" s="5">
        <f t="shared" si="535"/>
        <v>4.3380615815227368E-4</v>
      </c>
      <c r="AU364" s="5">
        <f t="shared" si="536"/>
        <v>1.5588441523062437E-4</v>
      </c>
      <c r="AV364" s="5">
        <f t="shared" si="537"/>
        <v>4.2011766871801746E-5</v>
      </c>
      <c r="AW364" s="5">
        <f t="shared" si="538"/>
        <v>2.4968827066800267E-7</v>
      </c>
      <c r="AX364" s="5">
        <f t="shared" si="539"/>
        <v>2.9544137808150731E-4</v>
      </c>
      <c r="AY364" s="5">
        <f t="shared" si="540"/>
        <v>2.7196595375724309E-4</v>
      </c>
      <c r="AZ364" s="5">
        <f t="shared" si="541"/>
        <v>1.2517792951581932E-4</v>
      </c>
      <c r="BA364" s="5">
        <f t="shared" si="542"/>
        <v>3.8410479501548303E-5</v>
      </c>
      <c r="BB364" s="5">
        <f t="shared" si="543"/>
        <v>8.8396069972886865E-6</v>
      </c>
      <c r="BC364" s="5">
        <f t="shared" si="544"/>
        <v>1.6274444449643582E-6</v>
      </c>
      <c r="BD364" s="5">
        <f t="shared" si="545"/>
        <v>1.1454105991008729E-4</v>
      </c>
      <c r="BE364" s="5">
        <f t="shared" si="546"/>
        <v>1.234779576668369E-4</v>
      </c>
      <c r="BF364" s="5">
        <f t="shared" si="547"/>
        <v>6.6556071864280116E-5</v>
      </c>
      <c r="BG364" s="5">
        <f t="shared" si="548"/>
        <v>2.3916337164971475E-5</v>
      </c>
      <c r="BH364" s="5">
        <f t="shared" si="549"/>
        <v>6.4455935502960866E-6</v>
      </c>
      <c r="BI364" s="5">
        <f t="shared" si="550"/>
        <v>1.3897003016487821E-6</v>
      </c>
      <c r="BJ364" s="8">
        <f t="shared" si="551"/>
        <v>0.38741903613742257</v>
      </c>
      <c r="BK364" s="8">
        <f t="shared" si="552"/>
        <v>0.3075799397376951</v>
      </c>
      <c r="BL364" s="8">
        <f t="shared" si="553"/>
        <v>0.28747084416743307</v>
      </c>
      <c r="BM364" s="8">
        <f t="shared" si="554"/>
        <v>0.32275347495530454</v>
      </c>
      <c r="BN364" s="8">
        <f t="shared" si="555"/>
        <v>0.67706490798822438</v>
      </c>
    </row>
    <row r="365" spans="1:66" x14ac:dyDescent="0.25">
      <c r="A365" t="s">
        <v>196</v>
      </c>
      <c r="B365" t="s">
        <v>307</v>
      </c>
      <c r="C365" t="s">
        <v>205</v>
      </c>
      <c r="D365" s="4" t="s">
        <v>499</v>
      </c>
      <c r="E365">
        <f>VLOOKUP(A365,home!$A$2:$E$405,3,FALSE)</f>
        <v>1.62745098039216</v>
      </c>
      <c r="F365">
        <f>VLOOKUP(B365,home!$B$2:$E$405,3,FALSE)</f>
        <v>1</v>
      </c>
      <c r="G365">
        <f>VLOOKUP(C365,away!$B$2:$E$405,4,FALSE)</f>
        <v>1.02</v>
      </c>
      <c r="H365">
        <f>VLOOKUP(A365,away!$A$2:$E$405,3,FALSE)</f>
        <v>1.5882352941176501</v>
      </c>
      <c r="I365">
        <f>VLOOKUP(C365,away!$B$2:$E$405,3,FALSE)</f>
        <v>1.57</v>
      </c>
      <c r="J365">
        <f>VLOOKUP(B365,home!$B$2:$E$405,4,FALSE)</f>
        <v>0.39</v>
      </c>
      <c r="K365" s="3">
        <f t="shared" si="556"/>
        <v>1.6600000000000033</v>
      </c>
      <c r="L365" s="3">
        <f t="shared" si="557"/>
        <v>0.97247647058823727</v>
      </c>
      <c r="M365" s="5">
        <f t="shared" si="502"/>
        <v>7.1900182889882397E-2</v>
      </c>
      <c r="N365" s="5">
        <f t="shared" si="503"/>
        <v>0.11935430359720502</v>
      </c>
      <c r="O365" s="5">
        <f t="shared" si="504"/>
        <v>6.9921236091401592E-2</v>
      </c>
      <c r="P365" s="5">
        <f t="shared" si="505"/>
        <v>0.11606925191172687</v>
      </c>
      <c r="Q365" s="5">
        <f t="shared" si="506"/>
        <v>9.9064071985680374E-2</v>
      </c>
      <c r="R365" s="5">
        <f t="shared" si="507"/>
        <v>3.3998378446666547E-2</v>
      </c>
      <c r="S365" s="5">
        <f t="shared" si="508"/>
        <v>4.6842965823817362E-2</v>
      </c>
      <c r="T365" s="5">
        <f t="shared" si="509"/>
        <v>9.6337479086733513E-2</v>
      </c>
      <c r="U365" s="5">
        <f t="shared" si="510"/>
        <v>5.643730822146658E-2</v>
      </c>
      <c r="V365" s="5">
        <f t="shared" si="511"/>
        <v>8.4021235829493494E-3</v>
      </c>
      <c r="W365" s="5">
        <f t="shared" si="512"/>
        <v>5.4815453165409894E-2</v>
      </c>
      <c r="X365" s="5">
        <f t="shared" si="513"/>
        <v>5.3306738427992634E-2</v>
      </c>
      <c r="Y365" s="5">
        <f t="shared" si="514"/>
        <v>2.5919774422512313E-2</v>
      </c>
      <c r="Z365" s="5">
        <f t="shared" si="515"/>
        <v>1.1020874359179162E-2</v>
      </c>
      <c r="AA365" s="5">
        <f t="shared" si="516"/>
        <v>1.8294651436237448E-2</v>
      </c>
      <c r="AB365" s="5">
        <f t="shared" si="517"/>
        <v>1.5184560692077112E-2</v>
      </c>
      <c r="AC365" s="5">
        <f t="shared" si="518"/>
        <v>8.4772750181700228E-4</v>
      </c>
      <c r="AD365" s="5">
        <f t="shared" si="519"/>
        <v>2.2748413063645154E-2</v>
      </c>
      <c r="AE365" s="5">
        <f t="shared" si="520"/>
        <v>2.2122296447616988E-2</v>
      </c>
      <c r="AF365" s="5">
        <f t="shared" si="521"/>
        <v>1.0756706385342634E-2</v>
      </c>
      <c r="AG365" s="5">
        <f t="shared" si="522"/>
        <v>3.4868812869239874E-3</v>
      </c>
      <c r="AH365" s="5">
        <f t="shared" si="523"/>
        <v>2.6793852499027372E-3</v>
      </c>
      <c r="AI365" s="5">
        <f t="shared" si="524"/>
        <v>4.4477795148385527E-3</v>
      </c>
      <c r="AJ365" s="5">
        <f t="shared" si="525"/>
        <v>3.6916569973160069E-3</v>
      </c>
      <c r="AK365" s="5">
        <f t="shared" si="526"/>
        <v>2.0427168718481939E-3</v>
      </c>
      <c r="AL365" s="5">
        <f t="shared" si="527"/>
        <v>5.4739831252775609E-5</v>
      </c>
      <c r="AM365" s="5">
        <f t="shared" si="528"/>
        <v>7.5524731371302131E-3</v>
      </c>
      <c r="AN365" s="5">
        <f t="shared" si="529"/>
        <v>7.3446024206088615E-3</v>
      </c>
      <c r="AO365" s="5">
        <f t="shared" si="530"/>
        <v>3.5712265199337647E-3</v>
      </c>
      <c r="AP365" s="5">
        <f t="shared" si="531"/>
        <v>1.1576445872587672E-3</v>
      </c>
      <c r="AQ365" s="5">
        <f t="shared" si="532"/>
        <v>2.8144553060324554E-4</v>
      </c>
      <c r="AR365" s="5">
        <f t="shared" si="533"/>
        <v>5.2112782223431939E-4</v>
      </c>
      <c r="AS365" s="5">
        <f t="shared" si="534"/>
        <v>8.6507218490897196E-4</v>
      </c>
      <c r="AT365" s="5">
        <f t="shared" si="535"/>
        <v>7.1800991347444824E-4</v>
      </c>
      <c r="AU365" s="5">
        <f t="shared" si="536"/>
        <v>3.9729881878919533E-4</v>
      </c>
      <c r="AV365" s="5">
        <f t="shared" si="537"/>
        <v>1.6487900979751644E-4</v>
      </c>
      <c r="AW365" s="5">
        <f t="shared" si="538"/>
        <v>2.4546419030419326E-6</v>
      </c>
      <c r="AX365" s="5">
        <f t="shared" si="539"/>
        <v>2.08951756793936E-3</v>
      </c>
      <c r="AY365" s="5">
        <f t="shared" si="540"/>
        <v>2.032006669701786E-3</v>
      </c>
      <c r="AZ365" s="5">
        <f t="shared" si="541"/>
        <v>9.8803933718167539E-4</v>
      </c>
      <c r="BA365" s="5">
        <f t="shared" si="542"/>
        <v>3.2028166914159246E-4</v>
      </c>
      <c r="BB365" s="5">
        <f t="shared" si="543"/>
        <v>7.7866596800231307E-5</v>
      </c>
      <c r="BC365" s="5">
        <f t="shared" si="544"/>
        <v>1.5144686646601261E-5</v>
      </c>
      <c r="BD365" s="5">
        <f t="shared" si="545"/>
        <v>8.4464090881960848E-5</v>
      </c>
      <c r="BE365" s="5">
        <f t="shared" si="546"/>
        <v>1.4021039086405527E-4</v>
      </c>
      <c r="BF365" s="5">
        <f t="shared" si="547"/>
        <v>1.1637462441716613E-4</v>
      </c>
      <c r="BG365" s="5">
        <f t="shared" si="548"/>
        <v>6.4393958844165367E-5</v>
      </c>
      <c r="BH365" s="5">
        <f t="shared" si="549"/>
        <v>2.6723492920328684E-5</v>
      </c>
      <c r="BI365" s="5">
        <f t="shared" si="550"/>
        <v>8.8721996495491487E-6</v>
      </c>
      <c r="BJ365" s="8">
        <f t="shared" si="551"/>
        <v>0.53334236659200873</v>
      </c>
      <c r="BK365" s="8">
        <f t="shared" si="552"/>
        <v>0.24614899821114755</v>
      </c>
      <c r="BL365" s="8">
        <f t="shared" si="553"/>
        <v>0.20980510002853642</v>
      </c>
      <c r="BM365" s="8">
        <f t="shared" si="554"/>
        <v>0.48798036224051011</v>
      </c>
      <c r="BN365" s="8">
        <f t="shared" si="555"/>
        <v>0.51030742492256276</v>
      </c>
    </row>
    <row r="366" spans="1:66" x14ac:dyDescent="0.25">
      <c r="A366" t="s">
        <v>32</v>
      </c>
      <c r="B366" t="s">
        <v>313</v>
      </c>
      <c r="C366" t="s">
        <v>207</v>
      </c>
      <c r="D366" s="4" t="s">
        <v>499</v>
      </c>
      <c r="E366">
        <f>VLOOKUP(A366,home!$A$2:$E$405,3,FALSE)</f>
        <v>1.2741935483871001</v>
      </c>
      <c r="F366">
        <f>VLOOKUP(B366,home!$B$2:$E$405,3,FALSE)</f>
        <v>0.65</v>
      </c>
      <c r="G366">
        <f>VLOOKUP(C366,away!$B$2:$E$405,4,FALSE)</f>
        <v>0.67</v>
      </c>
      <c r="H366">
        <f>VLOOKUP(A366,away!$A$2:$E$405,3,FALSE)</f>
        <v>1.12903225806452</v>
      </c>
      <c r="I366">
        <f>VLOOKUP(C366,away!$B$2:$E$405,3,FALSE)</f>
        <v>0.78</v>
      </c>
      <c r="J366">
        <f>VLOOKUP(B366,home!$B$2:$E$405,4,FALSE)</f>
        <v>0.74</v>
      </c>
      <c r="K366" s="3">
        <f t="shared" si="556"/>
        <v>0.55491129032258213</v>
      </c>
      <c r="L366" s="3">
        <f t="shared" si="557"/>
        <v>0.65167741935484103</v>
      </c>
      <c r="M366" s="5">
        <f t="shared" si="502"/>
        <v>0.29921625394423318</v>
      </c>
      <c r="N366" s="5">
        <f t="shared" si="503"/>
        <v>0.16603847756168383</v>
      </c>
      <c r="O366" s="5">
        <f t="shared" si="504"/>
        <v>0.19499247619940063</v>
      </c>
      <c r="P366" s="5">
        <f t="shared" si="505"/>
        <v>0.10820352657100479</v>
      </c>
      <c r="Q366" s="5">
        <f t="shared" si="506"/>
        <v>4.6068312913475538E-2</v>
      </c>
      <c r="R366" s="5">
        <f t="shared" si="507"/>
        <v>6.3536096841617831E-2</v>
      </c>
      <c r="S366" s="5">
        <f t="shared" si="508"/>
        <v>9.7822252368217223E-3</v>
      </c>
      <c r="T366" s="5">
        <f t="shared" si="509"/>
        <v>3.0021679273485032E-2</v>
      </c>
      <c r="U366" s="5">
        <f t="shared" si="510"/>
        <v>3.5256897480442681E-2</v>
      </c>
      <c r="V366" s="5">
        <f t="shared" si="511"/>
        <v>3.9305324210735742E-4</v>
      </c>
      <c r="W366" s="5">
        <f t="shared" si="512"/>
        <v>8.5212756539337284E-3</v>
      </c>
      <c r="X366" s="5">
        <f t="shared" si="513"/>
        <v>5.5531229277667668E-3</v>
      </c>
      <c r="Y366" s="5">
        <f t="shared" si="514"/>
        <v>1.8094224094636229E-3</v>
      </c>
      <c r="Z366" s="5">
        <f t="shared" si="515"/>
        <v>1.3801679875208257E-2</v>
      </c>
      <c r="AA366" s="5">
        <f t="shared" si="516"/>
        <v>7.6587079881710284E-3</v>
      </c>
      <c r="AB366" s="5">
        <f t="shared" si="517"/>
        <v>2.1249517659599261E-3</v>
      </c>
      <c r="AC366" s="5">
        <f t="shared" si="518"/>
        <v>8.8835721584224094E-6</v>
      </c>
      <c r="AD366" s="5">
        <f t="shared" si="519"/>
        <v>1.1821380170796926E-3</v>
      </c>
      <c r="AE366" s="5">
        <f t="shared" si="520"/>
        <v>7.7037265229174293E-4</v>
      </c>
      <c r="AF366" s="5">
        <f t="shared" si="521"/>
        <v>2.5101723099351362E-4</v>
      </c>
      <c r="AG366" s="5">
        <f t="shared" si="522"/>
        <v>5.4527420435816995E-5</v>
      </c>
      <c r="AH366" s="5">
        <f t="shared" si="523"/>
        <v>2.2485607809593399E-3</v>
      </c>
      <c r="AI366" s="5">
        <f t="shared" si="524"/>
        <v>1.2477517643309003E-3</v>
      </c>
      <c r="AJ366" s="5">
        <f t="shared" si="525"/>
        <v>3.4619577077356914E-4</v>
      </c>
      <c r="AK366" s="5">
        <f t="shared" si="526"/>
        <v>6.4035980621394043E-5</v>
      </c>
      <c r="AL366" s="5">
        <f t="shared" si="527"/>
        <v>1.2850021660500425E-7</v>
      </c>
      <c r="AM366" s="5">
        <f t="shared" si="528"/>
        <v>1.3119634647941423E-4</v>
      </c>
      <c r="AN366" s="5">
        <f t="shared" si="529"/>
        <v>8.5497696502488237E-5</v>
      </c>
      <c r="AO366" s="5">
        <f t="shared" si="530"/>
        <v>2.7858459108762475E-5</v>
      </c>
      <c r="AP366" s="5">
        <f t="shared" si="531"/>
        <v>6.0515762464002309E-6</v>
      </c>
      <c r="AQ366" s="5">
        <f t="shared" si="532"/>
        <v>9.8591889782078932E-7</v>
      </c>
      <c r="AR366" s="5">
        <f t="shared" si="533"/>
        <v>2.9306725739961772E-4</v>
      </c>
      <c r="AS366" s="5">
        <f t="shared" si="534"/>
        <v>1.6262632995492219E-4</v>
      </c>
      <c r="AT366" s="5">
        <f t="shared" si="535"/>
        <v>4.5121593297855923E-5</v>
      </c>
      <c r="AU366" s="5">
        <f t="shared" si="536"/>
        <v>8.3461605194413358E-6</v>
      </c>
      <c r="AV366" s="5">
        <f t="shared" si="537"/>
        <v>1.1578446757706459E-6</v>
      </c>
      <c r="AW366" s="5">
        <f t="shared" si="538"/>
        <v>1.2907959468663953E-9</v>
      </c>
      <c r="AX366" s="5">
        <f t="shared" si="539"/>
        <v>1.2133722318416709E-5</v>
      </c>
      <c r="AY366" s="5">
        <f t="shared" si="540"/>
        <v>7.9072728476340388E-6</v>
      </c>
      <c r="AZ366" s="5">
        <f t="shared" si="541"/>
        <v>2.5764955817403777E-6</v>
      </c>
      <c r="BA366" s="5">
        <f t="shared" si="542"/>
        <v>5.5968133056257308E-7</v>
      </c>
      <c r="BB366" s="5">
        <f t="shared" si="543"/>
        <v>9.1182921290525308E-8</v>
      </c>
      <c r="BC366" s="5">
        <f t="shared" si="544"/>
        <v>1.1884370167169024E-8</v>
      </c>
      <c r="BD366" s="5">
        <f t="shared" si="545"/>
        <v>3.1830885666597304E-5</v>
      </c>
      <c r="BE366" s="5">
        <f t="shared" si="546"/>
        <v>1.7663317837362095E-5</v>
      </c>
      <c r="BF366" s="5">
        <f t="shared" si="547"/>
        <v>4.9007872462542397E-6</v>
      </c>
      <c r="BG366" s="5">
        <f t="shared" si="548"/>
        <v>9.0650072480513161E-7</v>
      </c>
      <c r="BH366" s="5">
        <f t="shared" si="549"/>
        <v>1.2575687171999287E-7</v>
      </c>
      <c r="BI366" s="5">
        <f t="shared" si="550"/>
        <v>1.3956781590614543E-8</v>
      </c>
      <c r="BJ366" s="8">
        <f t="shared" si="551"/>
        <v>0.26054521629721383</v>
      </c>
      <c r="BK366" s="8">
        <f t="shared" si="552"/>
        <v>0.41761197833938968</v>
      </c>
      <c r="BL366" s="8">
        <f t="shared" si="553"/>
        <v>0.30804143496325315</v>
      </c>
      <c r="BM366" s="8">
        <f t="shared" si="554"/>
        <v>0.12193725946159768</v>
      </c>
      <c r="BN366" s="8">
        <f t="shared" si="555"/>
        <v>0.87805514403141594</v>
      </c>
    </row>
    <row r="367" spans="1:66" x14ac:dyDescent="0.25">
      <c r="A367" t="s">
        <v>32</v>
      </c>
      <c r="B367" t="s">
        <v>309</v>
      </c>
      <c r="C367" t="s">
        <v>330</v>
      </c>
      <c r="D367" s="4" t="s">
        <v>499</v>
      </c>
      <c r="E367">
        <f>VLOOKUP(A367,home!$A$2:$E$405,3,FALSE)</f>
        <v>1.2741935483871001</v>
      </c>
      <c r="F367">
        <f>VLOOKUP(B367,home!$B$2:$E$405,3,FALSE)</f>
        <v>1.01</v>
      </c>
      <c r="G367">
        <f>VLOOKUP(C367,away!$B$2:$E$405,4,FALSE)</f>
        <v>1.35</v>
      </c>
      <c r="H367">
        <f>VLOOKUP(A367,away!$A$2:$E$405,3,FALSE)</f>
        <v>1.12903225806452</v>
      </c>
      <c r="I367">
        <f>VLOOKUP(C367,away!$B$2:$E$405,3,FALSE)</f>
        <v>0.45</v>
      </c>
      <c r="J367">
        <f>VLOOKUP(B367,home!$B$2:$E$405,4,FALSE)</f>
        <v>0.76</v>
      </c>
      <c r="K367" s="3">
        <f t="shared" si="556"/>
        <v>1.7373629032258109</v>
      </c>
      <c r="L367" s="3">
        <f t="shared" si="557"/>
        <v>0.38612903225806589</v>
      </c>
      <c r="M367" s="5">
        <f t="shared" si="502"/>
        <v>0.11961321676724082</v>
      </c>
      <c r="N367" s="5">
        <f t="shared" si="503"/>
        <v>0.20781156554691174</v>
      </c>
      <c r="O367" s="5">
        <f t="shared" si="504"/>
        <v>4.6186135635608958E-2</v>
      </c>
      <c r="P367" s="5">
        <f t="shared" si="505"/>
        <v>8.0242078696662653E-2</v>
      </c>
      <c r="Q367" s="5">
        <f t="shared" si="506"/>
        <v>0.18052205242124181</v>
      </c>
      <c r="R367" s="5">
        <f t="shared" si="507"/>
        <v>8.916903928358727E-3</v>
      </c>
      <c r="S367" s="5">
        <f t="shared" si="508"/>
        <v>1.3457524526931781E-2</v>
      </c>
      <c r="T367" s="5">
        <f t="shared" si="509"/>
        <v>6.9704805402653933E-2</v>
      </c>
      <c r="U367" s="5">
        <f t="shared" si="510"/>
        <v>1.5491898096758955E-2</v>
      </c>
      <c r="V367" s="5">
        <f t="shared" si="511"/>
        <v>1.0031033278553537E-3</v>
      </c>
      <c r="W367" s="5">
        <f t="shared" si="512"/>
        <v>0.10454410569695018</v>
      </c>
      <c r="X367" s="5">
        <f t="shared" si="513"/>
        <v>4.0367514361048323E-2</v>
      </c>
      <c r="Y367" s="5">
        <f t="shared" si="514"/>
        <v>7.7935346274475821E-3</v>
      </c>
      <c r="Z367" s="5">
        <f t="shared" si="515"/>
        <v>1.147691828198434E-3</v>
      </c>
      <c r="AA367" s="5">
        <f t="shared" si="516"/>
        <v>1.9939572066473695E-3</v>
      </c>
      <c r="AB367" s="5">
        <f t="shared" si="517"/>
        <v>1.7321136407244518E-3</v>
      </c>
      <c r="AC367" s="5">
        <f t="shared" si="518"/>
        <v>4.2058007023632126E-5</v>
      </c>
      <c r="AD367" s="5">
        <f t="shared" si="519"/>
        <v>4.5407762747199883E-2</v>
      </c>
      <c r="AE367" s="5">
        <f t="shared" si="520"/>
        <v>1.7533255486580145E-2</v>
      </c>
      <c r="AF367" s="5">
        <f t="shared" si="521"/>
        <v>3.3850494866833072E-3</v>
      </c>
      <c r="AG367" s="5">
        <f t="shared" si="522"/>
        <v>4.3568862747956277E-4</v>
      </c>
      <c r="AH367" s="5">
        <f t="shared" si="523"/>
        <v>1.1078928373818791E-4</v>
      </c>
      <c r="AI367" s="5">
        <f t="shared" si="524"/>
        <v>1.9248119164168626E-4</v>
      </c>
      <c r="AJ367" s="5">
        <f t="shared" si="525"/>
        <v>1.6720484096348191E-4</v>
      </c>
      <c r="AK367" s="5">
        <f t="shared" si="526"/>
        <v>9.6831829309908271E-5</v>
      </c>
      <c r="AL367" s="5">
        <f t="shared" si="527"/>
        <v>1.1285782627123071E-6</v>
      </c>
      <c r="AM367" s="5">
        <f t="shared" si="528"/>
        <v>1.5777952503092805E-2</v>
      </c>
      <c r="AN367" s="5">
        <f t="shared" si="529"/>
        <v>6.0923255310329529E-3</v>
      </c>
      <c r="AO367" s="5">
        <f t="shared" si="530"/>
        <v>1.1762118807494306E-3</v>
      </c>
      <c r="AP367" s="5">
        <f t="shared" si="531"/>
        <v>1.5138985174807242E-4</v>
      </c>
      <c r="AQ367" s="5">
        <f t="shared" si="532"/>
        <v>1.4614004237293814E-5</v>
      </c>
      <c r="AR367" s="5">
        <f t="shared" si="533"/>
        <v>8.5557917828781541E-6</v>
      </c>
      <c r="AS367" s="5">
        <f t="shared" si="534"/>
        <v>1.4864515251296726E-5</v>
      </c>
      <c r="AT367" s="5">
        <f t="shared" si="535"/>
        <v>1.2912528686018617E-5</v>
      </c>
      <c r="AU367" s="5">
        <f t="shared" si="536"/>
        <v>7.4779161086426198E-6</v>
      </c>
      <c r="AV367" s="5">
        <f t="shared" si="537"/>
        <v>3.2479635101476023E-6</v>
      </c>
      <c r="AW367" s="5">
        <f t="shared" si="538"/>
        <v>2.1030625075331647E-8</v>
      </c>
      <c r="AX367" s="5">
        <f t="shared" si="539"/>
        <v>4.5686715612887098E-3</v>
      </c>
      <c r="AY367" s="5">
        <f t="shared" si="540"/>
        <v>1.7640967286653563E-3</v>
      </c>
      <c r="AZ367" s="5">
        <f t="shared" si="541"/>
        <v>3.4058448132458685E-4</v>
      </c>
      <c r="BA367" s="5">
        <f t="shared" si="542"/>
        <v>4.3836518725326024E-5</v>
      </c>
      <c r="BB367" s="5">
        <f t="shared" si="543"/>
        <v>4.2316381382431793E-6</v>
      </c>
      <c r="BC367" s="5">
        <f t="shared" si="544"/>
        <v>3.267916678372325E-7</v>
      </c>
      <c r="BD367" s="5">
        <f t="shared" si="545"/>
        <v>5.5060660022070892E-7</v>
      </c>
      <c r="BE367" s="5">
        <f t="shared" si="546"/>
        <v>9.5660348149474422E-7</v>
      </c>
      <c r="BF367" s="5">
        <f t="shared" si="547"/>
        <v>8.3098370092281372E-7</v>
      </c>
      <c r="BG367" s="5">
        <f t="shared" si="548"/>
        <v>4.8124008505619606E-7</v>
      </c>
      <c r="BH367" s="5">
        <f t="shared" si="549"/>
        <v>2.0902216783046737E-7</v>
      </c>
      <c r="BI367" s="5">
        <f t="shared" si="550"/>
        <v>7.2629472068098709E-8</v>
      </c>
      <c r="BJ367" s="8">
        <f t="shared" si="551"/>
        <v>0.70743957589486728</v>
      </c>
      <c r="BK367" s="8">
        <f t="shared" si="552"/>
        <v>0.21612320663264228</v>
      </c>
      <c r="BL367" s="8">
        <f t="shared" si="553"/>
        <v>7.493847545459828E-2</v>
      </c>
      <c r="BM367" s="8">
        <f t="shared" si="554"/>
        <v>0.35459292111624113</v>
      </c>
      <c r="BN367" s="8">
        <f t="shared" si="555"/>
        <v>0.64329195299602482</v>
      </c>
    </row>
    <row r="368" spans="1:66" x14ac:dyDescent="0.25">
      <c r="A368" t="s">
        <v>32</v>
      </c>
      <c r="B368" t="s">
        <v>311</v>
      </c>
      <c r="C368" t="s">
        <v>209</v>
      </c>
      <c r="D368" s="4" t="s">
        <v>499</v>
      </c>
      <c r="E368">
        <f>VLOOKUP(A368,home!$A$2:$E$405,3,FALSE)</f>
        <v>1.2741935483871001</v>
      </c>
      <c r="F368">
        <f>VLOOKUP(B368,home!$B$2:$E$405,3,FALSE)</f>
        <v>1.01</v>
      </c>
      <c r="G368">
        <f>VLOOKUP(C368,away!$B$2:$E$405,4,FALSE)</f>
        <v>0.39</v>
      </c>
      <c r="H368">
        <f>VLOOKUP(A368,away!$A$2:$E$405,3,FALSE)</f>
        <v>1.12903225806452</v>
      </c>
      <c r="I368">
        <f>VLOOKUP(C368,away!$B$2:$E$405,3,FALSE)</f>
        <v>1.44</v>
      </c>
      <c r="J368">
        <f>VLOOKUP(B368,home!$B$2:$E$405,4,FALSE)</f>
        <v>2.02</v>
      </c>
      <c r="K368" s="3">
        <f t="shared" si="556"/>
        <v>0.50190483870967872</v>
      </c>
      <c r="L368" s="3">
        <f t="shared" si="557"/>
        <v>3.2841290322580758</v>
      </c>
      <c r="M368" s="5">
        <f t="shared" si="502"/>
        <v>2.268539687524309E-2</v>
      </c>
      <c r="N368" s="5">
        <f t="shared" si="503"/>
        <v>1.1385910459733932E-2</v>
      </c>
      <c r="O368" s="5">
        <f t="shared" si="504"/>
        <v>7.4501770486282468E-2</v>
      </c>
      <c r="P368" s="5">
        <f t="shared" si="505"/>
        <v>3.7392799099503098E-2</v>
      </c>
      <c r="Q368" s="5">
        <f t="shared" si="506"/>
        <v>2.8573217764278013E-3</v>
      </c>
      <c r="R368" s="5">
        <f t="shared" si="507"/>
        <v>0.12233671370431409</v>
      </c>
      <c r="S368" s="5">
        <f t="shared" si="508"/>
        <v>1.5408827010887565E-2</v>
      </c>
      <c r="T368" s="5">
        <f t="shared" si="509"/>
        <v>9.383813400469761E-3</v>
      </c>
      <c r="U368" s="5">
        <f t="shared" si="510"/>
        <v>6.1401388560035901E-2</v>
      </c>
      <c r="V368" s="5">
        <f t="shared" si="511"/>
        <v>2.8220757361407263E-3</v>
      </c>
      <c r="W368" s="5">
        <f t="shared" si="512"/>
        <v>4.7803454177988285E-4</v>
      </c>
      <c r="X368" s="5">
        <f t="shared" si="513"/>
        <v>1.5699271170814993E-3</v>
      </c>
      <c r="Y368" s="5">
        <f t="shared" si="514"/>
        <v>2.5779216118682882E-3</v>
      </c>
      <c r="Z368" s="5">
        <f t="shared" si="515"/>
        <v>0.13392318439579409</v>
      </c>
      <c r="AA368" s="5">
        <f t="shared" si="516"/>
        <v>6.7216694263657589E-2</v>
      </c>
      <c r="AB368" s="5">
        <f t="shared" si="517"/>
        <v>1.6868192046499423E-2</v>
      </c>
      <c r="AC368" s="5">
        <f t="shared" si="518"/>
        <v>2.907302868267588E-4</v>
      </c>
      <c r="AD368" s="5">
        <f t="shared" si="519"/>
        <v>5.9981962397421806E-5</v>
      </c>
      <c r="AE368" s="5">
        <f t="shared" si="520"/>
        <v>1.9698850412118516E-4</v>
      </c>
      <c r="AF368" s="5">
        <f t="shared" si="521"/>
        <v>3.2346783270273703E-4</v>
      </c>
      <c r="AG368" s="5">
        <f t="shared" si="522"/>
        <v>3.5410336679355222E-4</v>
      </c>
      <c r="AH368" s="5">
        <f t="shared" si="523"/>
        <v>0.10995525449166978</v>
      </c>
      <c r="AI368" s="5">
        <f t="shared" si="524"/>
        <v>5.5187074270923189E-2</v>
      </c>
      <c r="AJ368" s="5">
        <f t="shared" si="525"/>
        <v>1.3849329805403382E-2</v>
      </c>
      <c r="AK368" s="5">
        <f t="shared" si="526"/>
        <v>2.3170152140727105E-3</v>
      </c>
      <c r="AL368" s="5">
        <f t="shared" si="527"/>
        <v>1.9168664788611804E-5</v>
      </c>
      <c r="AM368" s="5">
        <f t="shared" si="528"/>
        <v>6.0210474325136032E-6</v>
      </c>
      <c r="AN368" s="5">
        <f t="shared" si="529"/>
        <v>1.9773896677720869E-5</v>
      </c>
      <c r="AO368" s="5">
        <f t="shared" si="530"/>
        <v>3.2470014080087322E-5</v>
      </c>
      <c r="AP368" s="5">
        <f t="shared" si="531"/>
        <v>3.5545238639414422E-5</v>
      </c>
      <c r="AQ368" s="5">
        <f t="shared" si="532"/>
        <v>2.9183787543560613E-5</v>
      </c>
      <c r="AR368" s="5">
        <f t="shared" si="533"/>
        <v>7.2221448705083596E-2</v>
      </c>
      <c r="AS368" s="5">
        <f t="shared" si="534"/>
        <v>3.6248294563704313E-2</v>
      </c>
      <c r="AT368" s="5">
        <f t="shared" si="535"/>
        <v>9.0965972182484693E-3</v>
      </c>
      <c r="AU368" s="5">
        <f t="shared" si="536"/>
        <v>1.52187538654397E-3</v>
      </c>
      <c r="AV368" s="5">
        <f t="shared" si="537"/>
        <v>1.9095915510489528E-4</v>
      </c>
      <c r="AW368" s="5">
        <f t="shared" si="538"/>
        <v>8.7766939942822506E-7</v>
      </c>
      <c r="AX368" s="5">
        <f t="shared" si="539"/>
        <v>5.0366547341317711E-7</v>
      </c>
      <c r="AY368" s="5">
        <f t="shared" si="540"/>
        <v>1.654102403782223E-6</v>
      </c>
      <c r="AZ368" s="5">
        <f t="shared" si="541"/>
        <v>2.7161428632945353E-6</v>
      </c>
      <c r="BA368" s="5">
        <f t="shared" si="542"/>
        <v>2.9733878777020537E-6</v>
      </c>
      <c r="BB368" s="5">
        <f t="shared" si="543"/>
        <v>2.4412473633313847E-6</v>
      </c>
      <c r="BC368" s="5">
        <f t="shared" si="544"/>
        <v>1.6034742681680164E-6</v>
      </c>
      <c r="BD368" s="5">
        <f t="shared" si="545"/>
        <v>3.9530759407350381E-2</v>
      </c>
      <c r="BE368" s="5">
        <f t="shared" si="546"/>
        <v>1.9840679424417307E-2</v>
      </c>
      <c r="BF368" s="5">
        <f t="shared" si="547"/>
        <v>4.9790665032013052E-3</v>
      </c>
      <c r="BG368" s="5">
        <f t="shared" si="548"/>
        <v>8.3300585673800503E-4</v>
      </c>
      <c r="BH368" s="5">
        <f t="shared" si="549"/>
        <v>1.0452241754257652E-4</v>
      </c>
      <c r="BI368" s="5">
        <f t="shared" si="550"/>
        <v>1.0492061423650516E-5</v>
      </c>
      <c r="BJ368" s="8">
        <f t="shared" si="551"/>
        <v>2.9322356577999059E-2</v>
      </c>
      <c r="BK368" s="8">
        <f t="shared" si="552"/>
        <v>7.8620651775793637E-2</v>
      </c>
      <c r="BL368" s="8">
        <f t="shared" si="553"/>
        <v>0.7082111335422171</v>
      </c>
      <c r="BM368" s="8">
        <f t="shared" si="554"/>
        <v>0.67891663745729514</v>
      </c>
      <c r="BN368" s="8">
        <f t="shared" si="555"/>
        <v>0.2711599124015045</v>
      </c>
    </row>
    <row r="369" spans="1:66" x14ac:dyDescent="0.25">
      <c r="A369" t="s">
        <v>340</v>
      </c>
      <c r="B369" t="s">
        <v>405</v>
      </c>
      <c r="C369" t="s">
        <v>387</v>
      </c>
      <c r="D369" s="4" t="s">
        <v>499</v>
      </c>
      <c r="E369">
        <f>VLOOKUP(A369,home!$A$2:$E$405,3,FALSE)</f>
        <v>1.3107344632768401</v>
      </c>
      <c r="F369">
        <f>VLOOKUP(B369,home!$B$2:$E$405,3,FALSE)</f>
        <v>0.68</v>
      </c>
      <c r="G369">
        <f>VLOOKUP(C369,away!$B$2:$E$405,4,FALSE)</f>
        <v>1.53</v>
      </c>
      <c r="H369">
        <f>VLOOKUP(A369,away!$A$2:$E$405,3,FALSE)</f>
        <v>1.1016949152542399</v>
      </c>
      <c r="I369">
        <f>VLOOKUP(C369,away!$B$2:$E$405,3,FALSE)</f>
        <v>0.48</v>
      </c>
      <c r="J369">
        <f>VLOOKUP(B369,home!$B$2:$E$405,4,FALSE)</f>
        <v>1.31</v>
      </c>
      <c r="K369" s="3">
        <f t="shared" si="556"/>
        <v>1.3636881355932244</v>
      </c>
      <c r="L369" s="3">
        <f t="shared" si="557"/>
        <v>0.69274576271186605</v>
      </c>
      <c r="M369" s="5">
        <f t="shared" si="502"/>
        <v>0.12790929509834176</v>
      </c>
      <c r="N369" s="5">
        <f t="shared" si="503"/>
        <v>0.17442838815770126</v>
      </c>
      <c r="O369" s="5">
        <f t="shared" si="504"/>
        <v>8.8608622190837913E-2</v>
      </c>
      <c r="P369" s="5">
        <f t="shared" si="505"/>
        <v>0.12083452679290817</v>
      </c>
      <c r="Q369" s="5">
        <f t="shared" si="506"/>
        <v>0.11893296172065346</v>
      </c>
      <c r="R369" s="5">
        <f t="shared" si="507"/>
        <v>3.0691623781219788E-2</v>
      </c>
      <c r="S369" s="5">
        <f t="shared" si="508"/>
        <v>2.8537767435197387E-2</v>
      </c>
      <c r="T369" s="5">
        <f t="shared" si="509"/>
        <v>8.2390305278755252E-2</v>
      </c>
      <c r="U369" s="5">
        <f t="shared" si="510"/>
        <v>4.1853803212540279E-2</v>
      </c>
      <c r="V369" s="5">
        <f t="shared" si="511"/>
        <v>2.9954800054096615E-3</v>
      </c>
      <c r="W369" s="5">
        <f t="shared" si="512"/>
        <v>5.4062489609806079E-2</v>
      </c>
      <c r="X369" s="5">
        <f t="shared" si="513"/>
        <v>3.7451560598847446E-2</v>
      </c>
      <c r="Y369" s="5">
        <f t="shared" si="514"/>
        <v>1.297220495589912E-2</v>
      </c>
      <c r="Z369" s="5">
        <f t="shared" si="515"/>
        <v>7.0871641083955833E-3</v>
      </c>
      <c r="AA369" s="5">
        <f t="shared" si="516"/>
        <v>9.66468160962119E-3</v>
      </c>
      <c r="AB369" s="5">
        <f t="shared" si="517"/>
        <v>6.5898058226632229E-3</v>
      </c>
      <c r="AC369" s="5">
        <f t="shared" si="518"/>
        <v>1.7686234642535521E-4</v>
      </c>
      <c r="AD369" s="5">
        <f t="shared" si="519"/>
        <v>1.8431093915381138E-2</v>
      </c>
      <c r="AE369" s="5">
        <f t="shared" si="520"/>
        <v>1.276806221202474E-2</v>
      </c>
      <c r="AF369" s="5">
        <f t="shared" si="521"/>
        <v>4.4225104977108163E-3</v>
      </c>
      <c r="AG369" s="5">
        <f t="shared" si="522"/>
        <v>1.0212251359459712E-3</v>
      </c>
      <c r="AH369" s="5">
        <f t="shared" si="523"/>
        <v>1.227400726433665E-3</v>
      </c>
      <c r="AI369" s="5">
        <f t="shared" si="524"/>
        <v>1.6737918082560938E-3</v>
      </c>
      <c r="AJ369" s="5">
        <f t="shared" si="525"/>
        <v>1.1412650151859825E-3</v>
      </c>
      <c r="AK369" s="5">
        <f t="shared" si="526"/>
        <v>5.1877652025891503E-4</v>
      </c>
      <c r="AL369" s="5">
        <f t="shared" si="527"/>
        <v>6.6831977836670062E-6</v>
      </c>
      <c r="AM369" s="5">
        <f t="shared" si="528"/>
        <v>5.0268528196819387E-3</v>
      </c>
      <c r="AN369" s="5">
        <f t="shared" si="529"/>
        <v>3.482330990610859E-3</v>
      </c>
      <c r="AO369" s="5">
        <f t="shared" si="530"/>
        <v>1.2061850190529435E-3</v>
      </c>
      <c r="AP369" s="5">
        <f t="shared" si="531"/>
        <v>2.7852652033181938E-4</v>
      </c>
      <c r="AQ369" s="5">
        <f t="shared" si="532"/>
        <v>4.823701669068706E-5</v>
      </c>
      <c r="AR369" s="5">
        <f t="shared" si="533"/>
        <v>1.7005533047727758E-4</v>
      </c>
      <c r="AS369" s="5">
        <f t="shared" si="534"/>
        <v>2.319024365662483E-4</v>
      </c>
      <c r="AT369" s="5">
        <f t="shared" si="535"/>
        <v>1.581213006802766E-4</v>
      </c>
      <c r="AU369" s="5">
        <f t="shared" si="536"/>
        <v>7.1876047240754007E-5</v>
      </c>
      <c r="AV369" s="5">
        <f t="shared" si="537"/>
        <v>2.4504128213888604E-5</v>
      </c>
      <c r="AW369" s="5">
        <f t="shared" si="538"/>
        <v>1.7537623938726133E-7</v>
      </c>
      <c r="AX369" s="5">
        <f t="shared" si="539"/>
        <v>1.1425099249289341E-3</v>
      </c>
      <c r="AY369" s="5">
        <f t="shared" si="540"/>
        <v>7.9146890935077137E-4</v>
      </c>
      <c r="AZ369" s="5">
        <f t="shared" si="541"/>
        <v>2.7414336663546436E-4</v>
      </c>
      <c r="BA369" s="5">
        <f t="shared" si="542"/>
        <v>6.3303885204094501E-5</v>
      </c>
      <c r="BB369" s="5">
        <f t="shared" si="543"/>
        <v>1.0963374559583712E-5</v>
      </c>
      <c r="BC369" s="5">
        <f t="shared" si="544"/>
        <v>1.5189662542349381E-6</v>
      </c>
      <c r="BD369" s="5">
        <f t="shared" si="545"/>
        <v>1.963418493578334E-5</v>
      </c>
      <c r="BE369" s="5">
        <f t="shared" si="546"/>
        <v>2.677490504897096E-5</v>
      </c>
      <c r="BF369" s="5">
        <f t="shared" si="547"/>
        <v>1.8256310173458413E-5</v>
      </c>
      <c r="BG369" s="5">
        <f t="shared" si="548"/>
        <v>8.2986378610850392E-6</v>
      </c>
      <c r="BH369" s="5">
        <f t="shared" si="549"/>
        <v>2.8291884981866017E-6</v>
      </c>
      <c r="BI369" s="5">
        <f t="shared" si="550"/>
        <v>7.7162615766677519E-7</v>
      </c>
      <c r="BJ369" s="8">
        <f t="shared" si="551"/>
        <v>0.5292068428760266</v>
      </c>
      <c r="BK369" s="8">
        <f t="shared" si="552"/>
        <v>0.28125208378541677</v>
      </c>
      <c r="BL369" s="8">
        <f t="shared" si="553"/>
        <v>0.18270279478287066</v>
      </c>
      <c r="BM369" s="8">
        <f t="shared" si="554"/>
        <v>0.33805217427793582</v>
      </c>
      <c r="BN369" s="8">
        <f t="shared" si="555"/>
        <v>0.66140541774166239</v>
      </c>
    </row>
    <row r="370" spans="1:66" x14ac:dyDescent="0.25">
      <c r="A370" t="s">
        <v>340</v>
      </c>
      <c r="B370" t="s">
        <v>378</v>
      </c>
      <c r="C370" t="s">
        <v>354</v>
      </c>
      <c r="D370" s="4" t="s">
        <v>499</v>
      </c>
      <c r="E370">
        <f>VLOOKUP(A370,home!$A$2:$E$405,3,FALSE)</f>
        <v>1.3107344632768401</v>
      </c>
      <c r="F370">
        <f>VLOOKUP(B370,home!$B$2:$E$405,3,FALSE)</f>
        <v>0.68</v>
      </c>
      <c r="G370">
        <f>VLOOKUP(C370,away!$B$2:$E$405,4,FALSE)</f>
        <v>0.59</v>
      </c>
      <c r="H370">
        <f>VLOOKUP(A370,away!$A$2:$E$405,3,FALSE)</f>
        <v>1.1016949152542399</v>
      </c>
      <c r="I370">
        <f>VLOOKUP(C370,away!$B$2:$E$405,3,FALSE)</f>
        <v>1.36</v>
      </c>
      <c r="J370">
        <f>VLOOKUP(B370,home!$B$2:$E$405,4,FALSE)</f>
        <v>1.31</v>
      </c>
      <c r="K370" s="3">
        <f t="shared" si="556"/>
        <v>0.52586666666666826</v>
      </c>
      <c r="L370" s="3">
        <f t="shared" si="557"/>
        <v>1.9627796610169541</v>
      </c>
      <c r="M370" s="5">
        <f t="shared" ref="M370:M394" si="558">_xlfn.POISSON.DIST(0,K370,FALSE) * _xlfn.POISSON.DIST(0,L370,FALSE)</f>
        <v>8.3022275499268161E-2</v>
      </c>
      <c r="N370" s="5">
        <f t="shared" ref="N370:N394" si="559">_xlfn.POISSON.DIST(1,K370,FALSE) * _xlfn.POISSON.DIST(0,L370,FALSE)</f>
        <v>4.3658647275881951E-2</v>
      </c>
      <c r="O370" s="5">
        <f t="shared" ref="O370:O394" si="560">_xlfn.POISSON.DIST(0,K370,FALSE) * _xlfn.POISSON.DIST(1,L370,FALSE)</f>
        <v>0.16295443376130975</v>
      </c>
      <c r="P370" s="5">
        <f t="shared" ref="P370:P394" si="561">_xlfn.POISSON.DIST(1,K370,FALSE) * _xlfn.POISSON.DIST(1,L370,FALSE)</f>
        <v>8.5692304900614344E-2</v>
      </c>
      <c r="Q370" s="5">
        <f t="shared" ref="Q370:Q394" si="562">_xlfn.POISSON.DIST(2,K370,FALSE) * _xlfn.POISSON.DIST(0,L370,FALSE)</f>
        <v>1.1479313657071928E-2</v>
      </c>
      <c r="R370" s="5">
        <f t="shared" ref="R370:R394" si="563">_xlfn.POISSON.DIST(0,K370,FALSE) * _xlfn.POISSON.DIST(2,L370,FALSE)</f>
        <v>0.15992182412961664</v>
      </c>
      <c r="S370" s="5">
        <f t="shared" ref="S370:S394" si="564">_xlfn.POISSON.DIST(2,K370,FALSE) * _xlfn.POISSON.DIST(2,L370,FALSE)</f>
        <v>2.2112050877371406E-2</v>
      </c>
      <c r="T370" s="5">
        <f t="shared" ref="T370:T394" si="565">_xlfn.POISSON.DIST(2,K370,FALSE) * _xlfn.POISSON.DIST(1,L370,FALSE)</f>
        <v>2.253136336853493E-2</v>
      </c>
      <c r="U370" s="5">
        <f t="shared" ref="U370:U394" si="566">_xlfn.POISSON.DIST(1,K370,FALSE) * _xlfn.POISSON.DIST(2,L370,FALSE)</f>
        <v>8.4097556582294647E-2</v>
      </c>
      <c r="V370" s="5">
        <f t="shared" ref="V370:V394" si="567">_xlfn.POISSON.DIST(3,K370,FALSE) * _xlfn.POISSON.DIST(3,L370,FALSE)</f>
        <v>2.535909247604157E-3</v>
      </c>
      <c r="W370" s="5">
        <f t="shared" ref="W370:W394" si="568">_xlfn.POISSON.DIST(3,K370,FALSE) * _xlfn.POISSON.DIST(0,L370,FALSE)</f>
        <v>2.0121961361551921E-3</v>
      </c>
      <c r="X370" s="5">
        <f t="shared" ref="X370:X394" si="569">_xlfn.POISSON.DIST(3,K370,FALSE) * _xlfn.POISSON.DIST(1,L370,FALSE)</f>
        <v>3.9494976500223135E-3</v>
      </c>
      <c r="Y370" s="5">
        <f t="shared" ref="Y370:Y394" si="570">_xlfn.POISSON.DIST(3,K370,FALSE) * _xlfn.POISSON.DIST(2,L370,FALSE)</f>
        <v>3.8759968293490266E-3</v>
      </c>
      <c r="Z370" s="5">
        <f t="shared" ref="Z370:Z394" si="571">_xlfn.POISSON.DIST(0,K370,FALSE) * _xlfn.POISSON.DIST(3,L370,FALSE)</f>
        <v>0.10463043458478063</v>
      </c>
      <c r="AA370" s="5">
        <f t="shared" ref="AA370:AA394" si="572">_xlfn.POISSON.DIST(1,K370,FALSE) * _xlfn.POISSON.DIST(3,L370,FALSE)</f>
        <v>5.5021657866983473E-2</v>
      </c>
      <c r="AB370" s="5">
        <f t="shared" ref="AB370:AB394" si="573">_xlfn.POISSON.DIST(2,K370,FALSE) * _xlfn.POISSON.DIST(3,L370,FALSE)</f>
        <v>1.446702790849223E-2</v>
      </c>
      <c r="AC370" s="5">
        <f t="shared" ref="AC370:AC394" si="574">_xlfn.POISSON.DIST(4,K370,FALSE) * _xlfn.POISSON.DIST(4,L370,FALSE)</f>
        <v>1.6359156860249702E-4</v>
      </c>
      <c r="AD370" s="5">
        <f t="shared" ref="AD370:AD394" si="575">_xlfn.POISSON.DIST(4,K370,FALSE) * _xlfn.POISSON.DIST(0,L370,FALSE)</f>
        <v>2.6453671869987002E-4</v>
      </c>
      <c r="AE370" s="5">
        <f t="shared" ref="AE370:AE394" si="576">_xlfn.POISSON.DIST(4,K370,FALSE) * _xlfn.POISSON.DIST(1,L370,FALSE)</f>
        <v>5.1922729105626831E-4</v>
      </c>
      <c r="AF370" s="5">
        <f t="shared" ref="AF370:AF394" si="577">_xlfn.POISSON.DIST(4,K370,FALSE) * _xlfn.POISSON.DIST(2,L370,FALSE)</f>
        <v>5.0956438316508679E-4</v>
      </c>
      <c r="AG370" s="5">
        <f t="shared" ref="AG370:AG394" si="578">_xlfn.POISSON.DIST(4,K370,FALSE) * _xlfn.POISSON.DIST(3,L370,FALSE)</f>
        <v>3.3338753575169419E-4</v>
      </c>
      <c r="AH370" s="5">
        <f t="shared" ref="AH370:AH394" si="579">_xlfn.POISSON.DIST(0,K370,FALSE) * _xlfn.POISSON.DIST(4,L370,FALSE)</f>
        <v>5.1341622231593095E-2</v>
      </c>
      <c r="AI370" s="5">
        <f t="shared" ref="AI370:AI394" si="580">_xlfn.POISSON.DIST(1,K370,FALSE) * _xlfn.POISSON.DIST(4,L370,FALSE)</f>
        <v>2.699884774418717E-2</v>
      </c>
      <c r="AJ370" s="5">
        <f t="shared" ref="AJ370:AJ394" si="581">_xlfn.POISSON.DIST(2,K370,FALSE) * _xlfn.POISSON.DIST(4,L370,FALSE)</f>
        <v>7.0988970335383005E-3</v>
      </c>
      <c r="AK370" s="5">
        <f t="shared" ref="AK370:AK394" si="582">_xlfn.POISSON.DIST(3,K370,FALSE) * _xlfn.POISSON.DIST(4,L370,FALSE)</f>
        <v>1.244357773345562E-3</v>
      </c>
      <c r="AL370" s="5">
        <f t="shared" ref="AL370:AL394" si="583">_xlfn.POISSON.DIST(5,K370,FALSE) * _xlfn.POISSON.DIST(5,L370,FALSE)</f>
        <v>6.7541095406273216E-6</v>
      </c>
      <c r="AM370" s="5">
        <f t="shared" ref="AM370:AM394" si="584">_xlfn.POISSON.DIST(5,K370,FALSE) * _xlfn.POISSON.DIST(0,L370,FALSE)</f>
        <v>2.7822208494727758E-5</v>
      </c>
      <c r="AN370" s="5">
        <f t="shared" ref="AN370:AN394" si="585">_xlfn.POISSON.DIST(5,K370,FALSE) * _xlfn.POISSON.DIST(1,L370,FALSE)</f>
        <v>5.460886495802477E-5</v>
      </c>
      <c r="AO370" s="5">
        <f t="shared" ref="AO370:AO394" si="586">_xlfn.POISSON.DIST(5,K370,FALSE) * _xlfn.POISSON.DIST(2,L370,FALSE)</f>
        <v>5.3592584725416243E-5</v>
      </c>
      <c r="AP370" s="5">
        <f t="shared" ref="AP370:AP394" si="587">_xlfn.POISSON.DIST(5,K370,FALSE) * _xlfn.POISSON.DIST(3,L370,FALSE)</f>
        <v>3.5063478426791632E-5</v>
      </c>
      <c r="AQ370" s="5">
        <f t="shared" ref="AQ370:AQ394" si="588">_xlfn.POISSON.DIST(5,K370,FALSE) * _xlfn.POISSON.DIST(4,L370,FALSE)</f>
        <v>1.7205470575153343E-5</v>
      </c>
      <c r="AR370" s="5">
        <f t="shared" ref="AR370:AR394" si="589">_xlfn.POISSON.DIST(0,K370,FALSE) * _xlfn.POISSON.DIST(5,L370,FALSE)</f>
        <v>2.0154458375957331E-2</v>
      </c>
      <c r="AS370" s="5">
        <f t="shared" ref="AS370:AS394" si="590">_xlfn.POISSON.DIST(1,K370,FALSE) * _xlfn.POISSON.DIST(5,L370,FALSE)</f>
        <v>1.0598557844636794E-2</v>
      </c>
      <c r="AT370" s="5">
        <f t="shared" ref="AT370:AT394" si="591">_xlfn.POISSON.DIST(2,K370,FALSE) * _xlfn.POISSON.DIST(5,L370,FALSE)</f>
        <v>2.7867141426165089E-3</v>
      </c>
      <c r="AU370" s="5">
        <f t="shared" ref="AU370:AU394" si="592">_xlfn.POISSON.DIST(3,K370,FALSE) * _xlfn.POISSON.DIST(5,L370,FALSE)</f>
        <v>4.884800257102021E-4</v>
      </c>
      <c r="AV370" s="5">
        <f t="shared" ref="AV370:AV394" si="593">_xlfn.POISSON.DIST(4,K370,FALSE) * _xlfn.POISSON.DIST(5,L370,FALSE)</f>
        <v>6.4218840713368077E-5</v>
      </c>
      <c r="AW370" s="5">
        <f t="shared" ref="AW370:AW394" si="594">_xlfn.POISSON.DIST(6,K370,FALSE) * _xlfn.POISSON.DIST(6,L370,FALSE)</f>
        <v>1.9364789971761758E-7</v>
      </c>
      <c r="AX370" s="5">
        <f t="shared" ref="AX370:AX394" si="595">_xlfn.POISSON.DIST(6,K370,FALSE) * _xlfn.POISSON.DIST(0,L370,FALSE)</f>
        <v>2.4384620067379233E-6</v>
      </c>
      <c r="AY370" s="5">
        <f t="shared" ref="AY370:AY394" si="596">_xlfn.POISSON.DIST(6,K370,FALSE) * _xlfn.POISSON.DIST(1,L370,FALSE)</f>
        <v>4.7861636309877823E-6</v>
      </c>
      <c r="AZ370" s="5">
        <f t="shared" ref="AZ370:AZ394" si="597">_xlfn.POISSON.DIST(6,K370,FALSE) * _xlfn.POISSON.DIST(2,L370,FALSE)</f>
        <v>4.6970923146009379E-6</v>
      </c>
      <c r="BA370" s="5">
        <f t="shared" ref="BA370:BA394" si="598">_xlfn.POISSON.DIST(6,K370,FALSE) * _xlfn.POISSON.DIST(3,L370,FALSE)</f>
        <v>3.073119087005923E-6</v>
      </c>
      <c r="BB370" s="5">
        <f t="shared" ref="BB370:BB394" si="599">_xlfn.POISSON.DIST(6,K370,FALSE) * _xlfn.POISSON.DIST(4,L370,FALSE)</f>
        <v>1.5079639099645546E-6</v>
      </c>
      <c r="BC370" s="5">
        <f t="shared" ref="BC370:BC394" si="600">_xlfn.POISSON.DIST(6,K370,FALSE) * _xlfn.POISSON.DIST(5,L370,FALSE)</f>
        <v>5.9196017840520497E-7</v>
      </c>
      <c r="BD370" s="5">
        <f t="shared" ref="BD370:BD394" si="601">_xlfn.POISSON.DIST(0,K370,FALSE) * _xlfn.POISSON.DIST(6,L370,FALSE)</f>
        <v>6.593126829856983E-3</v>
      </c>
      <c r="BE370" s="5">
        <f t="shared" ref="BE370:BE394" si="602">_xlfn.POISSON.DIST(1,K370,FALSE) * _xlfn.POISSON.DIST(6,L370,FALSE)</f>
        <v>3.467105628927469E-3</v>
      </c>
      <c r="BF370" s="5">
        <f t="shared" ref="BF370:BF394" si="603">_xlfn.POISSON.DIST(2,K370,FALSE) * _xlfn.POISSON.DIST(6,L370,FALSE)</f>
        <v>9.116176400326652E-4</v>
      </c>
      <c r="BG370" s="5">
        <f t="shared" ref="BG370:BG394" si="604">_xlfn.POISSON.DIST(3,K370,FALSE) * _xlfn.POISSON.DIST(6,L370,FALSE)</f>
        <v>1.5979644321283747E-4</v>
      </c>
      <c r="BH370" s="5">
        <f t="shared" ref="BH370:BH394" si="605">_xlfn.POISSON.DIST(4,K370,FALSE) * _xlfn.POISSON.DIST(6,L370,FALSE)</f>
        <v>2.1007905734381092E-5</v>
      </c>
      <c r="BI370" s="5">
        <f t="shared" ref="BI370:BI394" si="606">_xlfn.POISSON.DIST(5,K370,FALSE) * _xlfn.POISSON.DIST(6,L370,FALSE)</f>
        <v>2.2094714724373147E-6</v>
      </c>
      <c r="BJ370" s="8">
        <f t="shared" ref="BJ370:BJ394" si="607">SUM(N370,Q370,T370,W370,X370,Y370,AD370,AE370,AF370,AG370,AM370,AN370,AO370,AP370,AQ370,AX370,AY370,AZ370,BA370,BB370,BC370)</f>
        <v>8.933911821399608E-2</v>
      </c>
      <c r="BK370" s="8">
        <f t="shared" ref="BK370:BK394" si="608">SUM(M370,P370,S370,V370,AC370,AL370,AY370)</f>
        <v>0.19353767236663216</v>
      </c>
      <c r="BL370" s="8">
        <f t="shared" ref="BL370:BL394" si="609">SUM(O370,R370,U370,AA370,AB370,AH370,AI370,AJ370,AK370,AR370,AS370,AT370,AU370,AV370,BD370,BE370,BF370,BG370,BH370,BI370)</f>
        <v>0.60839351818023191</v>
      </c>
      <c r="BM370" s="8">
        <f t="shared" ref="BM370:BM394" si="610">SUM(S370:BI370)</f>
        <v>0.44916735160614679</v>
      </c>
      <c r="BN370" s="8">
        <f t="shared" ref="BN370:BN394" si="611">SUM(M370:R370)</f>
        <v>0.54672879922376283</v>
      </c>
    </row>
    <row r="371" spans="1:66" x14ac:dyDescent="0.25">
      <c r="A371" t="s">
        <v>340</v>
      </c>
      <c r="B371" t="s">
        <v>365</v>
      </c>
      <c r="C371" t="s">
        <v>377</v>
      </c>
      <c r="D371" s="4" t="s">
        <v>499</v>
      </c>
      <c r="E371">
        <f>VLOOKUP(A371,home!$A$2:$E$405,3,FALSE)</f>
        <v>1.3107344632768401</v>
      </c>
      <c r="F371">
        <f>VLOOKUP(B371,home!$B$2:$E$405,3,FALSE)</f>
        <v>1.19</v>
      </c>
      <c r="G371">
        <f>VLOOKUP(C371,away!$B$2:$E$405,4,FALSE)</f>
        <v>0.85</v>
      </c>
      <c r="H371">
        <f>VLOOKUP(A371,away!$A$2:$E$405,3,FALSE)</f>
        <v>1.1016949152542399</v>
      </c>
      <c r="I371">
        <f>VLOOKUP(C371,away!$B$2:$E$405,3,FALSE)</f>
        <v>0.93</v>
      </c>
      <c r="J371">
        <f>VLOOKUP(B371,home!$B$2:$E$405,4,FALSE)</f>
        <v>1.61</v>
      </c>
      <c r="K371" s="3">
        <f t="shared" si="556"/>
        <v>1.3258079096045237</v>
      </c>
      <c r="L371" s="3">
        <f t="shared" si="557"/>
        <v>1.6495677966101736</v>
      </c>
      <c r="M371" s="5">
        <f t="shared" si="558"/>
        <v>5.1028258768307889E-2</v>
      </c>
      <c r="N371" s="5">
        <f t="shared" si="559"/>
        <v>6.7653669088368978E-2</v>
      </c>
      <c r="O371" s="5">
        <f t="shared" si="560"/>
        <v>8.4174572381291404E-2</v>
      </c>
      <c r="P371" s="5">
        <f t="shared" si="561"/>
        <v>0.11159931385069462</v>
      </c>
      <c r="Q371" s="5">
        <f t="shared" si="562"/>
        <v>4.4847884795563335E-2</v>
      </c>
      <c r="R371" s="5">
        <f t="shared" si="563"/>
        <v>6.9425831946805239E-2</v>
      </c>
      <c r="S371" s="5">
        <f t="shared" si="564"/>
        <v>6.1017204743819838E-2</v>
      </c>
      <c r="T371" s="5">
        <f t="shared" si="565"/>
        <v>7.3979626504844312E-2</v>
      </c>
      <c r="U371" s="5">
        <f t="shared" si="566"/>
        <v>9.2045317125948808E-2</v>
      </c>
      <c r="V371" s="5">
        <f t="shared" si="567"/>
        <v>1.4827248767776677E-2</v>
      </c>
      <c r="W371" s="5">
        <f t="shared" si="568"/>
        <v>1.9819893463663443E-2</v>
      </c>
      <c r="X371" s="5">
        <f t="shared" si="569"/>
        <v>3.2694257989903677E-2</v>
      </c>
      <c r="Y371" s="5">
        <f t="shared" si="570"/>
        <v>2.6965697557104998E-2</v>
      </c>
      <c r="Z371" s="5">
        <f t="shared" si="571"/>
        <v>3.8174205544106575E-2</v>
      </c>
      <c r="AA371" s="5">
        <f t="shared" si="572"/>
        <v>5.0611663653245348E-2</v>
      </c>
      <c r="AB371" s="5">
        <f t="shared" si="573"/>
        <v>3.3550671994858242E-2</v>
      </c>
      <c r="AC371" s="5">
        <f t="shared" si="574"/>
        <v>2.0267088627923236E-3</v>
      </c>
      <c r="AD371" s="5">
        <f t="shared" si="575"/>
        <v>6.5693428804110008E-3</v>
      </c>
      <c r="AE371" s="5">
        <f t="shared" si="576"/>
        <v>1.0836576460416305E-2</v>
      </c>
      <c r="AF371" s="5">
        <f t="shared" si="577"/>
        <v>8.9378337773033025E-3</v>
      </c>
      <c r="AG371" s="5">
        <f t="shared" si="578"/>
        <v>4.914520923498064E-3</v>
      </c>
      <c r="AH371" s="5">
        <f t="shared" si="579"/>
        <v>1.5742735031683934E-2</v>
      </c>
      <c r="AI371" s="5">
        <f t="shared" si="580"/>
        <v>2.0871842623814779E-2</v>
      </c>
      <c r="AJ371" s="5">
        <f t="shared" si="581"/>
        <v>1.3836027019337237E-2</v>
      </c>
      <c r="AK371" s="5">
        <f t="shared" si="582"/>
        <v>6.1146380199130698E-3</v>
      </c>
      <c r="AL371" s="5">
        <f t="shared" si="583"/>
        <v>1.7729730460896534E-4</v>
      </c>
      <c r="AM371" s="5">
        <f t="shared" si="584"/>
        <v>1.7419373503506125E-3</v>
      </c>
      <c r="AN371" s="5">
        <f t="shared" si="585"/>
        <v>2.8734437568508236E-3</v>
      </c>
      <c r="AO371" s="5">
        <f t="shared" si="586"/>
        <v>2.369970143335837E-3</v>
      </c>
      <c r="AP371" s="5">
        <f t="shared" si="587"/>
        <v>1.3031421424581312E-3</v>
      </c>
      <c r="AQ371" s="5">
        <f t="shared" si="588"/>
        <v>5.3740532815112999E-4</v>
      </c>
      <c r="AR371" s="5">
        <f t="shared" si="589"/>
        <v>5.1937417477665301E-3</v>
      </c>
      <c r="AS371" s="5">
        <f t="shared" si="590"/>
        <v>6.885903889632089E-3</v>
      </c>
      <c r="AT371" s="5">
        <f t="shared" si="591"/>
        <v>4.5646929208253894E-3</v>
      </c>
      <c r="AU371" s="5">
        <f t="shared" si="592"/>
        <v>2.017301993115359E-3</v>
      </c>
      <c r="AV371" s="5">
        <f t="shared" si="593"/>
        <v>6.6863873463332872E-4</v>
      </c>
      <c r="AW371" s="5">
        <f t="shared" si="594"/>
        <v>1.0770860662703793E-5</v>
      </c>
      <c r="AX371" s="5">
        <f t="shared" si="595"/>
        <v>3.8491238618839821E-4</v>
      </c>
      <c r="AY371" s="5">
        <f t="shared" si="596"/>
        <v>6.3493907677276008E-4</v>
      </c>
      <c r="AZ371" s="5">
        <f t="shared" si="597"/>
        <v>5.2368752692687009E-4</v>
      </c>
      <c r="BA371" s="5">
        <f t="shared" si="598"/>
        <v>2.8795269330166267E-4</v>
      </c>
      <c r="BB371" s="5">
        <f t="shared" si="599"/>
        <v>1.1874937245439717E-4</v>
      </c>
      <c r="BC371" s="5">
        <f t="shared" si="600"/>
        <v>3.917702813368815E-5</v>
      </c>
      <c r="BD371" s="5">
        <f t="shared" si="601"/>
        <v>1.4279048551709183E-3</v>
      </c>
      <c r="BE371" s="5">
        <f t="shared" si="602"/>
        <v>1.8931275511483053E-3</v>
      </c>
      <c r="BF371" s="5">
        <f t="shared" si="603"/>
        <v>1.254961740601333E-3</v>
      </c>
      <c r="BG371" s="5">
        <f t="shared" si="604"/>
        <v>5.5461273398010251E-4</v>
      </c>
      <c r="BH371" s="5">
        <f t="shared" si="605"/>
        <v>1.8382748736955247E-4</v>
      </c>
      <c r="BI371" s="5">
        <f t="shared" si="606"/>
        <v>4.8743987351455631E-5</v>
      </c>
      <c r="BJ371" s="8">
        <f t="shared" si="607"/>
        <v>0.3080346202460017</v>
      </c>
      <c r="BK371" s="8">
        <f t="shared" si="608"/>
        <v>0.24131097137477309</v>
      </c>
      <c r="BL371" s="8">
        <f t="shared" si="609"/>
        <v>0.41106675743849252</v>
      </c>
      <c r="BM371" s="8">
        <f t="shared" si="610"/>
        <v>0.56923285555623226</v>
      </c>
      <c r="BN371" s="8">
        <f t="shared" si="611"/>
        <v>0.42872953083103144</v>
      </c>
    </row>
    <row r="372" spans="1:66" x14ac:dyDescent="0.25">
      <c r="A372" t="s">
        <v>340</v>
      </c>
      <c r="B372" t="s">
        <v>353</v>
      </c>
      <c r="C372" t="s">
        <v>428</v>
      </c>
      <c r="D372" s="4" t="s">
        <v>499</v>
      </c>
      <c r="E372">
        <f>VLOOKUP(A372,home!$A$2:$E$405,3,FALSE)</f>
        <v>1.3107344632768401</v>
      </c>
      <c r="F372">
        <f>VLOOKUP(B372,home!$B$2:$E$405,3,FALSE)</f>
        <v>1.78</v>
      </c>
      <c r="G372">
        <f>VLOOKUP(C372,away!$B$2:$E$405,4,FALSE)</f>
        <v>1.02</v>
      </c>
      <c r="H372">
        <f>VLOOKUP(A372,away!$A$2:$E$405,3,FALSE)</f>
        <v>1.1016949152542399</v>
      </c>
      <c r="I372">
        <f>VLOOKUP(C372,away!$B$2:$E$405,3,FALSE)</f>
        <v>0.85</v>
      </c>
      <c r="J372">
        <f>VLOOKUP(B372,home!$B$2:$E$405,4,FALSE)</f>
        <v>0.2</v>
      </c>
      <c r="K372" s="3">
        <f t="shared" si="556"/>
        <v>2.3797694915254306</v>
      </c>
      <c r="L372" s="3">
        <f t="shared" si="557"/>
        <v>0.18728813559322077</v>
      </c>
      <c r="M372" s="5">
        <f t="shared" si="558"/>
        <v>7.6761073167875019E-2</v>
      </c>
      <c r="N372" s="5">
        <f t="shared" si="559"/>
        <v>0.1826736600616603</v>
      </c>
      <c r="O372" s="5">
        <f t="shared" si="560"/>
        <v>1.4376438279746119E-2</v>
      </c>
      <c r="P372" s="5">
        <f t="shared" si="561"/>
        <v>3.4212609214938156E-2</v>
      </c>
      <c r="Q372" s="5">
        <f t="shared" si="562"/>
        <v>0.21736060156001341</v>
      </c>
      <c r="R372" s="5">
        <f t="shared" si="563"/>
        <v>1.3462681609423303E-3</v>
      </c>
      <c r="S372" s="5">
        <f t="shared" si="564"/>
        <v>3.8121621447833472E-3</v>
      </c>
      <c r="T372" s="5">
        <f t="shared" si="565"/>
        <v>4.0709061817595829E-2</v>
      </c>
      <c r="U372" s="5">
        <f t="shared" si="566"/>
        <v>3.2038078968226061E-3</v>
      </c>
      <c r="V372" s="5">
        <f t="shared" si="567"/>
        <v>1.8878783844893517E-4</v>
      </c>
      <c r="W372" s="5">
        <f t="shared" si="568"/>
        <v>0.17242270941737825</v>
      </c>
      <c r="X372" s="5">
        <f t="shared" si="569"/>
        <v>3.2292727780712446E-2</v>
      </c>
      <c r="Y372" s="5">
        <f t="shared" si="570"/>
        <v>3.0240223896345203E-3</v>
      </c>
      <c r="Z372" s="5">
        <f t="shared" si="571"/>
        <v>8.4046684623801052E-5</v>
      </c>
      <c r="AA372" s="5">
        <f t="shared" si="572"/>
        <v>2.0001173593158124E-4</v>
      </c>
      <c r="AB372" s="5">
        <f t="shared" si="573"/>
        <v>2.3799091355850897E-4</v>
      </c>
      <c r="AC372" s="5">
        <f t="shared" si="574"/>
        <v>5.2589517990947933E-6</v>
      </c>
      <c r="AD372" s="5">
        <f t="shared" si="575"/>
        <v>0.1025815758794078</v>
      </c>
      <c r="AE372" s="5">
        <f t="shared" si="576"/>
        <v>1.9212312092668798E-2</v>
      </c>
      <c r="AF372" s="5">
        <f t="shared" si="577"/>
        <v>1.7991190561355145E-3</v>
      </c>
      <c r="AG372" s="5">
        <f t="shared" si="578"/>
        <v>1.1231788457795186E-4</v>
      </c>
      <c r="AH372" s="5">
        <f t="shared" si="579"/>
        <v>3.9352367164957792E-6</v>
      </c>
      <c r="AI372" s="5">
        <f t="shared" si="580"/>
        <v>9.3649562798473654E-6</v>
      </c>
      <c r="AJ372" s="5">
        <f t="shared" si="581"/>
        <v>1.114321862212513E-5</v>
      </c>
      <c r="AK372" s="5">
        <f t="shared" si="582"/>
        <v>8.8394305714438093E-6</v>
      </c>
      <c r="AL372" s="5">
        <f t="shared" si="583"/>
        <v>9.3757137756080777E-8</v>
      </c>
      <c r="AM372" s="5">
        <f t="shared" si="584"/>
        <v>4.8824100934083174E-2</v>
      </c>
      <c r="AN372" s="5">
        <f t="shared" si="585"/>
        <v>9.1441748359596675E-3</v>
      </c>
      <c r="AO372" s="5">
        <f t="shared" si="586"/>
        <v>8.5629772828266584E-4</v>
      </c>
      <c r="AP372" s="5">
        <f t="shared" si="587"/>
        <v>5.3458135014256945E-5</v>
      </c>
      <c r="AQ372" s="5">
        <f t="shared" si="588"/>
        <v>2.5030186097777148E-6</v>
      </c>
      <c r="AR372" s="5">
        <f t="shared" si="589"/>
        <v>1.4740462955009657E-7</v>
      </c>
      <c r="AS372" s="5">
        <f t="shared" si="590"/>
        <v>3.5078904031292779E-7</v>
      </c>
      <c r="AT372" s="5">
        <f t="shared" si="591"/>
        <v>4.1739852804909506E-7</v>
      </c>
      <c r="AU372" s="5">
        <f t="shared" si="592"/>
        <v>3.3110409428628599E-7</v>
      </c>
      <c r="AV372" s="5">
        <f t="shared" si="593"/>
        <v>1.9698785552541572E-7</v>
      </c>
      <c r="AW372" s="5">
        <f t="shared" si="594"/>
        <v>1.1607722011740032E-9</v>
      </c>
      <c r="AX372" s="5">
        <f t="shared" si="595"/>
        <v>1.9365017642348211E-2</v>
      </c>
      <c r="AY372" s="5">
        <f t="shared" si="596"/>
        <v>3.6268380499652245E-3</v>
      </c>
      <c r="AZ372" s="5">
        <f t="shared" si="597"/>
        <v>3.3963186823826971E-4</v>
      </c>
      <c r="BA372" s="5">
        <f t="shared" si="598"/>
        <v>2.1203006463462649E-5</v>
      </c>
      <c r="BB372" s="5">
        <f t="shared" si="599"/>
        <v>9.9276788737823253E-7</v>
      </c>
      <c r="BC372" s="5">
        <f t="shared" si="600"/>
        <v>3.7186729340777968E-8</v>
      </c>
      <c r="BD372" s="5">
        <f t="shared" si="601"/>
        <v>4.601189707707823E-9</v>
      </c>
      <c r="BE372" s="5">
        <f t="shared" si="602"/>
        <v>1.0949770891123891E-8</v>
      </c>
      <c r="BF372" s="5">
        <f t="shared" si="603"/>
        <v>1.3028965352944933E-8</v>
      </c>
      <c r="BG372" s="5">
        <f t="shared" si="604"/>
        <v>1.0335311417693404E-8</v>
      </c>
      <c r="BH372" s="5">
        <f t="shared" si="605"/>
        <v>6.1489146993103012E-9</v>
      </c>
      <c r="BI372" s="5">
        <f t="shared" si="606"/>
        <v>2.9265999214821867E-9</v>
      </c>
      <c r="BJ372" s="8">
        <f t="shared" si="607"/>
        <v>0.85442236311336628</v>
      </c>
      <c r="BK372" s="8">
        <f t="shared" si="608"/>
        <v>0.11860682312494752</v>
      </c>
      <c r="BL372" s="8">
        <f t="shared" si="609"/>
        <v>1.9399291504090782E-2</v>
      </c>
      <c r="BM372" s="8">
        <f t="shared" si="610"/>
        <v>0.46215503709266009</v>
      </c>
      <c r="BN372" s="8">
        <f t="shared" si="611"/>
        <v>0.52673065044517531</v>
      </c>
    </row>
    <row r="373" spans="1:66" x14ac:dyDescent="0.25">
      <c r="A373" t="s">
        <v>342</v>
      </c>
      <c r="B373" t="s">
        <v>348</v>
      </c>
      <c r="C373" t="s">
        <v>414</v>
      </c>
      <c r="D373" s="4" t="s">
        <v>499</v>
      </c>
      <c r="E373">
        <f>VLOOKUP(A373,home!$A$2:$E$405,3,FALSE)</f>
        <v>1.1491228070175401</v>
      </c>
      <c r="F373">
        <f>VLOOKUP(B373,home!$B$2:$E$405,3,FALSE)</f>
        <v>1.31</v>
      </c>
      <c r="G373">
        <f>VLOOKUP(C373,away!$B$2:$E$405,4,FALSE)</f>
        <v>1.04</v>
      </c>
      <c r="H373">
        <f>VLOOKUP(A373,away!$A$2:$E$405,3,FALSE)</f>
        <v>0.820175438596491</v>
      </c>
      <c r="I373">
        <f>VLOOKUP(C373,away!$B$2:$E$405,3,FALSE)</f>
        <v>0.78</v>
      </c>
      <c r="J373">
        <f>VLOOKUP(B373,home!$B$2:$E$405,4,FALSE)</f>
        <v>0.73</v>
      </c>
      <c r="K373" s="3">
        <f t="shared" si="556"/>
        <v>1.5655649122806967</v>
      </c>
      <c r="L373" s="3">
        <f t="shared" si="557"/>
        <v>0.46700789473684201</v>
      </c>
      <c r="M373" s="5">
        <f t="shared" si="558"/>
        <v>0.13099805450245808</v>
      </c>
      <c r="N373" s="5">
        <f t="shared" si="559"/>
        <v>0.20508595770608271</v>
      </c>
      <c r="O373" s="5">
        <f t="shared" si="560"/>
        <v>6.1177125647815044E-2</v>
      </c>
      <c r="P373" s="5">
        <f t="shared" si="561"/>
        <v>9.5776761348406722E-2</v>
      </c>
      <c r="Q373" s="5">
        <f t="shared" si="562"/>
        <v>0.16053768969306306</v>
      </c>
      <c r="R373" s="5">
        <f t="shared" si="563"/>
        <v>1.4285100327418679E-2</v>
      </c>
      <c r="S373" s="5">
        <f t="shared" si="564"/>
        <v>1.7506343985851953E-2</v>
      </c>
      <c r="T373" s="5">
        <f t="shared" si="565"/>
        <v>7.4972368489473806E-2</v>
      </c>
      <c r="U373" s="5">
        <f t="shared" si="566"/>
        <v>2.2364251841016175E-2</v>
      </c>
      <c r="V373" s="5">
        <f t="shared" si="567"/>
        <v>1.4221593140653994E-3</v>
      </c>
      <c r="W373" s="5">
        <f t="shared" si="568"/>
        <v>8.3777391360688666E-2</v>
      </c>
      <c r="X373" s="5">
        <f t="shared" si="569"/>
        <v>3.9124703165899714E-2</v>
      </c>
      <c r="Y373" s="5">
        <f t="shared" si="570"/>
        <v>9.1357726288553397E-3</v>
      </c>
      <c r="Z373" s="5">
        <f t="shared" si="571"/>
        <v>2.2237515433374574E-3</v>
      </c>
      <c r="AA373" s="5">
        <f t="shared" si="572"/>
        <v>3.4814273898791702E-3</v>
      </c>
      <c r="AB373" s="5">
        <f t="shared" si="573"/>
        <v>2.7252002831238994E-3</v>
      </c>
      <c r="AC373" s="5">
        <f t="shared" si="574"/>
        <v>6.4986563035226058E-5</v>
      </c>
      <c r="AD373" s="5">
        <f t="shared" si="575"/>
        <v>3.2789736089175549E-2</v>
      </c>
      <c r="AE373" s="5">
        <f t="shared" si="576"/>
        <v>1.5313065619982528E-2</v>
      </c>
      <c r="AF373" s="5">
        <f t="shared" si="577"/>
        <v>3.5756612685775764E-3</v>
      </c>
      <c r="AG373" s="5">
        <f t="shared" si="578"/>
        <v>5.566206804434934E-4</v>
      </c>
      <c r="AH373" s="5">
        <f t="shared" si="579"/>
        <v>2.5962738166795718E-4</v>
      </c>
      <c r="AI373" s="5">
        <f t="shared" si="580"/>
        <v>4.0646351900666238E-4</v>
      </c>
      <c r="AJ373" s="5">
        <f t="shared" si="581"/>
        <v>3.1817251173948442E-4</v>
      </c>
      <c r="AK373" s="5">
        <f t="shared" si="582"/>
        <v>1.6603990681051829E-4</v>
      </c>
      <c r="AL373" s="5">
        <f t="shared" si="583"/>
        <v>1.9005480844179237E-6</v>
      </c>
      <c r="AM373" s="5">
        <f t="shared" si="584"/>
        <v>1.0266892060831461E-2</v>
      </c>
      <c r="AN373" s="5">
        <f t="shared" si="585"/>
        <v>4.794719646819298E-3</v>
      </c>
      <c r="AO373" s="5">
        <f t="shared" si="586"/>
        <v>1.1195859640572273E-3</v>
      </c>
      <c r="AP373" s="5">
        <f t="shared" si="587"/>
        <v>1.7428516135042785E-4</v>
      </c>
      <c r="AQ373" s="5">
        <f t="shared" si="588"/>
        <v>2.0348136571533527E-5</v>
      </c>
      <c r="AR373" s="5">
        <f t="shared" si="589"/>
        <v>2.4249607385758264E-5</v>
      </c>
      <c r="AS373" s="5">
        <f t="shared" si="590"/>
        <v>3.7964334459725971E-5</v>
      </c>
      <c r="AT373" s="5">
        <f t="shared" si="591"/>
        <v>2.9717814974117966E-5</v>
      </c>
      <c r="AU373" s="5">
        <f t="shared" si="592"/>
        <v>1.5508389464376325E-5</v>
      </c>
      <c r="AV373" s="5">
        <f t="shared" si="593"/>
        <v>6.0698475978528026E-6</v>
      </c>
      <c r="AW373" s="5">
        <f t="shared" si="594"/>
        <v>3.8598609770670576E-8</v>
      </c>
      <c r="AX373" s="5">
        <f t="shared" si="595"/>
        <v>2.6789143281018301E-3</v>
      </c>
      <c r="AY373" s="5">
        <f t="shared" si="596"/>
        <v>1.2510741405471976E-3</v>
      </c>
      <c r="AZ373" s="5">
        <f t="shared" si="597"/>
        <v>2.9213075026832526E-4</v>
      </c>
      <c r="BA373" s="5">
        <f t="shared" si="598"/>
        <v>4.5475788890234924E-5</v>
      </c>
      <c r="BB373" s="5">
        <f t="shared" si="599"/>
        <v>5.3093881077814181E-6</v>
      </c>
      <c r="BC373" s="5">
        <f t="shared" si="600"/>
        <v>4.9590523251116534E-7</v>
      </c>
      <c r="BD373" s="5">
        <f t="shared" si="601"/>
        <v>1.8874596822363235E-6</v>
      </c>
      <c r="BE373" s="5">
        <f t="shared" si="602"/>
        <v>2.9549406518536619E-6</v>
      </c>
      <c r="BF373" s="5">
        <f t="shared" si="603"/>
        <v>2.3130757012069718E-6</v>
      </c>
      <c r="BG373" s="5">
        <f t="shared" si="604"/>
        <v>1.207090052419568E-6</v>
      </c>
      <c r="BH373" s="5">
        <f t="shared" si="605"/>
        <v>4.7244445800778586E-7</v>
      </c>
      <c r="BI373" s="5">
        <f t="shared" si="606"/>
        <v>1.4792849329169206E-7</v>
      </c>
      <c r="BJ373" s="8">
        <f t="shared" si="607"/>
        <v>0.64551819797302035</v>
      </c>
      <c r="BK373" s="8">
        <f t="shared" si="608"/>
        <v>0.24702128040244897</v>
      </c>
      <c r="BL373" s="8">
        <f t="shared" si="609"/>
        <v>0.10530590174139844</v>
      </c>
      <c r="BM373" s="8">
        <f t="shared" si="610"/>
        <v>0.3309574068930235</v>
      </c>
      <c r="BN373" s="8">
        <f t="shared" si="611"/>
        <v>0.66786068922524433</v>
      </c>
    </row>
    <row r="374" spans="1:66" x14ac:dyDescent="0.25">
      <c r="A374" t="s">
        <v>342</v>
      </c>
      <c r="B374" t="s">
        <v>396</v>
      </c>
      <c r="C374" t="s">
        <v>406</v>
      </c>
      <c r="D374" s="4" t="s">
        <v>499</v>
      </c>
      <c r="E374">
        <f>VLOOKUP(A374,home!$A$2:$E$405,3,FALSE)</f>
        <v>1.1491228070175401</v>
      </c>
      <c r="F374">
        <f>VLOOKUP(B374,home!$B$2:$E$405,3,FALSE)</f>
        <v>0.96</v>
      </c>
      <c r="G374">
        <f>VLOOKUP(C374,away!$B$2:$E$405,4,FALSE)</f>
        <v>0.78</v>
      </c>
      <c r="H374">
        <f>VLOOKUP(A374,away!$A$2:$E$405,3,FALSE)</f>
        <v>0.820175438596491</v>
      </c>
      <c r="I374">
        <f>VLOOKUP(C374,away!$B$2:$E$405,3,FALSE)</f>
        <v>0.78</v>
      </c>
      <c r="J374">
        <f>VLOOKUP(B374,home!$B$2:$E$405,4,FALSE)</f>
        <v>1.34</v>
      </c>
      <c r="K374" s="3">
        <f t="shared" ref="K374:K394" si="612">E374*F374*G374</f>
        <v>0.86046315789473415</v>
      </c>
      <c r="L374" s="3">
        <f t="shared" ref="L374:L394" si="613">H374*I374*J374</f>
        <v>0.85724736842105254</v>
      </c>
      <c r="M374" s="5">
        <f t="shared" si="558"/>
        <v>0.17947658480782475</v>
      </c>
      <c r="N374" s="5">
        <f t="shared" si="559"/>
        <v>0.15443298893190296</v>
      </c>
      <c r="O374" s="5">
        <f t="shared" si="560"/>
        <v>0.1538558300197056</v>
      </c>
      <c r="P374" s="5">
        <f t="shared" si="561"/>
        <v>0.13238727335927133</v>
      </c>
      <c r="Q374" s="5">
        <f t="shared" si="562"/>
        <v>6.6441948669733866E-2</v>
      </c>
      <c r="R374" s="5">
        <f t="shared" si="563"/>
        <v>6.5946252700314706E-2</v>
      </c>
      <c r="S374" s="5">
        <f t="shared" si="564"/>
        <v>2.441319875552134E-2</v>
      </c>
      <c r="T374" s="5">
        <f t="shared" si="565"/>
        <v>5.6957185649895999E-2</v>
      </c>
      <c r="U374" s="5">
        <f t="shared" si="566"/>
        <v>5.6744320849836931E-2</v>
      </c>
      <c r="V374" s="5">
        <f t="shared" si="567"/>
        <v>2.0008780412975142E-3</v>
      </c>
      <c r="W374" s="5">
        <f t="shared" si="568"/>
        <v>1.9056949656346345E-2</v>
      </c>
      <c r="X374" s="5">
        <f t="shared" si="569"/>
        <v>1.6336519943035383E-2</v>
      </c>
      <c r="Y374" s="5">
        <f t="shared" si="570"/>
        <v>7.002219365162563E-3</v>
      </c>
      <c r="Z374" s="5">
        <f t="shared" si="571"/>
        <v>1.8844083861524842E-2</v>
      </c>
      <c r="AA374" s="5">
        <f t="shared" si="572"/>
        <v>1.6214639907120861E-2</v>
      </c>
      <c r="AB374" s="5">
        <f t="shared" si="573"/>
        <v>6.9760501293035966E-3</v>
      </c>
      <c r="AC374" s="5">
        <f t="shared" si="574"/>
        <v>9.2244201554011267E-5</v>
      </c>
      <c r="AD374" s="5">
        <f t="shared" si="575"/>
        <v>4.0994507702851865E-3</v>
      </c>
      <c r="AE374" s="5">
        <f t="shared" si="576"/>
        <v>3.5142433847986324E-3</v>
      </c>
      <c r="AF374" s="5">
        <f t="shared" si="577"/>
        <v>1.50628794680486E-3</v>
      </c>
      <c r="AG374" s="5">
        <f t="shared" si="578"/>
        <v>4.3042045949427232E-4</v>
      </c>
      <c r="AH374" s="5">
        <f t="shared" si="579"/>
        <v>4.0385103251494477E-3</v>
      </c>
      <c r="AI374" s="5">
        <f t="shared" si="580"/>
        <v>3.4749893475685832E-3</v>
      </c>
      <c r="AJ374" s="5">
        <f t="shared" si="581"/>
        <v>1.4950501538297124E-3</v>
      </c>
      <c r="AK374" s="5">
        <f t="shared" si="582"/>
        <v>4.2881185885844083E-4</v>
      </c>
      <c r="AL374" s="5">
        <f t="shared" si="583"/>
        <v>2.7216827955612416E-6</v>
      </c>
      <c r="AM374" s="5">
        <f t="shared" si="584"/>
        <v>7.0548527108671856E-4</v>
      </c>
      <c r="AN374" s="5">
        <f t="shared" si="585"/>
        <v>6.0477539209890228E-4</v>
      </c>
      <c r="AO374" s="5">
        <f t="shared" si="586"/>
        <v>2.592210566812971E-4</v>
      </c>
      <c r="AP374" s="5">
        <f t="shared" si="587"/>
        <v>7.4072189559788823E-5</v>
      </c>
      <c r="AQ374" s="5">
        <f t="shared" si="588"/>
        <v>1.5874547393328579E-5</v>
      </c>
      <c r="AR374" s="5">
        <f t="shared" si="589"/>
        <v>6.9240046971512283E-4</v>
      </c>
      <c r="AS374" s="5">
        <f t="shared" si="590"/>
        <v>5.9578509469887183E-4</v>
      </c>
      <c r="AT374" s="5">
        <f t="shared" si="591"/>
        <v>2.5632556200560222E-4</v>
      </c>
      <c r="AU374" s="5">
        <f t="shared" si="592"/>
        <v>7.3519567510827664E-5</v>
      </c>
      <c r="AV374" s="5">
        <f t="shared" si="593"/>
        <v>1.581521980685547E-5</v>
      </c>
      <c r="AW374" s="5">
        <f t="shared" si="594"/>
        <v>5.5766507653816656E-8</v>
      </c>
      <c r="AX374" s="5">
        <f t="shared" si="595"/>
        <v>1.0117401403458335E-4</v>
      </c>
      <c r="AY374" s="5">
        <f t="shared" si="596"/>
        <v>8.6731157283741214E-5</v>
      </c>
      <c r="AZ374" s="5">
        <f t="shared" si="597"/>
        <v>3.7175028170799781E-5</v>
      </c>
      <c r="BA374" s="5">
        <f t="shared" si="598"/>
        <v>1.0622731690132204E-5</v>
      </c>
      <c r="BB374" s="5">
        <f t="shared" si="599"/>
        <v>2.2765771967021872E-6</v>
      </c>
      <c r="BC374" s="5">
        <f t="shared" si="600"/>
        <v>3.9031796217606547E-7</v>
      </c>
      <c r="BD374" s="5">
        <f t="shared" si="601"/>
        <v>9.8926413426131594E-5</v>
      </c>
      <c r="BE374" s="5">
        <f t="shared" si="602"/>
        <v>8.5122534095849215E-5</v>
      </c>
      <c r="BF374" s="5">
        <f t="shared" si="603"/>
        <v>3.662240224805829E-5</v>
      </c>
      <c r="BG374" s="5">
        <f t="shared" si="604"/>
        <v>1.0504075962685152E-5</v>
      </c>
      <c r="BH374" s="5">
        <f t="shared" si="605"/>
        <v>2.2595925934045591E-6</v>
      </c>
      <c r="BI374" s="5">
        <f t="shared" si="606"/>
        <v>3.8885923569528782E-7</v>
      </c>
      <c r="BJ374" s="8">
        <f t="shared" si="607"/>
        <v>0.33167601306061817</v>
      </c>
      <c r="BK374" s="8">
        <f t="shared" si="608"/>
        <v>0.33845963200554824</v>
      </c>
      <c r="BL374" s="8">
        <f t="shared" si="609"/>
        <v>0.31104212508298706</v>
      </c>
      <c r="BM374" s="8">
        <f t="shared" si="610"/>
        <v>0.24739430013114902</v>
      </c>
      <c r="BN374" s="8">
        <f t="shared" si="611"/>
        <v>0.75254087848875328</v>
      </c>
    </row>
    <row r="375" spans="1:66" x14ac:dyDescent="0.25">
      <c r="A375" t="s">
        <v>342</v>
      </c>
      <c r="B375" t="s">
        <v>364</v>
      </c>
      <c r="C375" t="s">
        <v>420</v>
      </c>
      <c r="D375" s="4" t="s">
        <v>499</v>
      </c>
      <c r="E375">
        <f>VLOOKUP(A375,home!$A$2:$E$405,3,FALSE)</f>
        <v>1.1491228070175401</v>
      </c>
      <c r="F375">
        <f>VLOOKUP(B375,home!$B$2:$E$405,3,FALSE)</f>
        <v>0.78</v>
      </c>
      <c r="G375">
        <f>VLOOKUP(C375,away!$B$2:$E$405,4,FALSE)</f>
        <v>0.78</v>
      </c>
      <c r="H375">
        <f>VLOOKUP(A375,away!$A$2:$E$405,3,FALSE)</f>
        <v>0.820175438596491</v>
      </c>
      <c r="I375">
        <f>VLOOKUP(C375,away!$B$2:$E$405,3,FALSE)</f>
        <v>0.52</v>
      </c>
      <c r="J375">
        <f>VLOOKUP(B375,home!$B$2:$E$405,4,FALSE)</f>
        <v>1.1000000000000001</v>
      </c>
      <c r="K375" s="3">
        <f t="shared" si="612"/>
        <v>0.69912631578947138</v>
      </c>
      <c r="L375" s="3">
        <f t="shared" si="613"/>
        <v>0.46914035087719286</v>
      </c>
      <c r="M375" s="5">
        <f t="shared" si="558"/>
        <v>0.31090537713996214</v>
      </c>
      <c r="N375" s="5">
        <f t="shared" si="559"/>
        <v>0.21736213087899786</v>
      </c>
      <c r="O375" s="5">
        <f t="shared" si="560"/>
        <v>0.14585825772104777</v>
      </c>
      <c r="P375" s="5">
        <f t="shared" si="561"/>
        <v>0.10197334634798735</v>
      </c>
      <c r="Q375" s="5">
        <f t="shared" si="562"/>
        <v>7.5981792876791326E-2</v>
      </c>
      <c r="R375" s="5">
        <f t="shared" si="563"/>
        <v>3.4213997102794186E-2</v>
      </c>
      <c r="S375" s="5">
        <f t="shared" si="564"/>
        <v>8.3615177880353945E-3</v>
      </c>
      <c r="T375" s="5">
        <f t="shared" si="565"/>
        <v>3.5646124970496067E-2</v>
      </c>
      <c r="U375" s="5">
        <f t="shared" si="566"/>
        <v>2.3919905742908146E-2</v>
      </c>
      <c r="V375" s="5">
        <f t="shared" si="567"/>
        <v>3.0472006100297895E-4</v>
      </c>
      <c r="W375" s="5">
        <f t="shared" si="568"/>
        <v>1.7706956973676607E-2</v>
      </c>
      <c r="X375" s="5">
        <f t="shared" si="569"/>
        <v>8.3070480075979995E-3</v>
      </c>
      <c r="Y375" s="5">
        <f t="shared" si="570"/>
        <v>1.9485857085191054E-3</v>
      </c>
      <c r="Z375" s="5">
        <f t="shared" si="571"/>
        <v>5.3503888685720426E-3</v>
      </c>
      <c r="AA375" s="5">
        <f t="shared" si="572"/>
        <v>3.7405976577257706E-3</v>
      </c>
      <c r="AB375" s="5">
        <f t="shared" si="573"/>
        <v>1.3075751296482718E-3</v>
      </c>
      <c r="AC375" s="5">
        <f t="shared" si="574"/>
        <v>6.2465396637881513E-6</v>
      </c>
      <c r="AD375" s="5">
        <f t="shared" si="575"/>
        <v>3.0948498982123034E-3</v>
      </c>
      <c r="AE375" s="5">
        <f t="shared" si="576"/>
        <v>1.4519189671595644E-3</v>
      </c>
      <c r="AF375" s="5">
        <f t="shared" si="577"/>
        <v>3.4057688684924469E-4</v>
      </c>
      <c r="AG375" s="5">
        <f t="shared" si="578"/>
        <v>5.3259453399038901E-5</v>
      </c>
      <c r="AH375" s="5">
        <f t="shared" si="579"/>
        <v>6.2752082778282851E-4</v>
      </c>
      <c r="AI375" s="5">
        <f t="shared" si="580"/>
        <v>4.3871632440896829E-4</v>
      </c>
      <c r="AJ375" s="5">
        <f t="shared" si="581"/>
        <v>1.5335906378037025E-4</v>
      </c>
      <c r="AK375" s="5">
        <f t="shared" si="582"/>
        <v>3.5739119084564276E-5</v>
      </c>
      <c r="AL375" s="5">
        <f t="shared" si="583"/>
        <v>8.1951693273565559E-8</v>
      </c>
      <c r="AM375" s="5">
        <f t="shared" si="584"/>
        <v>4.3273820145171772E-4</v>
      </c>
      <c r="AN375" s="5">
        <f t="shared" si="585"/>
        <v>2.0301495166702419E-4</v>
      </c>
      <c r="AO375" s="5">
        <f t="shared" si="586"/>
        <v>4.7621252829192027E-5</v>
      </c>
      <c r="AP375" s="5">
        <f t="shared" si="587"/>
        <v>7.4470170871662224E-6</v>
      </c>
      <c r="AQ375" s="5">
        <f t="shared" si="588"/>
        <v>8.7342405231540286E-7</v>
      </c>
      <c r="AR375" s="5">
        <f t="shared" si="589"/>
        <v>5.8879068265756549E-5</v>
      </c>
      <c r="AS375" s="5">
        <f t="shared" si="590"/>
        <v>4.1163906073755161E-5</v>
      </c>
      <c r="AT375" s="5">
        <f t="shared" si="591"/>
        <v>1.4389384998424141E-5</v>
      </c>
      <c r="AU375" s="5">
        <f t="shared" si="592"/>
        <v>3.3533325734748535E-6</v>
      </c>
      <c r="AV375" s="5">
        <f t="shared" si="593"/>
        <v>5.8610076192757519E-7</v>
      </c>
      <c r="AW375" s="5">
        <f t="shared" si="594"/>
        <v>7.4664449704787812E-10</v>
      </c>
      <c r="AX375" s="5">
        <f t="shared" si="595"/>
        <v>5.0423110747050231E-5</v>
      </c>
      <c r="AY375" s="5">
        <f t="shared" si="596"/>
        <v>2.3655515868190697E-5</v>
      </c>
      <c r="AZ375" s="5">
        <f t="shared" si="597"/>
        <v>5.5488785072919922E-6</v>
      </c>
      <c r="BA375" s="5">
        <f t="shared" si="598"/>
        <v>8.6773426996196005E-7</v>
      </c>
      <c r="BB375" s="5">
        <f t="shared" si="599"/>
        <v>1.0177228996952966E-7</v>
      </c>
      <c r="BC375" s="5">
        <f t="shared" si="600"/>
        <v>9.5490975651761128E-9</v>
      </c>
      <c r="BD375" s="5">
        <f t="shared" si="601"/>
        <v>4.6037577909198696E-6</v>
      </c>
      <c r="BE375" s="5">
        <f t="shared" si="602"/>
        <v>3.2186082231528838E-6</v>
      </c>
      <c r="BF375" s="5">
        <f t="shared" si="603"/>
        <v>1.1251068545112859E-6</v>
      </c>
      <c r="BG375" s="5">
        <f t="shared" si="604"/>
        <v>2.6219727002131876E-7</v>
      </c>
      <c r="BH375" s="5">
        <f t="shared" si="605"/>
        <v>4.5827252850015448E-8</v>
      </c>
      <c r="BI375" s="5">
        <f t="shared" si="606"/>
        <v>6.4078076895567713E-9</v>
      </c>
      <c r="BJ375" s="8">
        <f t="shared" si="607"/>
        <v>0.36266554602956652</v>
      </c>
      <c r="BK375" s="8">
        <f t="shared" si="608"/>
        <v>0.42157494534421314</v>
      </c>
      <c r="BL375" s="8">
        <f t="shared" si="609"/>
        <v>0.21042330238705342</v>
      </c>
      <c r="BM375" s="8">
        <f t="shared" si="610"/>
        <v>0.11369562579260079</v>
      </c>
      <c r="BN375" s="8">
        <f t="shared" si="611"/>
        <v>0.88629490206758066</v>
      </c>
    </row>
    <row r="376" spans="1:66" x14ac:dyDescent="0.25">
      <c r="A376" t="s">
        <v>342</v>
      </c>
      <c r="B376" t="s">
        <v>392</v>
      </c>
      <c r="C376" t="s">
        <v>393</v>
      </c>
      <c r="D376" s="4" t="s">
        <v>499</v>
      </c>
      <c r="E376">
        <f>VLOOKUP(A376,home!$A$2:$E$405,3,FALSE)</f>
        <v>1.1491228070175401</v>
      </c>
      <c r="F376">
        <f>VLOOKUP(B376,home!$B$2:$E$405,3,FALSE)</f>
        <v>1.31</v>
      </c>
      <c r="G376">
        <f>VLOOKUP(C376,away!$B$2:$E$405,4,FALSE)</f>
        <v>0.87</v>
      </c>
      <c r="H376">
        <f>VLOOKUP(A376,away!$A$2:$E$405,3,FALSE)</f>
        <v>0.820175438596491</v>
      </c>
      <c r="I376">
        <f>VLOOKUP(C376,away!$B$2:$E$405,3,FALSE)</f>
        <v>0.61</v>
      </c>
      <c r="J376">
        <f>VLOOKUP(B376,home!$B$2:$E$405,4,FALSE)</f>
        <v>1.34</v>
      </c>
      <c r="K376" s="3">
        <f t="shared" si="612"/>
        <v>1.3096552631578904</v>
      </c>
      <c r="L376" s="3">
        <f t="shared" si="613"/>
        <v>0.67041140350877182</v>
      </c>
      <c r="M376" s="5">
        <f t="shared" si="558"/>
        <v>0.13806003300188641</v>
      </c>
      <c r="N376" s="5">
        <f t="shared" si="559"/>
        <v>0.18081104885267255</v>
      </c>
      <c r="O376" s="5">
        <f t="shared" si="560"/>
        <v>9.2557020493262032E-2</v>
      </c>
      <c r="P376" s="5">
        <f t="shared" si="561"/>
        <v>0.12121778903121333</v>
      </c>
      <c r="Q376" s="5">
        <f t="shared" si="562"/>
        <v>0.11840007088350055</v>
      </c>
      <c r="R376" s="5">
        <f t="shared" si="563"/>
        <v>3.102564100673897E-2</v>
      </c>
      <c r="S376" s="5">
        <f t="shared" si="564"/>
        <v>2.660754176665844E-2</v>
      </c>
      <c r="T376" s="5">
        <f t="shared" si="565"/>
        <v>7.9376757696545674E-2</v>
      </c>
      <c r="U376" s="5">
        <f t="shared" si="566"/>
        <v>4.063289403732296E-2</v>
      </c>
      <c r="V376" s="5">
        <f t="shared" si="567"/>
        <v>2.5957366471358241E-3</v>
      </c>
      <c r="W376" s="5">
        <f t="shared" si="568"/>
        <v>5.1687758663614587E-2</v>
      </c>
      <c r="X376" s="5">
        <f t="shared" si="569"/>
        <v>3.4652062829896545E-2</v>
      </c>
      <c r="Y376" s="5">
        <f t="shared" si="570"/>
        <v>1.161556903813254E-2</v>
      </c>
      <c r="Z376" s="5">
        <f t="shared" si="571"/>
        <v>6.9333145106957273E-3</v>
      </c>
      <c r="AA376" s="5">
        <f t="shared" si="572"/>
        <v>9.0802518400616324E-3</v>
      </c>
      <c r="AB376" s="5">
        <f t="shared" si="573"/>
        <v>5.9459998065679188E-3</v>
      </c>
      <c r="AC376" s="5">
        <f t="shared" si="574"/>
        <v>1.4244231767857106E-4</v>
      </c>
      <c r="AD376" s="5">
        <f t="shared" si="575"/>
        <v>1.6923286293659426E-2</v>
      </c>
      <c r="AE376" s="5">
        <f t="shared" si="576"/>
        <v>1.1345564116112978E-2</v>
      </c>
      <c r="AF376" s="5">
        <f t="shared" si="577"/>
        <v>3.8030977813410288E-3</v>
      </c>
      <c r="AG376" s="5">
        <f t="shared" si="578"/>
        <v>8.4988004042331206E-4</v>
      </c>
      <c r="AH376" s="5">
        <f t="shared" si="579"/>
        <v>1.1620432780208138E-3</v>
      </c>
      <c r="AI376" s="5">
        <f t="shared" si="580"/>
        <v>1.5218760950772062E-3</v>
      </c>
      <c r="AJ376" s="5">
        <f t="shared" si="581"/>
        <v>9.9656651889602071E-4</v>
      </c>
      <c r="AK376" s="5">
        <f t="shared" si="582"/>
        <v>4.3505286218637027E-4</v>
      </c>
      <c r="AL376" s="5">
        <f t="shared" si="583"/>
        <v>5.0026187704133507E-6</v>
      </c>
      <c r="AM376" s="5">
        <f t="shared" si="584"/>
        <v>4.4327341928837687E-3</v>
      </c>
      <c r="AN376" s="5">
        <f t="shared" si="585"/>
        <v>2.9717555516325304E-3</v>
      </c>
      <c r="AO376" s="5">
        <f t="shared" si="586"/>
        <v>9.9614940512747431E-4</v>
      </c>
      <c r="AP376" s="5">
        <f t="shared" si="587"/>
        <v>2.2260997359864612E-4</v>
      </c>
      <c r="AQ376" s="5">
        <f t="shared" si="588"/>
        <v>3.731006620882974E-5</v>
      </c>
      <c r="AR376" s="5">
        <f t="shared" si="589"/>
        <v>1.5580941299117359E-4</v>
      </c>
      <c r="AS376" s="5">
        <f t="shared" si="590"/>
        <v>2.0405661777343184E-4</v>
      </c>
      <c r="AT376" s="5">
        <f t="shared" si="591"/>
        <v>1.3362191172458648E-4</v>
      </c>
      <c r="AU376" s="5">
        <f t="shared" si="592"/>
        <v>5.8332879987774567E-5</v>
      </c>
      <c r="AV376" s="5">
        <f t="shared" si="593"/>
        <v>1.9098990822786636E-5</v>
      </c>
      <c r="AW376" s="5">
        <f t="shared" si="594"/>
        <v>1.2200940045392897E-7</v>
      </c>
      <c r="AX376" s="5">
        <f t="shared" si="595"/>
        <v>9.6755894431502796E-4</v>
      </c>
      <c r="AY376" s="5">
        <f t="shared" si="596"/>
        <v>6.486625498357036E-4</v>
      </c>
      <c r="AZ376" s="5">
        <f t="shared" si="597"/>
        <v>2.1743538521946628E-4</v>
      </c>
      <c r="BA376" s="5">
        <f t="shared" si="598"/>
        <v>4.8590387259150963E-5</v>
      </c>
      <c r="BB376" s="5">
        <f t="shared" si="599"/>
        <v>8.1438874298605331E-6</v>
      </c>
      <c r="BC376" s="5">
        <f t="shared" si="600"/>
        <v>1.0919510003740493E-6</v>
      </c>
      <c r="BD376" s="5">
        <f t="shared" si="601"/>
        <v>1.740940120721509E-5</v>
      </c>
      <c r="BE376" s="5">
        <f t="shared" si="602"/>
        <v>2.2800313919456573E-5</v>
      </c>
      <c r="BF376" s="5">
        <f t="shared" si="603"/>
        <v>1.4930275563134207E-5</v>
      </c>
      <c r="BG376" s="5">
        <f t="shared" si="604"/>
        <v>6.517837990552116E-6</v>
      </c>
      <c r="BH376" s="5">
        <f t="shared" si="605"/>
        <v>2.134030207184257E-6</v>
      </c>
      <c r="BI376" s="5">
        <f t="shared" si="606"/>
        <v>5.5896877851535676E-7</v>
      </c>
      <c r="BJ376" s="8">
        <f t="shared" si="607"/>
        <v>0.52001713849041009</v>
      </c>
      <c r="BK376" s="8">
        <f t="shared" si="608"/>
        <v>0.28927720793317863</v>
      </c>
      <c r="BL376" s="8">
        <f t="shared" si="609"/>
        <v>0.18399261657909968</v>
      </c>
      <c r="BM376" s="8">
        <f t="shared" si="610"/>
        <v>0.31750013370367508</v>
      </c>
      <c r="BN376" s="8">
        <f t="shared" si="611"/>
        <v>0.68207160326927385</v>
      </c>
    </row>
    <row r="377" spans="1:66" x14ac:dyDescent="0.25">
      <c r="A377" t="s">
        <v>40</v>
      </c>
      <c r="B377" t="s">
        <v>232</v>
      </c>
      <c r="C377" t="s">
        <v>238</v>
      </c>
      <c r="D377" s="4" t="s">
        <v>499</v>
      </c>
      <c r="E377">
        <f>VLOOKUP(A377,home!$A$2:$E$405,3,FALSE)</f>
        <v>1.5473684210526299</v>
      </c>
      <c r="F377">
        <f>VLOOKUP(B377,home!$B$2:$E$405,3,FALSE)</f>
        <v>1.22</v>
      </c>
      <c r="G377">
        <f>VLOOKUP(C377,away!$B$2:$E$405,4,FALSE)</f>
        <v>0.93</v>
      </c>
      <c r="H377">
        <f>VLOOKUP(A377,away!$A$2:$E$405,3,FALSE)</f>
        <v>1.2052631578947399</v>
      </c>
      <c r="I377">
        <f>VLOOKUP(C377,away!$B$2:$E$405,3,FALSE)</f>
        <v>0.56999999999999995</v>
      </c>
      <c r="J377">
        <f>VLOOKUP(B377,home!$B$2:$E$405,4,FALSE)</f>
        <v>1.2</v>
      </c>
      <c r="K377" s="3">
        <f t="shared" si="612"/>
        <v>1.7556442105263139</v>
      </c>
      <c r="L377" s="3">
        <f t="shared" si="613"/>
        <v>0.82440000000000202</v>
      </c>
      <c r="M377" s="5">
        <f t="shared" si="558"/>
        <v>7.5770654088298292E-2</v>
      </c>
      <c r="N377" s="5">
        <f t="shared" si="559"/>
        <v>0.13302631017791289</v>
      </c>
      <c r="O377" s="5">
        <f t="shared" si="560"/>
        <v>6.2465327230393261E-2</v>
      </c>
      <c r="P377" s="5">
        <f t="shared" si="561"/>
        <v>0.10966689011067164</v>
      </c>
      <c r="Q377" s="5">
        <f t="shared" si="562"/>
        <v>0.11677343565576521</v>
      </c>
      <c r="R377" s="5">
        <f t="shared" si="563"/>
        <v>2.5748207884368168E-2</v>
      </c>
      <c r="S377" s="5">
        <f t="shared" si="564"/>
        <v>3.968167799017161E-2</v>
      </c>
      <c r="T377" s="5">
        <f t="shared" si="565"/>
        <v>9.6268020354613085E-2</v>
      </c>
      <c r="U377" s="5">
        <f t="shared" si="566"/>
        <v>4.5204692103618958E-2</v>
      </c>
      <c r="V377" s="5">
        <f t="shared" si="567"/>
        <v>6.3814887936311611E-3</v>
      </c>
      <c r="W377" s="5">
        <f t="shared" si="568"/>
        <v>6.833753541743709E-2</v>
      </c>
      <c r="X377" s="5">
        <f t="shared" si="569"/>
        <v>5.6337464198135269E-2</v>
      </c>
      <c r="Y377" s="5">
        <f t="shared" si="570"/>
        <v>2.3222302742471414E-2</v>
      </c>
      <c r="Z377" s="5">
        <f t="shared" si="571"/>
        <v>7.0756075266243902E-3</v>
      </c>
      <c r="AA377" s="5">
        <f t="shared" si="572"/>
        <v>1.2422249390074523E-2</v>
      </c>
      <c r="AB377" s="5">
        <f t="shared" si="573"/>
        <v>1.0904525111699186E-2</v>
      </c>
      <c r="AC377" s="5">
        <f t="shared" si="574"/>
        <v>5.7726671913284919E-4</v>
      </c>
      <c r="AD377" s="5">
        <f t="shared" si="575"/>
        <v>2.9994099604315101E-2</v>
      </c>
      <c r="AE377" s="5">
        <f t="shared" si="576"/>
        <v>2.4727135713797432E-2</v>
      </c>
      <c r="AF377" s="5">
        <f t="shared" si="577"/>
        <v>1.0192525341227327E-2</v>
      </c>
      <c r="AG377" s="5">
        <f t="shared" si="578"/>
        <v>2.8009059637692764E-3</v>
      </c>
      <c r="AH377" s="5">
        <f t="shared" si="579"/>
        <v>1.4582827112372902E-3</v>
      </c>
      <c r="AI377" s="5">
        <f t="shared" si="580"/>
        <v>2.5602255992943652E-3</v>
      </c>
      <c r="AJ377" s="5">
        <f t="shared" si="581"/>
        <v>2.2474226255212075E-3</v>
      </c>
      <c r="AK377" s="5">
        <f t="shared" si="582"/>
        <v>1.3152248403673853E-3</v>
      </c>
      <c r="AL377" s="5">
        <f t="shared" si="583"/>
        <v>3.3420350722017606E-5</v>
      </c>
      <c r="AM377" s="5">
        <f t="shared" si="584"/>
        <v>1.0531793464053084E-2</v>
      </c>
      <c r="AN377" s="5">
        <f t="shared" si="585"/>
        <v>8.6824105317653832E-3</v>
      </c>
      <c r="AO377" s="5">
        <f t="shared" si="586"/>
        <v>3.5788896211936998E-3</v>
      </c>
      <c r="AP377" s="5">
        <f t="shared" si="587"/>
        <v>9.8347886790403128E-4</v>
      </c>
      <c r="AQ377" s="5">
        <f t="shared" si="588"/>
        <v>2.0269499467502131E-4</v>
      </c>
      <c r="AR377" s="5">
        <f t="shared" si="589"/>
        <v>2.4044165342880505E-4</v>
      </c>
      <c r="AS377" s="5">
        <f t="shared" si="590"/>
        <v>4.2212999681165604E-4</v>
      </c>
      <c r="AT377" s="5">
        <f t="shared" si="591"/>
        <v>3.7055504249593771E-4</v>
      </c>
      <c r="AU377" s="5">
        <f t="shared" si="592"/>
        <v>2.1685427167977508E-4</v>
      </c>
      <c r="AV377" s="5">
        <f t="shared" si="593"/>
        <v>9.5179736650624429E-5</v>
      </c>
      <c r="AW377" s="5">
        <f t="shared" si="594"/>
        <v>1.3436402164281035E-6</v>
      </c>
      <c r="AX377" s="5">
        <f t="shared" si="595"/>
        <v>3.0816803702706061E-3</v>
      </c>
      <c r="AY377" s="5">
        <f t="shared" si="596"/>
        <v>2.5405372972510938E-3</v>
      </c>
      <c r="AZ377" s="5">
        <f t="shared" si="597"/>
        <v>1.0472094739269035E-3</v>
      </c>
      <c r="BA377" s="5">
        <f t="shared" si="598"/>
        <v>2.8777316343511381E-4</v>
      </c>
      <c r="BB377" s="5">
        <f t="shared" si="599"/>
        <v>5.9310048983977091E-5</v>
      </c>
      <c r="BC377" s="5">
        <f t="shared" si="600"/>
        <v>9.7790408764781691E-6</v>
      </c>
      <c r="BD377" s="5">
        <f t="shared" si="601"/>
        <v>3.3036683181117886E-5</v>
      </c>
      <c r="BE377" s="5">
        <f t="shared" si="602"/>
        <v>5.8000661561921666E-5</v>
      </c>
      <c r="BF377" s="5">
        <f t="shared" si="603"/>
        <v>5.091426283894195E-5</v>
      </c>
      <c r="BG377" s="5">
        <f t="shared" si="604"/>
        <v>2.9795776928801162E-5</v>
      </c>
      <c r="BH377" s="5">
        <f t="shared" si="605"/>
        <v>1.3077695815795825E-5</v>
      </c>
      <c r="BI377" s="5">
        <f t="shared" si="606"/>
        <v>4.5919561892052289E-6</v>
      </c>
      <c r="BJ377" s="8">
        <f t="shared" si="607"/>
        <v>0.59268529204377951</v>
      </c>
      <c r="BK377" s="8">
        <f t="shared" si="608"/>
        <v>0.23465193534987866</v>
      </c>
      <c r="BL377" s="8">
        <f t="shared" si="609"/>
        <v>0.16586073523415693</v>
      </c>
      <c r="BM377" s="8">
        <f t="shared" si="610"/>
        <v>0.47428355134999511</v>
      </c>
      <c r="BN377" s="8">
        <f t="shared" si="611"/>
        <v>0.52345082514740948</v>
      </c>
    </row>
    <row r="378" spans="1:66" x14ac:dyDescent="0.25">
      <c r="A378" t="s">
        <v>40</v>
      </c>
      <c r="B378" t="s">
        <v>316</v>
      </c>
      <c r="C378" t="s">
        <v>42</v>
      </c>
      <c r="D378" s="4" t="s">
        <v>499</v>
      </c>
      <c r="E378">
        <f>VLOOKUP(A378,home!$A$2:$E$405,3,FALSE)</f>
        <v>1.5473684210526299</v>
      </c>
      <c r="F378">
        <f>VLOOKUP(B378,home!$B$2:$E$405,3,FALSE)</f>
        <v>0.28999999999999998</v>
      </c>
      <c r="G378">
        <f>VLOOKUP(C378,away!$B$2:$E$405,4,FALSE)</f>
        <v>1.1499999999999999</v>
      </c>
      <c r="H378">
        <f>VLOOKUP(A378,away!$A$2:$E$405,3,FALSE)</f>
        <v>1.2052631578947399</v>
      </c>
      <c r="I378">
        <f>VLOOKUP(C378,away!$B$2:$E$405,3,FALSE)</f>
        <v>0.79</v>
      </c>
      <c r="J378">
        <f>VLOOKUP(B378,home!$B$2:$E$405,4,FALSE)</f>
        <v>1.01</v>
      </c>
      <c r="K378" s="3">
        <f t="shared" si="612"/>
        <v>0.51604736842105203</v>
      </c>
      <c r="L378" s="3">
        <f t="shared" si="613"/>
        <v>0.96167947368421303</v>
      </c>
      <c r="M378" s="5">
        <f t="shared" si="558"/>
        <v>0.22815573336825254</v>
      </c>
      <c r="N378" s="5">
        <f t="shared" si="559"/>
        <v>0.11773916579486193</v>
      </c>
      <c r="O378" s="5">
        <f t="shared" si="560"/>
        <v>0.21941268558361673</v>
      </c>
      <c r="P378" s="5">
        <f t="shared" si="561"/>
        <v>0.11322733899362111</v>
      </c>
      <c r="Q378" s="5">
        <f t="shared" si="562"/>
        <v>3.0379493334264217E-2</v>
      </c>
      <c r="R378" s="5">
        <f t="shared" si="563"/>
        <v>0.10550233799584612</v>
      </c>
      <c r="S378" s="5">
        <f t="shared" si="564"/>
        <v>1.4047894070323121E-2</v>
      </c>
      <c r="T378" s="5">
        <f t="shared" si="565"/>
        <v>2.9215335160488271E-2</v>
      </c>
      <c r="U378" s="5">
        <f t="shared" si="566"/>
        <v>5.4444203885024758E-2</v>
      </c>
      <c r="V378" s="5">
        <f t="shared" si="567"/>
        <v>7.746198618933162E-4</v>
      </c>
      <c r="W378" s="5">
        <f t="shared" si="568"/>
        <v>5.2257525297039822E-3</v>
      </c>
      <c r="X378" s="5">
        <f t="shared" si="569"/>
        <v>5.0254989423696699E-3</v>
      </c>
      <c r="Y378" s="5">
        <f t="shared" si="570"/>
        <v>2.4164595889493165E-3</v>
      </c>
      <c r="Z378" s="5">
        <f t="shared" si="571"/>
        <v>3.3819810958766419E-2</v>
      </c>
      <c r="AA378" s="5">
        <f t="shared" si="572"/>
        <v>1.7452624445768866E-2</v>
      </c>
      <c r="AB378" s="5">
        <f t="shared" si="573"/>
        <v>4.5031904586399722E-3</v>
      </c>
      <c r="AC378" s="5">
        <f t="shared" si="574"/>
        <v>2.4026392082875573E-5</v>
      </c>
      <c r="AD378" s="5">
        <f t="shared" si="575"/>
        <v>6.7418396024334867E-4</v>
      </c>
      <c r="AE378" s="5">
        <f t="shared" si="576"/>
        <v>6.4834887605316196E-4</v>
      </c>
      <c r="AF378" s="5">
        <f t="shared" si="577"/>
        <v>3.117519029432779E-4</v>
      </c>
      <c r="AG378" s="5">
        <f t="shared" si="578"/>
        <v>9.9935135314181122E-5</v>
      </c>
      <c r="AH378" s="5">
        <f t="shared" si="579"/>
        <v>8.1309545007315163E-3</v>
      </c>
      <c r="AI378" s="5">
        <f t="shared" si="580"/>
        <v>4.1959576728538076E-3</v>
      </c>
      <c r="AJ378" s="5">
        <f t="shared" si="581"/>
        <v>1.0826564575411642E-3</v>
      </c>
      <c r="AK378" s="5">
        <f t="shared" si="582"/>
        <v>1.862340052727255E-4</v>
      </c>
      <c r="AL378" s="5">
        <f t="shared" si="583"/>
        <v>4.7694518143368366E-7</v>
      </c>
      <c r="AM378" s="5">
        <f t="shared" si="584"/>
        <v>6.9582171703052654E-5</v>
      </c>
      <c r="AN378" s="5">
        <f t="shared" si="585"/>
        <v>6.6915746261196222E-5</v>
      </c>
      <c r="AO378" s="5">
        <f t="shared" si="586"/>
        <v>3.2175749822826763E-5</v>
      </c>
      <c r="AP378" s="5">
        <f t="shared" si="587"/>
        <v>1.0314252718336985E-5</v>
      </c>
      <c r="AQ378" s="5">
        <f t="shared" si="588"/>
        <v>2.4797512814040679E-6</v>
      </c>
      <c r="AR378" s="5">
        <f t="shared" si="589"/>
        <v>1.5638744089627541E-3</v>
      </c>
      <c r="AS378" s="5">
        <f t="shared" si="590"/>
        <v>8.0703327328625742E-4</v>
      </c>
      <c r="AT378" s="5">
        <f t="shared" si="591"/>
        <v>2.0823369845380038E-4</v>
      </c>
      <c r="AU378" s="5">
        <f t="shared" si="592"/>
        <v>3.5819484034555537E-5</v>
      </c>
      <c r="AV378" s="5">
        <f t="shared" si="593"/>
        <v>4.6211376185580672E-6</v>
      </c>
      <c r="AW378" s="5">
        <f t="shared" si="594"/>
        <v>6.5748504495297706E-9</v>
      </c>
      <c r="AX378" s="5">
        <f t="shared" si="595"/>
        <v>5.9846160993970182E-6</v>
      </c>
      <c r="AY378" s="5">
        <f t="shared" si="596"/>
        <v>5.7552824606701929E-6</v>
      </c>
      <c r="AZ378" s="5">
        <f t="shared" si="597"/>
        <v>2.7673685038406465E-6</v>
      </c>
      <c r="BA378" s="5">
        <f t="shared" si="598"/>
        <v>8.8710716208791364E-7</v>
      </c>
      <c r="BB378" s="5">
        <f t="shared" si="599"/>
        <v>2.1327818718455014E-7</v>
      </c>
      <c r="BC378" s="5">
        <f t="shared" si="600"/>
        <v>4.1021050959992265E-8</v>
      </c>
      <c r="BD378" s="5">
        <f t="shared" si="601"/>
        <v>2.5065765308658502E-4</v>
      </c>
      <c r="BE378" s="5">
        <f t="shared" si="602"/>
        <v>1.293512222499292E-4</v>
      </c>
      <c r="BF378" s="5">
        <f t="shared" si="603"/>
        <v>3.3375678922061296E-5</v>
      </c>
      <c r="BG378" s="5">
        <f t="shared" si="604"/>
        <v>5.7411437589985702E-6</v>
      </c>
      <c r="BH378" s="5">
        <f t="shared" si="605"/>
        <v>7.406755321395395E-7</v>
      </c>
      <c r="BI378" s="5">
        <f t="shared" si="606"/>
        <v>7.6444731842894342E-8</v>
      </c>
      <c r="BJ378" s="8">
        <f t="shared" si="607"/>
        <v>0.19193304157044233</v>
      </c>
      <c r="BK378" s="8">
        <f t="shared" si="608"/>
        <v>0.3562358449138151</v>
      </c>
      <c r="BL378" s="8">
        <f t="shared" si="609"/>
        <v>0.4179503698259332</v>
      </c>
      <c r="BM378" s="8">
        <f t="shared" si="610"/>
        <v>0.18551656349088408</v>
      </c>
      <c r="BN378" s="8">
        <f t="shared" si="611"/>
        <v>0.81441675507046263</v>
      </c>
    </row>
    <row r="379" spans="1:66" x14ac:dyDescent="0.25">
      <c r="A379" t="s">
        <v>40</v>
      </c>
      <c r="B379" t="s">
        <v>318</v>
      </c>
      <c r="C379" t="s">
        <v>321</v>
      </c>
      <c r="D379" s="4" t="s">
        <v>499</v>
      </c>
      <c r="E379">
        <f>VLOOKUP(A379,home!$A$2:$E$405,3,FALSE)</f>
        <v>1.5473684210526299</v>
      </c>
      <c r="F379">
        <f>VLOOKUP(B379,home!$B$2:$E$405,3,FALSE)</f>
        <v>1.1499999999999999</v>
      </c>
      <c r="G379">
        <f>VLOOKUP(C379,away!$B$2:$E$405,4,FALSE)</f>
        <v>0.79</v>
      </c>
      <c r="H379">
        <f>VLOOKUP(A379,away!$A$2:$E$405,3,FALSE)</f>
        <v>1.2052631578947399</v>
      </c>
      <c r="I379">
        <f>VLOOKUP(C379,away!$B$2:$E$405,3,FALSE)</f>
        <v>1.1499999999999999</v>
      </c>
      <c r="J379">
        <f>VLOOKUP(B379,home!$B$2:$E$405,4,FALSE)</f>
        <v>0.83</v>
      </c>
      <c r="K379" s="3">
        <f t="shared" si="612"/>
        <v>1.4057842105263143</v>
      </c>
      <c r="L379" s="3">
        <f t="shared" si="613"/>
        <v>1.1504236842105291</v>
      </c>
      <c r="M379" s="5">
        <f t="shared" si="558"/>
        <v>7.7598444683141574E-2</v>
      </c>
      <c r="N379" s="5">
        <f t="shared" si="559"/>
        <v>0.10908666829696004</v>
      </c>
      <c r="O379" s="5">
        <f t="shared" si="560"/>
        <v>8.9271088621386677E-2</v>
      </c>
      <c r="P379" s="5">
        <f t="shared" si="561"/>
        <v>0.12549588684044069</v>
      </c>
      <c r="Q379" s="5">
        <f t="shared" si="562"/>
        <v>7.6676157935393965E-2</v>
      </c>
      <c r="R379" s="5">
        <f t="shared" si="563"/>
        <v>5.1349787332650165E-2</v>
      </c>
      <c r="S379" s="5">
        <f t="shared" si="564"/>
        <v>5.0739475765840501E-2</v>
      </c>
      <c r="T379" s="5">
        <f t="shared" si="565"/>
        <v>8.8210068103144329E-2</v>
      </c>
      <c r="U379" s="5">
        <f t="shared" si="566"/>
        <v>7.2186720246123742E-2</v>
      </c>
      <c r="V379" s="5">
        <f t="shared" si="567"/>
        <v>9.1175875367864277E-3</v>
      </c>
      <c r="W379" s="5">
        <f t="shared" si="568"/>
        <v>3.5930044049799603E-2</v>
      </c>
      <c r="X379" s="5">
        <f t="shared" si="569"/>
        <v>4.133477364961706E-2</v>
      </c>
      <c r="Y379" s="5">
        <f t="shared" si="570"/>
        <v>2.3776251294000385E-2</v>
      </c>
      <c r="Z379" s="5">
        <f t="shared" si="571"/>
        <v>1.9691337175551521E-2</v>
      </c>
      <c r="AA379" s="5">
        <f t="shared" si="572"/>
        <v>2.7681770885540156E-2</v>
      </c>
      <c r="AB379" s="5">
        <f t="shared" si="573"/>
        <v>1.9457298215149698E-2</v>
      </c>
      <c r="AC379" s="5">
        <f t="shared" si="574"/>
        <v>9.215872000129671E-4</v>
      </c>
      <c r="AD379" s="5">
        <f t="shared" si="575"/>
        <v>1.2627472152180802E-2</v>
      </c>
      <c r="AE379" s="5">
        <f t="shared" si="576"/>
        <v>1.4526943035577696E-2</v>
      </c>
      <c r="AF379" s="5">
        <f t="shared" si="577"/>
        <v>8.356069663652892E-3</v>
      </c>
      <c r="AG379" s="5">
        <f t="shared" si="578"/>
        <v>3.2043401493264661E-3</v>
      </c>
      <c r="AH379" s="5">
        <f t="shared" si="579"/>
        <v>5.6633451651324314E-3</v>
      </c>
      <c r="AI379" s="5">
        <f t="shared" si="580"/>
        <v>7.961441211903713E-3</v>
      </c>
      <c r="AJ379" s="5">
        <f t="shared" si="581"/>
        <v>5.5960341743638642E-3</v>
      </c>
      <c r="AK379" s="5">
        <f t="shared" si="582"/>
        <v>2.6222721612954602E-3</v>
      </c>
      <c r="AL379" s="5">
        <f t="shared" si="583"/>
        <v>5.9617381991962667E-5</v>
      </c>
      <c r="AM379" s="5">
        <f t="shared" si="584"/>
        <v>3.550300194079301E-3</v>
      </c>
      <c r="AN379" s="5">
        <f t="shared" si="585"/>
        <v>4.0843494293260662E-3</v>
      </c>
      <c r="AO379" s="5">
        <f t="shared" si="586"/>
        <v>2.3493661590442329E-3</v>
      </c>
      <c r="AP379" s="5">
        <f t="shared" si="587"/>
        <v>9.0092215741573547E-4</v>
      </c>
      <c r="AQ379" s="5">
        <f t="shared" si="588"/>
        <v>2.5911054688027707E-4</v>
      </c>
      <c r="AR379" s="5">
        <f t="shared" si="589"/>
        <v>1.3030492819655077E-3</v>
      </c>
      <c r="AS379" s="5">
        <f t="shared" si="590"/>
        <v>1.8318061061247618E-3</v>
      </c>
      <c r="AT379" s="5">
        <f t="shared" si="591"/>
        <v>1.2875620503679406E-3</v>
      </c>
      <c r="AU379" s="5">
        <f t="shared" si="592"/>
        <v>6.0334480016004598E-4</v>
      </c>
      <c r="AV379" s="5">
        <f t="shared" si="593"/>
        <v>2.1204314839203667E-4</v>
      </c>
      <c r="AW379" s="5">
        <f t="shared" si="594"/>
        <v>2.6782238622955061E-6</v>
      </c>
      <c r="AX379" s="5">
        <f t="shared" si="595"/>
        <v>8.3182599257753179E-4</v>
      </c>
      <c r="AY379" s="5">
        <f t="shared" si="596"/>
        <v>9.5695232300312442E-4</v>
      </c>
      <c r="AZ379" s="5">
        <f t="shared" si="597"/>
        <v>5.5045030852153944E-4</v>
      </c>
      <c r="BA379" s="5">
        <f t="shared" si="598"/>
        <v>2.1108369063472396E-4</v>
      </c>
      <c r="BB379" s="5">
        <f t="shared" si="599"/>
        <v>6.0708919264188644E-5</v>
      </c>
      <c r="BC379" s="5">
        <f t="shared" si="600"/>
        <v>1.3968195712869492E-5</v>
      </c>
      <c r="BD379" s="5">
        <f t="shared" si="601"/>
        <v>2.4984312594444067E-4</v>
      </c>
      <c r="BE379" s="5">
        <f t="shared" si="602"/>
        <v>3.5122552156123196E-4</v>
      </c>
      <c r="BF379" s="5">
        <f t="shared" si="603"/>
        <v>2.4687364627232482E-4</v>
      </c>
      <c r="BG379" s="5">
        <f t="shared" si="604"/>
        <v>1.1568369130823091E-4</v>
      </c>
      <c r="BH379" s="5">
        <f t="shared" si="605"/>
        <v>4.0656576664127791E-5</v>
      </c>
      <c r="BI379" s="5">
        <f t="shared" si="606"/>
        <v>1.1430874705696691E-5</v>
      </c>
      <c r="BJ379" s="8">
        <f t="shared" si="607"/>
        <v>0.42749782624611282</v>
      </c>
      <c r="BK379" s="8">
        <f t="shared" si="608"/>
        <v>0.2648895517312172</v>
      </c>
      <c r="BL379" s="8">
        <f t="shared" si="609"/>
        <v>0.28804327683701231</v>
      </c>
      <c r="BM379" s="8">
        <f t="shared" si="610"/>
        <v>0.46968968418078</v>
      </c>
      <c r="BN379" s="8">
        <f t="shared" si="611"/>
        <v>0.52947803370997304</v>
      </c>
    </row>
    <row r="380" spans="1:66" x14ac:dyDescent="0.25">
      <c r="A380" t="s">
        <v>40</v>
      </c>
      <c r="B380" t="s">
        <v>320</v>
      </c>
      <c r="C380" t="s">
        <v>233</v>
      </c>
      <c r="D380" s="4" t="s">
        <v>499</v>
      </c>
      <c r="E380">
        <f>VLOOKUP(A380,home!$A$2:$E$405,3,FALSE)</f>
        <v>1.5473684210526299</v>
      </c>
      <c r="F380">
        <f>VLOOKUP(B380,home!$B$2:$E$405,3,FALSE)</f>
        <v>1.65</v>
      </c>
      <c r="G380">
        <f>VLOOKUP(C380,away!$B$2:$E$405,4,FALSE)</f>
        <v>0.79</v>
      </c>
      <c r="H380">
        <f>VLOOKUP(A380,away!$A$2:$E$405,3,FALSE)</f>
        <v>1.2052631578947399</v>
      </c>
      <c r="I380">
        <f>VLOOKUP(C380,away!$B$2:$E$405,3,FALSE)</f>
        <v>0.65</v>
      </c>
      <c r="J380">
        <f>VLOOKUP(B380,home!$B$2:$E$405,4,FALSE)</f>
        <v>0.37</v>
      </c>
      <c r="K380" s="3">
        <f t="shared" si="612"/>
        <v>2.0169947368421033</v>
      </c>
      <c r="L380" s="3">
        <f t="shared" si="613"/>
        <v>0.28986578947368496</v>
      </c>
      <c r="M380" s="5">
        <f t="shared" si="558"/>
        <v>9.9573369333186931E-2</v>
      </c>
      <c r="N380" s="5">
        <f t="shared" si="559"/>
        <v>0.20083896187467293</v>
      </c>
      <c r="O380" s="5">
        <f t="shared" si="560"/>
        <v>2.8862913312319039E-2</v>
      </c>
      <c r="P380" s="5">
        <f t="shared" si="561"/>
        <v>5.8216344240877384E-2</v>
      </c>
      <c r="Q380" s="5">
        <f t="shared" si="562"/>
        <v>0.2025455645270236</v>
      </c>
      <c r="R380" s="5">
        <f t="shared" si="563"/>
        <v>4.1831855768929447E-3</v>
      </c>
      <c r="S380" s="5">
        <f t="shared" si="564"/>
        <v>8.509159525956619E-3</v>
      </c>
      <c r="T380" s="5">
        <f t="shared" si="565"/>
        <v>5.8711029966018895E-2</v>
      </c>
      <c r="U380" s="5">
        <f t="shared" si="566"/>
        <v>8.4374632918268657E-3</v>
      </c>
      <c r="V380" s="5">
        <f t="shared" si="567"/>
        <v>5.5277180533196656E-4</v>
      </c>
      <c r="W380" s="5">
        <f t="shared" si="568"/>
        <v>0.13617777920723975</v>
      </c>
      <c r="X380" s="5">
        <f t="shared" si="569"/>
        <v>3.9473279478679707E-2</v>
      </c>
      <c r="Y380" s="5">
        <f t="shared" si="570"/>
        <v>5.7209766596014499E-3</v>
      </c>
      <c r="Z380" s="5">
        <f t="shared" si="571"/>
        <v>4.0418746325366858E-4</v>
      </c>
      <c r="AA380" s="5">
        <f t="shared" si="572"/>
        <v>8.1524398608021054E-4</v>
      </c>
      <c r="AB380" s="5">
        <f t="shared" si="573"/>
        <v>8.2217141458298091E-4</v>
      </c>
      <c r="AC380" s="5">
        <f t="shared" si="574"/>
        <v>2.0198895749786823E-5</v>
      </c>
      <c r="AD380" s="5">
        <f t="shared" si="575"/>
        <v>6.8667465983962131E-2</v>
      </c>
      <c r="AE380" s="5">
        <f t="shared" si="576"/>
        <v>1.9904349238598591E-2</v>
      </c>
      <c r="AF380" s="5">
        <f t="shared" si="577"/>
        <v>2.8847949530031599E-3</v>
      </c>
      <c r="AG380" s="5">
        <f t="shared" si="578"/>
        <v>2.7873445550732098E-4</v>
      </c>
      <c r="AH380" s="5">
        <f t="shared" si="579"/>
        <v>2.9290029532847663E-5</v>
      </c>
      <c r="AI380" s="5">
        <f t="shared" si="580"/>
        <v>5.9077835409703502E-5</v>
      </c>
      <c r="AJ380" s="5">
        <f t="shared" si="581"/>
        <v>5.9579841542698015E-5</v>
      </c>
      <c r="AK380" s="5">
        <f t="shared" si="582"/>
        <v>4.0057408937836135E-5</v>
      </c>
      <c r="AL380" s="5">
        <f t="shared" si="583"/>
        <v>4.7237765524251137E-7</v>
      </c>
      <c r="AM380" s="5">
        <f t="shared" si="584"/>
        <v>2.7700383496387156E-2</v>
      </c>
      <c r="AN380" s="5">
        <f t="shared" si="585"/>
        <v>8.029393530904096E-3</v>
      </c>
      <c r="AO380" s="5">
        <f t="shared" si="586"/>
        <v>1.1637232474152072E-3</v>
      </c>
      <c r="AP380" s="5">
        <f t="shared" si="587"/>
        <v>1.1244118594696317E-4</v>
      </c>
      <c r="AQ380" s="5">
        <f t="shared" si="588"/>
        <v>8.1482132834684712E-6</v>
      </c>
      <c r="AR380" s="5">
        <f t="shared" si="589"/>
        <v>1.6980355068492883E-6</v>
      </c>
      <c r="AS380" s="5">
        <f t="shared" si="590"/>
        <v>3.4249286802860281E-6</v>
      </c>
      <c r="AT380" s="5">
        <f t="shared" si="591"/>
        <v>3.4540315610982451E-6</v>
      </c>
      <c r="AU380" s="5">
        <f t="shared" si="592"/>
        <v>2.3222544932072247E-6</v>
      </c>
      <c r="AV380" s="5">
        <f t="shared" si="593"/>
        <v>1.1709937726017243E-6</v>
      </c>
      <c r="AW380" s="5">
        <f t="shared" si="594"/>
        <v>7.6716463150785965E-9</v>
      </c>
      <c r="AX380" s="5">
        <f t="shared" si="595"/>
        <v>9.3119212867867982E-3</v>
      </c>
      <c r="AY380" s="5">
        <f t="shared" si="596"/>
        <v>2.6992074153112675E-3</v>
      </c>
      <c r="AZ380" s="5">
        <f t="shared" si="597"/>
        <v>3.912039441962125E-4</v>
      </c>
      <c r="BA380" s="5">
        <f t="shared" si="598"/>
        <v>3.7798880043218183E-5</v>
      </c>
      <c r="BB380" s="5">
        <f t="shared" si="599"/>
        <v>2.7391505512371377E-6</v>
      </c>
      <c r="BC380" s="5">
        <f t="shared" si="600"/>
        <v>1.587972074043266E-7</v>
      </c>
      <c r="BD380" s="5">
        <f t="shared" si="601"/>
        <v>8.2033733791202891E-8</v>
      </c>
      <c r="BE380" s="5">
        <f t="shared" si="602"/>
        <v>1.6546160930036242E-7</v>
      </c>
      <c r="BF380" s="5">
        <f t="shared" si="603"/>
        <v>1.6686759755412774E-7</v>
      </c>
      <c r="BG380" s="5">
        <f t="shared" si="604"/>
        <v>1.1219035533872063E-7</v>
      </c>
      <c r="BH380" s="5">
        <f t="shared" si="605"/>
        <v>5.6571839060661214E-8</v>
      </c>
      <c r="BI380" s="5">
        <f t="shared" si="606"/>
        <v>2.2821020327766436E-8</v>
      </c>
      <c r="BJ380" s="8">
        <f t="shared" si="607"/>
        <v>0.78466005549234075</v>
      </c>
      <c r="BK380" s="8">
        <f t="shared" si="608"/>
        <v>0.16957152359406921</v>
      </c>
      <c r="BL380" s="8">
        <f t="shared" si="609"/>
        <v>4.3321658887294563E-2</v>
      </c>
      <c r="BM380" s="8">
        <f t="shared" si="610"/>
        <v>0.40103788682832009</v>
      </c>
      <c r="BN380" s="8">
        <f t="shared" si="611"/>
        <v>0.59422033886497283</v>
      </c>
    </row>
    <row r="381" spans="1:66" x14ac:dyDescent="0.25">
      <c r="A381" t="s">
        <v>40</v>
      </c>
      <c r="B381" t="s">
        <v>236</v>
      </c>
      <c r="C381" t="s">
        <v>317</v>
      </c>
      <c r="D381" s="4" t="s">
        <v>499</v>
      </c>
      <c r="E381">
        <f>VLOOKUP(A381,home!$A$2:$E$405,3,FALSE)</f>
        <v>1.5473684210526299</v>
      </c>
      <c r="F381">
        <f>VLOOKUP(B381,home!$B$2:$E$405,3,FALSE)</f>
        <v>1.36</v>
      </c>
      <c r="G381">
        <f>VLOOKUP(C381,away!$B$2:$E$405,4,FALSE)</f>
        <v>1.01</v>
      </c>
      <c r="H381">
        <f>VLOOKUP(A381,away!$A$2:$E$405,3,FALSE)</f>
        <v>1.2052631578947399</v>
      </c>
      <c r="I381">
        <f>VLOOKUP(C381,away!$B$2:$E$405,3,FALSE)</f>
        <v>0.79</v>
      </c>
      <c r="J381">
        <f>VLOOKUP(B381,home!$B$2:$E$405,4,FALSE)</f>
        <v>0.83</v>
      </c>
      <c r="K381" s="3">
        <f t="shared" si="612"/>
        <v>2.1254652631578925</v>
      </c>
      <c r="L381" s="3">
        <f t="shared" si="613"/>
        <v>0.79029105263158095</v>
      </c>
      <c r="M381" s="5">
        <f t="shared" si="558"/>
        <v>5.4163051167263283E-2</v>
      </c>
      <c r="N381" s="5">
        <f t="shared" si="559"/>
        <v>0.11512168380266163</v>
      </c>
      <c r="O381" s="5">
        <f t="shared" si="560"/>
        <v>4.2804574720714673E-2</v>
      </c>
      <c r="P381" s="5">
        <f t="shared" si="561"/>
        <v>9.0979636673125475E-2</v>
      </c>
      <c r="Q381" s="5">
        <f t="shared" si="562"/>
        <v>0.122343569979402</v>
      </c>
      <c r="R381" s="5">
        <f t="shared" si="563"/>
        <v>1.6914036206740382E-2</v>
      </c>
      <c r="S381" s="5">
        <f t="shared" si="564"/>
        <v>3.8205446844253893E-2</v>
      </c>
      <c r="T381" s="5">
        <f t="shared" si="565"/>
        <v>9.6687028701727087E-2</v>
      </c>
      <c r="U381" s="5">
        <f t="shared" si="566"/>
        <v>3.595019641722156E-2</v>
      </c>
      <c r="V381" s="5">
        <f t="shared" si="567"/>
        <v>7.1305634825780126E-3</v>
      </c>
      <c r="W381" s="5">
        <f t="shared" si="568"/>
        <v>8.667900272064856E-2</v>
      </c>
      <c r="X381" s="5">
        <f t="shared" si="569"/>
        <v>6.8501640301157005E-2</v>
      </c>
      <c r="Y381" s="5">
        <f t="shared" si="570"/>
        <v>2.7068116710295652E-2</v>
      </c>
      <c r="Z381" s="5">
        <f t="shared" si="571"/>
        <v>4.4556704926911762E-3</v>
      </c>
      <c r="AA381" s="5">
        <f t="shared" si="572"/>
        <v>9.4703728562927064E-3</v>
      </c>
      <c r="AB381" s="5">
        <f t="shared" si="573"/>
        <v>1.0064474267601773E-2</v>
      </c>
      <c r="AC381" s="5">
        <f t="shared" si="574"/>
        <v>7.4859159166021415E-4</v>
      </c>
      <c r="AD381" s="5">
        <f t="shared" si="575"/>
        <v>4.6058302331976733E-2</v>
      </c>
      <c r="AE381" s="5">
        <f t="shared" si="576"/>
        <v>3.6399464232361491E-2</v>
      </c>
      <c r="AF381" s="5">
        <f t="shared" si="577"/>
        <v>1.4383085451709271E-2</v>
      </c>
      <c r="AG381" s="5">
        <f t="shared" si="578"/>
        <v>3.7889412472404327E-3</v>
      </c>
      <c r="AH381" s="5">
        <f t="shared" si="579"/>
        <v>8.8031913096209605E-4</v>
      </c>
      <c r="AI381" s="5">
        <f t="shared" si="580"/>
        <v>1.8710877333532783E-3</v>
      </c>
      <c r="AJ381" s="5">
        <f t="shared" si="581"/>
        <v>1.9884659907816161E-3</v>
      </c>
      <c r="AK381" s="5">
        <f t="shared" si="582"/>
        <v>1.4088051301257222E-3</v>
      </c>
      <c r="AL381" s="5">
        <f t="shared" si="583"/>
        <v>5.0297455226796664E-5</v>
      </c>
      <c r="AM381" s="5">
        <f t="shared" si="584"/>
        <v>1.9579064337328152E-2</v>
      </c>
      <c r="AN381" s="5">
        <f t="shared" si="585"/>
        <v>1.5473159364688509E-2</v>
      </c>
      <c r="AO381" s="5">
        <f t="shared" si="586"/>
        <v>6.1141497009279434E-3</v>
      </c>
      <c r="AP381" s="5">
        <f t="shared" si="587"/>
        <v>1.6106526010311369E-3</v>
      </c>
      <c r="AQ381" s="5">
        <f t="shared" si="588"/>
        <v>3.1822108487317271E-4</v>
      </c>
      <c r="AR381" s="5">
        <f t="shared" si="589"/>
        <v>1.3914166653195071E-4</v>
      </c>
      <c r="AS381" s="5">
        <f t="shared" si="590"/>
        <v>2.957407788715603E-4</v>
      </c>
      <c r="AT381" s="5">
        <f t="shared" si="591"/>
        <v>3.1429337619538061E-4</v>
      </c>
      <c r="AU381" s="5">
        <f t="shared" si="592"/>
        <v>2.2267321784796569E-4</v>
      </c>
      <c r="AV381" s="5">
        <f t="shared" si="593"/>
        <v>1.1832104739286026E-4</v>
      </c>
      <c r="AW381" s="5">
        <f t="shared" si="594"/>
        <v>2.3468459809464277E-6</v>
      </c>
      <c r="AX381" s="5">
        <f t="shared" si="595"/>
        <v>6.9357701890207391E-3</v>
      </c>
      <c r="AY381" s="5">
        <f t="shared" si="596"/>
        <v>5.4812771234919386E-3</v>
      </c>
      <c r="AZ381" s="5">
        <f t="shared" si="597"/>
        <v>2.1659021338449242E-3</v>
      </c>
      <c r="BA381" s="5">
        <f t="shared" si="598"/>
        <v>5.7056435908443089E-4</v>
      </c>
      <c r="BB381" s="5">
        <f t="shared" si="599"/>
        <v>1.1272797698372453E-4</v>
      </c>
      <c r="BC381" s="5">
        <f t="shared" si="600"/>
        <v>1.7817582318299258E-5</v>
      </c>
      <c r="BD381" s="5">
        <f t="shared" si="601"/>
        <v>1.8327069018074624E-5</v>
      </c>
      <c r="BE381" s="5">
        <f t="shared" si="602"/>
        <v>3.8953548573414827E-5</v>
      </c>
      <c r="BF381" s="5">
        <f t="shared" si="603"/>
        <v>4.1397207184763469E-5</v>
      </c>
      <c r="BG381" s="5">
        <f t="shared" si="604"/>
        <v>2.9329441954321691E-5</v>
      </c>
      <c r="BH381" s="5">
        <f t="shared" si="605"/>
        <v>1.5584677515429117E-5</v>
      </c>
      <c r="BI381" s="5">
        <f t="shared" si="606"/>
        <v>6.6249381393124919E-6</v>
      </c>
      <c r="BJ381" s="8">
        <f t="shared" si="607"/>
        <v>0.67541014193277271</v>
      </c>
      <c r="BK381" s="8">
        <f t="shared" si="608"/>
        <v>0.19675886433759962</v>
      </c>
      <c r="BL381" s="8">
        <f t="shared" si="609"/>
        <v>0.12259271942301886</v>
      </c>
      <c r="BM381" s="8">
        <f t="shared" si="610"/>
        <v>0.55141191335866391</v>
      </c>
      <c r="BN381" s="8">
        <f t="shared" si="611"/>
        <v>0.44232655254990738</v>
      </c>
    </row>
    <row r="382" spans="1:66" x14ac:dyDescent="0.25">
      <c r="A382" t="s">
        <v>154</v>
      </c>
      <c r="B382" t="s">
        <v>158</v>
      </c>
      <c r="C382" t="s">
        <v>155</v>
      </c>
      <c r="D382" s="4" t="s">
        <v>500</v>
      </c>
      <c r="E382">
        <f>VLOOKUP(A382,home!$A$2:$E$405,3,FALSE)</f>
        <v>1.30456852791878</v>
      </c>
      <c r="F382">
        <f>VLOOKUP(B382,home!$B$2:$E$405,3,FALSE)</f>
        <v>1.3</v>
      </c>
      <c r="G382">
        <f>VLOOKUP(C382,away!$B$2:$E$405,4,FALSE)</f>
        <v>0.85</v>
      </c>
      <c r="H382">
        <f>VLOOKUP(A382,away!$A$2:$E$405,3,FALSE)</f>
        <v>1.0355329949238601</v>
      </c>
      <c r="I382">
        <f>VLOOKUP(C382,away!$B$2:$E$405,3,FALSE)</f>
        <v>1.53</v>
      </c>
      <c r="J382">
        <f>VLOOKUP(B382,home!$B$2:$E$405,4,FALSE)</f>
        <v>1.26</v>
      </c>
      <c r="K382" s="3">
        <f t="shared" si="612"/>
        <v>1.4415482233502519</v>
      </c>
      <c r="L382" s="3">
        <f t="shared" si="613"/>
        <v>1.9963005076142177</v>
      </c>
      <c r="M382" s="5">
        <f t="shared" si="558"/>
        <v>3.2133739342791082E-2</v>
      </c>
      <c r="N382" s="5">
        <f t="shared" si="559"/>
        <v>4.6322334859200578E-2</v>
      </c>
      <c r="O382" s="5">
        <f t="shared" si="560"/>
        <v>6.4148600161556796E-2</v>
      </c>
      <c r="P382" s="5">
        <f t="shared" si="561"/>
        <v>9.2473300593297891E-2</v>
      </c>
      <c r="Q382" s="5">
        <f t="shared" si="562"/>
        <v>3.3387939758858023E-2</v>
      </c>
      <c r="R382" s="5">
        <f t="shared" si="563"/>
        <v>6.402994153262867E-2</v>
      </c>
      <c r="S382" s="5">
        <f t="shared" si="564"/>
        <v>6.6529071137629986E-2</v>
      </c>
      <c r="T382" s="5">
        <f t="shared" si="565"/>
        <v>6.6652361088801182E-2</v>
      </c>
      <c r="U382" s="5">
        <f t="shared" si="566"/>
        <v>9.2302248457581379E-2</v>
      </c>
      <c r="V382" s="5">
        <f t="shared" si="567"/>
        <v>2.127276992043892E-2</v>
      </c>
      <c r="W382" s="5">
        <f t="shared" si="568"/>
        <v>1.6043441746902341E-2</v>
      </c>
      <c r="X382" s="5">
        <f t="shared" si="569"/>
        <v>3.2027530903220268E-2</v>
      </c>
      <c r="Y382" s="5">
        <f t="shared" si="570"/>
        <v>3.1968288099864343E-2</v>
      </c>
      <c r="Z382" s="5">
        <f t="shared" si="571"/>
        <v>4.2607668261365111E-2</v>
      </c>
      <c r="AA382" s="5">
        <f t="shared" si="572"/>
        <v>6.14210084832678E-2</v>
      </c>
      <c r="AB382" s="5">
        <f t="shared" si="573"/>
        <v>4.4270672827717725E-2</v>
      </c>
      <c r="AC382" s="5">
        <f t="shared" si="574"/>
        <v>3.8261249848637068E-3</v>
      </c>
      <c r="AD382" s="5">
        <f t="shared" si="575"/>
        <v>5.7818487366675846E-3</v>
      </c>
      <c r="AE382" s="5">
        <f t="shared" si="576"/>
        <v>1.1542307567958121E-2</v>
      </c>
      <c r="AF382" s="5">
        <f t="shared" si="577"/>
        <v>1.1520957228477116E-2</v>
      </c>
      <c r="AG382" s="5">
        <f t="shared" si="578"/>
        <v>7.6664309211368535E-3</v>
      </c>
      <c r="AH382" s="5">
        <f t="shared" si="579"/>
        <v>2.1264427444605331E-2</v>
      </c>
      <c r="AI382" s="5">
        <f t="shared" si="580"/>
        <v>3.0653697603331153E-2</v>
      </c>
      <c r="AJ382" s="5">
        <f t="shared" si="581"/>
        <v>2.209439165959895E-2</v>
      </c>
      <c r="AK382" s="5">
        <f t="shared" si="582"/>
        <v>1.0616710347633163E-2</v>
      </c>
      <c r="AL382" s="5">
        <f t="shared" si="583"/>
        <v>4.4042730546664923E-4</v>
      </c>
      <c r="AM382" s="5">
        <f t="shared" si="584"/>
        <v>1.6669627548046087E-3</v>
      </c>
      <c r="AN382" s="5">
        <f t="shared" si="585"/>
        <v>3.3277585935904352E-3</v>
      </c>
      <c r="AO382" s="5">
        <f t="shared" si="586"/>
        <v>3.3216030848010813E-3</v>
      </c>
      <c r="AP382" s="5">
        <f t="shared" si="587"/>
        <v>2.2103059747604504E-3</v>
      </c>
      <c r="AQ382" s="5">
        <f t="shared" si="588"/>
        <v>1.1031087348492559E-3</v>
      </c>
      <c r="AR382" s="5">
        <f t="shared" si="589"/>
        <v>8.4900374603582608E-3</v>
      </c>
      <c r="AS382" s="5">
        <f t="shared" si="590"/>
        <v>1.2238798417156537E-2</v>
      </c>
      <c r="AT382" s="5">
        <f t="shared" si="591"/>
        <v>8.8214090570969406E-3</v>
      </c>
      <c r="AU382" s="5">
        <f t="shared" si="592"/>
        <v>4.2388288512346384E-3</v>
      </c>
      <c r="AV382" s="5">
        <f t="shared" si="593"/>
        <v>1.5276190498957714E-3</v>
      </c>
      <c r="AW382" s="5">
        <f t="shared" si="594"/>
        <v>3.520682227957472E-5</v>
      </c>
      <c r="AX382" s="5">
        <f t="shared" si="595"/>
        <v>4.0050119959660367E-4</v>
      </c>
      <c r="AY382" s="5">
        <f t="shared" si="596"/>
        <v>7.9952074805480296E-4</v>
      </c>
      <c r="AZ382" s="5">
        <f t="shared" si="597"/>
        <v>7.9804183759495128E-4</v>
      </c>
      <c r="BA382" s="5">
        <f t="shared" si="598"/>
        <v>5.3104377516272831E-4</v>
      </c>
      <c r="BB382" s="5">
        <f t="shared" si="599"/>
        <v>2.6503073948068109E-4</v>
      </c>
      <c r="BC382" s="5">
        <f t="shared" si="600"/>
        <v>1.05816199951731E-4</v>
      </c>
      <c r="BD382" s="5">
        <f t="shared" si="601"/>
        <v>2.8247776819628227E-3</v>
      </c>
      <c r="BE382" s="5">
        <f t="shared" si="602"/>
        <v>4.0720532487929506E-3</v>
      </c>
      <c r="BF382" s="5">
        <f t="shared" si="603"/>
        <v>2.9350305630925495E-3</v>
      </c>
      <c r="BG382" s="5">
        <f t="shared" si="604"/>
        <v>1.4103293645682513E-3</v>
      </c>
      <c r="BH382" s="5">
        <f t="shared" si="605"/>
        <v>5.0826444745801327E-4</v>
      </c>
      <c r="BI382" s="5">
        <f t="shared" si="606"/>
        <v>1.4653754224503912E-4</v>
      </c>
      <c r="BJ382" s="8">
        <f t="shared" si="607"/>
        <v>0.27744313455373376</v>
      </c>
      <c r="BK382" s="8">
        <f t="shared" si="608"/>
        <v>0.21747495403254305</v>
      </c>
      <c r="BL382" s="8">
        <f t="shared" si="609"/>
        <v>0.45801538420178267</v>
      </c>
      <c r="BM382" s="8">
        <f t="shared" si="610"/>
        <v>0.66228097087531623</v>
      </c>
      <c r="BN382" s="8">
        <f t="shared" si="611"/>
        <v>0.332495856248333</v>
      </c>
    </row>
    <row r="383" spans="1:66" x14ac:dyDescent="0.25">
      <c r="A383" t="s">
        <v>27</v>
      </c>
      <c r="B383" t="s">
        <v>191</v>
      </c>
      <c r="C383" t="s">
        <v>188</v>
      </c>
      <c r="D383" s="4" t="s">
        <v>500</v>
      </c>
      <c r="E383">
        <f>VLOOKUP(A383,home!$A$2:$E$405,3,FALSE)</f>
        <v>1.32768361581921</v>
      </c>
      <c r="F383">
        <f>VLOOKUP(B383,home!$B$2:$E$405,3,FALSE)</f>
        <v>1.34</v>
      </c>
      <c r="G383">
        <f>VLOOKUP(C383,away!$B$2:$E$405,4,FALSE)</f>
        <v>0.75</v>
      </c>
      <c r="H383">
        <f>VLOOKUP(A383,away!$A$2:$E$405,3,FALSE)</f>
        <v>1.10734463276836</v>
      </c>
      <c r="I383">
        <f>VLOOKUP(C383,away!$B$2:$E$405,3,FALSE)</f>
        <v>0.84</v>
      </c>
      <c r="J383">
        <f>VLOOKUP(B383,home!$B$2:$E$405,4,FALSE)</f>
        <v>1.51</v>
      </c>
      <c r="K383" s="3">
        <f t="shared" si="612"/>
        <v>1.3343220338983062</v>
      </c>
      <c r="L383" s="3">
        <f t="shared" si="613"/>
        <v>1.4045559322033878</v>
      </c>
      <c r="M383" s="5">
        <f t="shared" si="558"/>
        <v>6.4642837672158435E-2</v>
      </c>
      <c r="N383" s="5">
        <f t="shared" si="559"/>
        <v>8.6254362639672483E-2</v>
      </c>
      <c r="O383" s="5">
        <f t="shared" si="560"/>
        <v>9.0794481126890744E-2</v>
      </c>
      <c r="P383" s="5">
        <f t="shared" si="561"/>
        <v>0.12114907672397424</v>
      </c>
      <c r="Q383" s="5">
        <f t="shared" si="562"/>
        <v>5.7545548294984934E-2</v>
      </c>
      <c r="R383" s="5">
        <f t="shared" si="563"/>
        <v>6.3762963539051476E-2</v>
      </c>
      <c r="S383" s="5">
        <f t="shared" si="564"/>
        <v>5.6762277614990919E-2</v>
      </c>
      <c r="T383" s="5">
        <f t="shared" si="565"/>
        <v>8.0825941229617629E-2</v>
      </c>
      <c r="U383" s="5">
        <f t="shared" si="566"/>
        <v>8.5080327196810718E-2</v>
      </c>
      <c r="V383" s="5">
        <f t="shared" si="567"/>
        <v>1.1819987030000508E-2</v>
      </c>
      <c r="W383" s="5">
        <f t="shared" si="568"/>
        <v>2.5594764347585841E-2</v>
      </c>
      <c r="X383" s="5">
        <f t="shared" si="569"/>
        <v>3.5949278097749462E-2</v>
      </c>
      <c r="Y383" s="5">
        <f t="shared" si="570"/>
        <v>2.5246385905311669E-2</v>
      </c>
      <c r="Z383" s="5">
        <f t="shared" si="571"/>
        <v>2.9852882897881045E-2</v>
      </c>
      <c r="AA383" s="5">
        <f t="shared" si="572"/>
        <v>3.98333594260286E-2</v>
      </c>
      <c r="AB383" s="5">
        <f t="shared" si="573"/>
        <v>2.6575264583170371E-2</v>
      </c>
      <c r="AC383" s="5">
        <f t="shared" si="574"/>
        <v>1.3845119652276096E-3</v>
      </c>
      <c r="AD383" s="5">
        <f t="shared" si="575"/>
        <v>8.5379145053546424E-3</v>
      </c>
      <c r="AE383" s="5">
        <f t="shared" si="576"/>
        <v>1.1991978467141215E-2</v>
      </c>
      <c r="AF383" s="5">
        <f t="shared" si="577"/>
        <v>8.4217022474392424E-3</v>
      </c>
      <c r="AG383" s="5">
        <f t="shared" si="578"/>
        <v>3.9429172836304661E-3</v>
      </c>
      <c r="AH383" s="5">
        <f t="shared" si="579"/>
        <v>1.0482510941897968E-2</v>
      </c>
      <c r="AI383" s="5">
        <f t="shared" si="580"/>
        <v>1.3987045320354547E-2</v>
      </c>
      <c r="AJ383" s="5">
        <f t="shared" si="581"/>
        <v>9.3316113800416319E-3</v>
      </c>
      <c r="AK383" s="5">
        <f t="shared" si="582"/>
        <v>4.1504582253885786E-3</v>
      </c>
      <c r="AL383" s="5">
        <f t="shared" si="583"/>
        <v>1.0379021239834093E-4</v>
      </c>
      <c r="AM383" s="5">
        <f t="shared" si="584"/>
        <v>2.2784654896069304E-3</v>
      </c>
      <c r="AN383" s="5">
        <f t="shared" si="585"/>
        <v>3.2002322197481102E-3</v>
      </c>
      <c r="AO383" s="5">
        <f t="shared" si="586"/>
        <v>2.2474525743378126E-3</v>
      </c>
      <c r="AP383" s="5">
        <f t="shared" si="587"/>
        <v>1.0522242818773173E-3</v>
      </c>
      <c r="AQ383" s="5">
        <f t="shared" si="588"/>
        <v>3.6947696427980882E-4</v>
      </c>
      <c r="AR383" s="5">
        <f t="shared" si="589"/>
        <v>2.9446545855659426E-3</v>
      </c>
      <c r="AS383" s="5">
        <f t="shared" si="590"/>
        <v>3.9291174957403223E-3</v>
      </c>
      <c r="AT383" s="5">
        <f t="shared" si="591"/>
        <v>2.6213540241708231E-3</v>
      </c>
      <c r="AU383" s="5">
        <f t="shared" si="592"/>
        <v>1.1659101443663746E-3</v>
      </c>
      <c r="AV383" s="5">
        <f t="shared" si="593"/>
        <v>3.8892489879340187E-4</v>
      </c>
      <c r="AW383" s="5">
        <f t="shared" si="594"/>
        <v>5.4032317585569754E-6</v>
      </c>
      <c r="AX383" s="5">
        <f t="shared" si="595"/>
        <v>5.0670111770990316E-4</v>
      </c>
      <c r="AY383" s="5">
        <f t="shared" si="596"/>
        <v>7.1169006073353155E-4</v>
      </c>
      <c r="AZ383" s="5">
        <f t="shared" si="597"/>
        <v>4.9980424834673561E-4</v>
      </c>
      <c r="BA383" s="5">
        <f t="shared" si="598"/>
        <v>2.3400100731862106E-4</v>
      </c>
      <c r="BB383" s="5">
        <f t="shared" si="599"/>
        <v>8.2166875742734378E-5</v>
      </c>
      <c r="BC383" s="5">
        <f t="shared" si="600"/>
        <v>2.3081594551015244E-5</v>
      </c>
      <c r="BD383" s="5">
        <f t="shared" si="601"/>
        <v>6.8932201107442547E-4</v>
      </c>
      <c r="BE383" s="5">
        <f t="shared" si="602"/>
        <v>9.1977754782769823E-4</v>
      </c>
      <c r="BF383" s="5">
        <f t="shared" si="603"/>
        <v>6.1363972417572538E-4</v>
      </c>
      <c r="BG383" s="5">
        <f t="shared" si="604"/>
        <v>2.7293100161431661E-4</v>
      </c>
      <c r="BH383" s="5">
        <f t="shared" si="605"/>
        <v>9.1044462296979131E-5</v>
      </c>
      <c r="BI383" s="5">
        <f t="shared" si="606"/>
        <v>2.4296526421456562E-5</v>
      </c>
      <c r="BJ383" s="8">
        <f t="shared" si="607"/>
        <v>0.35551608945274005</v>
      </c>
      <c r="BK383" s="8">
        <f t="shared" si="608"/>
        <v>0.25657417127948356</v>
      </c>
      <c r="BL383" s="8">
        <f t="shared" si="609"/>
        <v>0.35765899416168195</v>
      </c>
      <c r="BM383" s="8">
        <f t="shared" si="610"/>
        <v>0.51474658096607939</v>
      </c>
      <c r="BN383" s="8">
        <f t="shared" si="611"/>
        <v>0.4841492699967323</v>
      </c>
    </row>
    <row r="384" spans="1:66" x14ac:dyDescent="0.25">
      <c r="A384" t="s">
        <v>32</v>
      </c>
      <c r="B384" t="s">
        <v>331</v>
      </c>
      <c r="C384" t="s">
        <v>211</v>
      </c>
      <c r="D384" s="4" t="s">
        <v>500</v>
      </c>
      <c r="E384">
        <f>VLOOKUP(A384,home!$A$2:$E$405,3,FALSE)</f>
        <v>1.2741935483871001</v>
      </c>
      <c r="F384">
        <f>VLOOKUP(B384,home!$B$2:$E$405,3,FALSE)</f>
        <v>0.56000000000000005</v>
      </c>
      <c r="G384">
        <f>VLOOKUP(C384,away!$B$2:$E$405,4,FALSE)</f>
        <v>1.96</v>
      </c>
      <c r="H384">
        <f>VLOOKUP(A384,away!$A$2:$E$405,3,FALSE)</f>
        <v>1.12903225806452</v>
      </c>
      <c r="I384">
        <f>VLOOKUP(C384,away!$B$2:$E$405,3,FALSE)</f>
        <v>0.65</v>
      </c>
      <c r="J384">
        <f>VLOOKUP(B384,home!$B$2:$E$405,4,FALSE)</f>
        <v>1.01</v>
      </c>
      <c r="K384" s="3">
        <f t="shared" si="612"/>
        <v>1.3985548387096813</v>
      </c>
      <c r="L384" s="3">
        <f t="shared" si="613"/>
        <v>0.74120967741935739</v>
      </c>
      <c r="M384" s="5">
        <f t="shared" si="558"/>
        <v>0.11768255210204399</v>
      </c>
      <c r="N384" s="5">
        <f t="shared" si="559"/>
        <v>0.16458550267401781</v>
      </c>
      <c r="O384" s="5">
        <f t="shared" si="560"/>
        <v>8.7227446481442747E-2</v>
      </c>
      <c r="P384" s="5">
        <f t="shared" si="561"/>
        <v>0.12199236734491152</v>
      </c>
      <c r="Q384" s="5">
        <f t="shared" si="562"/>
        <v>0.11509092557310642</v>
      </c>
      <c r="R384" s="5">
        <f t="shared" si="563"/>
        <v>3.2326913734312221E-2</v>
      </c>
      <c r="S384" s="5">
        <f t="shared" si="564"/>
        <v>3.1615004570752663E-2</v>
      </c>
      <c r="T384" s="5">
        <f t="shared" si="565"/>
        <v>8.5306507817937485E-2</v>
      </c>
      <c r="U384" s="5">
        <f t="shared" si="566"/>
        <v>4.5210961623672809E-2</v>
      </c>
      <c r="V384" s="5">
        <f t="shared" si="567"/>
        <v>3.6414245898690107E-3</v>
      </c>
      <c r="W384" s="5">
        <f t="shared" si="568"/>
        <v>5.3653656950614609E-2</v>
      </c>
      <c r="X384" s="5">
        <f t="shared" si="569"/>
        <v>3.9768609760733917E-2</v>
      </c>
      <c r="Y384" s="5">
        <f t="shared" si="570"/>
        <v>1.4738439206084945E-2</v>
      </c>
      <c r="Z384" s="5">
        <f t="shared" si="571"/>
        <v>7.9870071003243174E-3</v>
      </c>
      <c r="AA384" s="5">
        <f t="shared" si="572"/>
        <v>1.1170267426967155E-2</v>
      </c>
      <c r="AB384" s="5">
        <f t="shared" si="573"/>
        <v>7.8111157798330302E-3</v>
      </c>
      <c r="AC384" s="5">
        <f t="shared" si="574"/>
        <v>2.3592388925298188E-4</v>
      </c>
      <c r="AD384" s="5">
        <f t="shared" si="575"/>
        <v>1.8759395385687851E-2</v>
      </c>
      <c r="AE384" s="5">
        <f t="shared" si="576"/>
        <v>1.3904645402407875E-2</v>
      </c>
      <c r="AF384" s="5">
        <f t="shared" si="577"/>
        <v>5.1531288666746451E-3</v>
      </c>
      <c r="AG384" s="5">
        <f t="shared" si="578"/>
        <v>1.2731829949894308E-3</v>
      </c>
      <c r="AH384" s="5">
        <f t="shared" si="579"/>
        <v>1.4800117390943762E-3</v>
      </c>
      <c r="AI384" s="5">
        <f t="shared" si="580"/>
        <v>2.0698775790575705E-3</v>
      </c>
      <c r="AJ384" s="5">
        <f t="shared" si="581"/>
        <v>1.4474186518638233E-3</v>
      </c>
      <c r="AK384" s="5">
        <f t="shared" si="582"/>
        <v>6.7476478640093136E-4</v>
      </c>
      <c r="AL384" s="5">
        <f t="shared" si="583"/>
        <v>9.7825593511037029E-6</v>
      </c>
      <c r="AM384" s="5">
        <f t="shared" si="584"/>
        <v>5.24720863758436E-3</v>
      </c>
      <c r="AN384" s="5">
        <f t="shared" si="585"/>
        <v>3.8892818216159689E-3</v>
      </c>
      <c r="AO384" s="5">
        <f t="shared" si="586"/>
        <v>1.4413866621964715E-3</v>
      </c>
      <c r="AP384" s="5">
        <f t="shared" si="587"/>
        <v>3.5612324764107027E-4</v>
      </c>
      <c r="AQ384" s="5">
        <f t="shared" si="588"/>
        <v>6.5990499376392909E-5</v>
      </c>
      <c r="AR384" s="5">
        <f t="shared" si="589"/>
        <v>2.1939980474220102E-4</v>
      </c>
      <c r="AS384" s="5">
        <f t="shared" si="590"/>
        <v>3.0684265853416452E-4</v>
      </c>
      <c r="AT384" s="5">
        <f t="shared" si="591"/>
        <v>2.1456814240774919E-4</v>
      </c>
      <c r="AU384" s="5">
        <f t="shared" si="592"/>
        <v>1.0002843793243521E-4</v>
      </c>
      <c r="AV384" s="5">
        <f t="shared" si="593"/>
        <v>3.4973813969744585E-5</v>
      </c>
      <c r="AW384" s="5">
        <f t="shared" si="594"/>
        <v>2.8168944348276862E-7</v>
      </c>
      <c r="AX384" s="5">
        <f t="shared" si="595"/>
        <v>1.2230848383021397E-3</v>
      </c>
      <c r="AY384" s="5">
        <f t="shared" si="596"/>
        <v>9.0656231845443575E-4</v>
      </c>
      <c r="AZ384" s="5">
        <f t="shared" si="597"/>
        <v>3.3597638181107856E-4</v>
      </c>
      <c r="BA384" s="5">
        <f t="shared" si="598"/>
        <v>8.3009648527570788E-5</v>
      </c>
      <c r="BB384" s="5">
        <f t="shared" si="599"/>
        <v>1.5381888701953747E-5</v>
      </c>
      <c r="BC384" s="5">
        <f t="shared" si="600"/>
        <v>2.2802409525751194E-6</v>
      </c>
      <c r="BD384" s="5">
        <f t="shared" si="601"/>
        <v>2.7103543083139455E-5</v>
      </c>
      <c r="BE384" s="5">
        <f t="shared" si="602"/>
        <v>3.7905791325100997E-5</v>
      </c>
      <c r="BF384" s="5">
        <f t="shared" si="603"/>
        <v>2.6506663936419738E-5</v>
      </c>
      <c r="BG384" s="5">
        <f t="shared" si="604"/>
        <v>1.2357007702110412E-5</v>
      </c>
      <c r="BH384" s="5">
        <f t="shared" si="605"/>
        <v>4.3204882284398308E-6</v>
      </c>
      <c r="BI384" s="5">
        <f t="shared" si="606"/>
        <v>1.2084879434945482E-6</v>
      </c>
      <c r="BJ384" s="8">
        <f t="shared" si="607"/>
        <v>0.52580028081741903</v>
      </c>
      <c r="BK384" s="8">
        <f t="shared" si="608"/>
        <v>0.27608361737463566</v>
      </c>
      <c r="BL384" s="8">
        <f t="shared" si="609"/>
        <v>0.19040399264244967</v>
      </c>
      <c r="BM384" s="8">
        <f t="shared" si="610"/>
        <v>0.36046290939598291</v>
      </c>
      <c r="BN384" s="8">
        <f t="shared" si="611"/>
        <v>0.6389057079098347</v>
      </c>
    </row>
    <row r="385" spans="1:66" x14ac:dyDescent="0.25">
      <c r="A385" t="s">
        <v>32</v>
      </c>
      <c r="B385" t="s">
        <v>34</v>
      </c>
      <c r="C385" t="s">
        <v>310</v>
      </c>
      <c r="D385" s="4" t="s">
        <v>500</v>
      </c>
      <c r="E385">
        <f>VLOOKUP(A385,home!$A$2:$E$405,3,FALSE)</f>
        <v>1.2741935483871001</v>
      </c>
      <c r="F385">
        <f>VLOOKUP(B385,home!$B$2:$E$405,3,FALSE)</f>
        <v>0.78</v>
      </c>
      <c r="G385">
        <f>VLOOKUP(C385,away!$B$2:$E$405,4,FALSE)</f>
        <v>0.9</v>
      </c>
      <c r="H385">
        <f>VLOOKUP(A385,away!$A$2:$E$405,3,FALSE)</f>
        <v>1.12903225806452</v>
      </c>
      <c r="I385">
        <f>VLOOKUP(C385,away!$B$2:$E$405,3,FALSE)</f>
        <v>0.9</v>
      </c>
      <c r="J385">
        <f>VLOOKUP(B385,home!$B$2:$E$405,4,FALSE)</f>
        <v>0.89</v>
      </c>
      <c r="K385" s="3">
        <f t="shared" si="612"/>
        <v>0.89448387096774429</v>
      </c>
      <c r="L385" s="3">
        <f t="shared" si="613"/>
        <v>0.90435483870968059</v>
      </c>
      <c r="M385" s="5">
        <f t="shared" si="558"/>
        <v>0.16549095972461397</v>
      </c>
      <c r="N385" s="5">
        <f t="shared" si="559"/>
        <v>0.14802899426463975</v>
      </c>
      <c r="O385" s="5">
        <f t="shared" si="560"/>
        <v>0.14966255018966351</v>
      </c>
      <c r="P385" s="5">
        <f t="shared" si="561"/>
        <v>0.13387073723255452</v>
      </c>
      <c r="Q385" s="5">
        <f t="shared" si="562"/>
        <v>6.6204773902648492E-2</v>
      </c>
      <c r="R385" s="5">
        <f t="shared" si="563"/>
        <v>6.7674025718826317E-2</v>
      </c>
      <c r="S385" s="5">
        <f t="shared" si="564"/>
        <v>2.7073041205709681E-2</v>
      </c>
      <c r="T385" s="5">
        <f t="shared" si="565"/>
        <v>5.9872607624540553E-2</v>
      </c>
      <c r="U385" s="5">
        <f t="shared" si="566"/>
        <v>6.0533324488946445E-2</v>
      </c>
      <c r="V385" s="5">
        <f t="shared" si="567"/>
        <v>2.4333574819277786E-3</v>
      </c>
      <c r="W385" s="5">
        <f t="shared" si="568"/>
        <v>1.9739700812328443E-2</v>
      </c>
      <c r="X385" s="5">
        <f t="shared" si="569"/>
        <v>1.7851693944310642E-2</v>
      </c>
      <c r="Y385" s="5">
        <f t="shared" si="570"/>
        <v>8.0721328988508159E-3</v>
      </c>
      <c r="Z385" s="5">
        <f t="shared" si="571"/>
        <v>2.040044420459465E-2</v>
      </c>
      <c r="AA385" s="5">
        <f t="shared" si="572"/>
        <v>1.8247868301587304E-2</v>
      </c>
      <c r="AB385" s="5">
        <f t="shared" si="573"/>
        <v>8.1612119376567056E-3</v>
      </c>
      <c r="AC385" s="5">
        <f t="shared" si="574"/>
        <v>1.230261159726258E-4</v>
      </c>
      <c r="AD385" s="5">
        <f t="shared" si="575"/>
        <v>4.4142109985891671E-3</v>
      </c>
      <c r="AE385" s="5">
        <f t="shared" si="576"/>
        <v>3.9920130756596044E-3</v>
      </c>
      <c r="AF385" s="5">
        <f t="shared" si="577"/>
        <v>1.8050981705825388E-3</v>
      </c>
      <c r="AG385" s="5">
        <f t="shared" si="578"/>
        <v>5.4414975497077043E-4</v>
      </c>
      <c r="AH385" s="5">
        <f t="shared" si="579"/>
        <v>4.6123101070630074E-3</v>
      </c>
      <c r="AI385" s="5">
        <f t="shared" si="580"/>
        <v>4.1256369986693697E-3</v>
      </c>
      <c r="AJ385" s="5">
        <f t="shared" si="581"/>
        <v>1.8451578763887622E-3</v>
      </c>
      <c r="AK385" s="5">
        <f t="shared" si="582"/>
        <v>5.5015465327294764E-4</v>
      </c>
      <c r="AL385" s="5">
        <f t="shared" si="583"/>
        <v>3.980784659541401E-6</v>
      </c>
      <c r="AM385" s="5">
        <f t="shared" si="584"/>
        <v>7.8968810825728625E-4</v>
      </c>
      <c r="AN385" s="5">
        <f t="shared" si="585"/>
        <v>7.1415826177397088E-4</v>
      </c>
      <c r="AO385" s="5">
        <f t="shared" si="586"/>
        <v>3.229262398198927E-4</v>
      </c>
      <c r="AP385" s="5">
        <f t="shared" si="587"/>
        <v>9.7346635842480894E-5</v>
      </c>
      <c r="AQ385" s="5">
        <f t="shared" si="588"/>
        <v>2.20089752890642E-5</v>
      </c>
      <c r="AR385" s="5">
        <f t="shared" si="589"/>
        <v>8.3423299259039927E-4</v>
      </c>
      <c r="AS385" s="5">
        <f t="shared" si="590"/>
        <v>7.4620795650126581E-4</v>
      </c>
      <c r="AT385" s="5">
        <f t="shared" si="591"/>
        <v>3.3373549073909117E-4</v>
      </c>
      <c r="AU385" s="5">
        <f t="shared" si="592"/>
        <v>9.9507004545207372E-5</v>
      </c>
      <c r="AV385" s="5">
        <f t="shared" si="593"/>
        <v>2.2251852653500496E-5</v>
      </c>
      <c r="AW385" s="5">
        <f t="shared" si="594"/>
        <v>8.9449427399344717E-8</v>
      </c>
      <c r="AX385" s="5">
        <f t="shared" si="595"/>
        <v>1.1772721265519538E-4</v>
      </c>
      <c r="AY385" s="5">
        <f t="shared" si="596"/>
        <v>1.0646717441252949E-4</v>
      </c>
      <c r="AZ385" s="5">
        <f t="shared" si="597"/>
        <v>4.8142052171859275E-5</v>
      </c>
      <c r="BA385" s="5">
        <f t="shared" si="598"/>
        <v>1.4512499275678273E-5</v>
      </c>
      <c r="BB385" s="5">
        <f t="shared" si="599"/>
        <v>3.2811122354325948E-6</v>
      </c>
      <c r="BC385" s="5">
        <f t="shared" si="600"/>
        <v>5.9345794529260079E-7</v>
      </c>
      <c r="BD385" s="5">
        <f t="shared" si="601"/>
        <v>1.2574044057673075E-4</v>
      </c>
      <c r="BE385" s="5">
        <f t="shared" si="602"/>
        <v>1.1247279602426373E-4</v>
      </c>
      <c r="BF385" s="5">
        <f t="shared" si="603"/>
        <v>5.0302550983174471E-5</v>
      </c>
      <c r="BG385" s="5">
        <f t="shared" si="604"/>
        <v>1.4998273507660741E-5</v>
      </c>
      <c r="BH385" s="5">
        <f t="shared" si="605"/>
        <v>3.3539284362413358E-6</v>
      </c>
      <c r="BI385" s="5">
        <f t="shared" si="606"/>
        <v>6.0000697811958886E-7</v>
      </c>
      <c r="BJ385" s="8">
        <f t="shared" si="607"/>
        <v>0.33276222717679949</v>
      </c>
      <c r="BK385" s="8">
        <f t="shared" si="608"/>
        <v>0.32910156971985072</v>
      </c>
      <c r="BL385" s="8">
        <f t="shared" si="609"/>
        <v>0.31775564356561004</v>
      </c>
      <c r="BM385" s="8">
        <f t="shared" si="610"/>
        <v>0.26898146590892302</v>
      </c>
      <c r="BN385" s="8">
        <f t="shared" si="611"/>
        <v>0.73093204103294651</v>
      </c>
    </row>
    <row r="386" spans="1:66" x14ac:dyDescent="0.25">
      <c r="A386" t="s">
        <v>32</v>
      </c>
      <c r="B386" t="s">
        <v>36</v>
      </c>
      <c r="C386" t="s">
        <v>308</v>
      </c>
      <c r="D386" s="4" t="s">
        <v>500</v>
      </c>
      <c r="E386">
        <f>VLOOKUP(A386,home!$A$2:$E$405,3,FALSE)</f>
        <v>1.2741935483871001</v>
      </c>
      <c r="F386">
        <f>VLOOKUP(B386,home!$B$2:$E$405,3,FALSE)</f>
        <v>1.68</v>
      </c>
      <c r="G386">
        <f>VLOOKUP(C386,away!$B$2:$E$405,4,FALSE)</f>
        <v>0.78</v>
      </c>
      <c r="H386">
        <f>VLOOKUP(A386,away!$A$2:$E$405,3,FALSE)</f>
        <v>1.12903225806452</v>
      </c>
      <c r="I386">
        <f>VLOOKUP(C386,away!$B$2:$E$405,3,FALSE)</f>
        <v>0.31</v>
      </c>
      <c r="J386">
        <f>VLOOKUP(B386,home!$B$2:$E$405,4,FALSE)</f>
        <v>0.89</v>
      </c>
      <c r="K386" s="3">
        <f t="shared" si="612"/>
        <v>1.6697032258064559</v>
      </c>
      <c r="L386" s="3">
        <f t="shared" si="613"/>
        <v>0.31150000000000105</v>
      </c>
      <c r="M386" s="5">
        <f t="shared" si="558"/>
        <v>0.13790320874643988</v>
      </c>
      <c r="N386" s="5">
        <f t="shared" si="559"/>
        <v>0.23025743249299171</v>
      </c>
      <c r="O386" s="5">
        <f t="shared" si="560"/>
        <v>4.2956849524516172E-2</v>
      </c>
      <c r="P386" s="5">
        <f t="shared" si="561"/>
        <v>7.1725190221567175E-2</v>
      </c>
      <c r="Q386" s="5">
        <f t="shared" si="562"/>
        <v>0.1922307888997303</v>
      </c>
      <c r="R386" s="5">
        <f t="shared" si="563"/>
        <v>6.6905293134434159E-3</v>
      </c>
      <c r="S386" s="5">
        <f t="shared" si="564"/>
        <v>9.3262929831079925E-3</v>
      </c>
      <c r="T386" s="5">
        <f t="shared" si="565"/>
        <v>5.9879890742266198E-2</v>
      </c>
      <c r="U386" s="5">
        <f t="shared" si="566"/>
        <v>1.1171198377009126E-2</v>
      </c>
      <c r="V386" s="5">
        <f t="shared" si="567"/>
        <v>5.3896911895762872E-4</v>
      </c>
      <c r="W386" s="5">
        <f t="shared" si="568"/>
        <v>0.10698945610839988</v>
      </c>
      <c r="X386" s="5">
        <f t="shared" si="569"/>
        <v>3.3327215577766682E-2</v>
      </c>
      <c r="Y386" s="5">
        <f t="shared" si="570"/>
        <v>5.1907138262371781E-3</v>
      </c>
      <c r="Z386" s="5">
        <f t="shared" si="571"/>
        <v>6.946999603792103E-4</v>
      </c>
      <c r="AA386" s="5">
        <f t="shared" si="572"/>
        <v>1.1599427648127845E-3</v>
      </c>
      <c r="AB386" s="5">
        <f t="shared" si="573"/>
        <v>9.68380088079383E-4</v>
      </c>
      <c r="AC386" s="5">
        <f t="shared" si="574"/>
        <v>1.75202878400139E-5</v>
      </c>
      <c r="AD386" s="5">
        <f t="shared" si="575"/>
        <v>4.4660159997868376E-2</v>
      </c>
      <c r="AE386" s="5">
        <f t="shared" si="576"/>
        <v>1.3911639839336049E-2</v>
      </c>
      <c r="AF386" s="5">
        <f t="shared" si="577"/>
        <v>2.1667379049765969E-3</v>
      </c>
      <c r="AG386" s="5">
        <f t="shared" si="578"/>
        <v>2.2497961913340404E-4</v>
      </c>
      <c r="AH386" s="5">
        <f t="shared" si="579"/>
        <v>5.409975941453119E-5</v>
      </c>
      <c r="AI386" s="5">
        <f t="shared" si="580"/>
        <v>9.0330542809795915E-5</v>
      </c>
      <c r="AJ386" s="5">
        <f t="shared" si="581"/>
        <v>7.5412599359182215E-5</v>
      </c>
      <c r="AK386" s="5">
        <f t="shared" si="582"/>
        <v>4.197222013882548E-5</v>
      </c>
      <c r="AL386" s="5">
        <f t="shared" si="583"/>
        <v>3.6450086679917017E-7</v>
      </c>
      <c r="AM386" s="5">
        <f t="shared" si="584"/>
        <v>1.4913842642694634E-2</v>
      </c>
      <c r="AN386" s="5">
        <f t="shared" si="585"/>
        <v>4.645661983199394E-3</v>
      </c>
      <c r="AO386" s="5">
        <f t="shared" si="586"/>
        <v>7.235618538833082E-4</v>
      </c>
      <c r="AP386" s="5">
        <f t="shared" si="587"/>
        <v>7.5129839161550407E-5</v>
      </c>
      <c r="AQ386" s="5">
        <f t="shared" si="588"/>
        <v>5.8507362247057579E-6</v>
      </c>
      <c r="AR386" s="5">
        <f t="shared" si="589"/>
        <v>3.3704150115253064E-6</v>
      </c>
      <c r="AS386" s="5">
        <f t="shared" si="590"/>
        <v>5.6275928170503076E-6</v>
      </c>
      <c r="AT386" s="5">
        <f t="shared" si="591"/>
        <v>4.6982049400770706E-6</v>
      </c>
      <c r="AU386" s="5">
        <f t="shared" si="592"/>
        <v>2.6148693146488378E-6</v>
      </c>
      <c r="AV386" s="5">
        <f t="shared" si="593"/>
        <v>1.0915139324328702E-6</v>
      </c>
      <c r="AW386" s="5">
        <f t="shared" si="594"/>
        <v>5.2661521408844907E-9</v>
      </c>
      <c r="AX386" s="5">
        <f t="shared" si="595"/>
        <v>4.1502818616128536E-3</v>
      </c>
      <c r="AY386" s="5">
        <f t="shared" si="596"/>
        <v>1.2928127998924083E-3</v>
      </c>
      <c r="AZ386" s="5">
        <f t="shared" si="597"/>
        <v>2.0135559358324328E-4</v>
      </c>
      <c r="BA386" s="5">
        <f t="shared" si="598"/>
        <v>2.090742246706016E-5</v>
      </c>
      <c r="BB386" s="5">
        <f t="shared" si="599"/>
        <v>1.6281655246223158E-6</v>
      </c>
      <c r="BC386" s="5">
        <f t="shared" si="600"/>
        <v>1.0143471218397067E-7</v>
      </c>
      <c r="BD386" s="5">
        <f t="shared" si="601"/>
        <v>1.7498071268168927E-7</v>
      </c>
      <c r="BE386" s="5">
        <f t="shared" si="602"/>
        <v>2.9216586041852922E-7</v>
      </c>
      <c r="BF386" s="5">
        <f t="shared" si="603"/>
        <v>2.4391513980566854E-7</v>
      </c>
      <c r="BG386" s="5">
        <f t="shared" si="604"/>
        <v>1.3575529858551918E-7</v>
      </c>
      <c r="BH386" s="5">
        <f t="shared" si="605"/>
        <v>5.6667764992139994E-8</v>
      </c>
      <c r="BI386" s="5">
        <f t="shared" si="606"/>
        <v>1.8923670001323633E-8</v>
      </c>
      <c r="BJ386" s="8">
        <f t="shared" si="607"/>
        <v>0.71487014934166226</v>
      </c>
      <c r="BK386" s="8">
        <f t="shared" si="608"/>
        <v>0.2208043586586719</v>
      </c>
      <c r="BL386" s="8">
        <f t="shared" si="609"/>
        <v>6.3227040194045458E-2</v>
      </c>
      <c r="BM386" s="8">
        <f t="shared" si="610"/>
        <v>0.31653944142232998</v>
      </c>
      <c r="BN386" s="8">
        <f t="shared" si="611"/>
        <v>0.68176399919868869</v>
      </c>
    </row>
    <row r="387" spans="1:66" x14ac:dyDescent="0.25">
      <c r="A387" t="s">
        <v>32</v>
      </c>
      <c r="B387" t="s">
        <v>210</v>
      </c>
      <c r="C387" t="s">
        <v>35</v>
      </c>
      <c r="D387" s="4" t="s">
        <v>500</v>
      </c>
      <c r="E387">
        <f>VLOOKUP(A387,home!$A$2:$E$405,3,FALSE)</f>
        <v>1.2741935483871001</v>
      </c>
      <c r="F387">
        <f>VLOOKUP(B387,home!$B$2:$E$405,3,FALSE)</f>
        <v>1.35</v>
      </c>
      <c r="G387">
        <f>VLOOKUP(C387,away!$B$2:$E$405,4,FALSE)</f>
        <v>1.05</v>
      </c>
      <c r="H387">
        <f>VLOOKUP(A387,away!$A$2:$E$405,3,FALSE)</f>
        <v>1.12903225806452</v>
      </c>
      <c r="I387">
        <f>VLOOKUP(C387,away!$B$2:$E$405,3,FALSE)</f>
        <v>2.2200000000000002</v>
      </c>
      <c r="J387">
        <f>VLOOKUP(B387,home!$B$2:$E$405,4,FALSE)</f>
        <v>1.1399999999999999</v>
      </c>
      <c r="K387" s="3">
        <f t="shared" si="612"/>
        <v>1.8061693548387145</v>
      </c>
      <c r="L387" s="3">
        <f t="shared" si="613"/>
        <v>2.857354838709687</v>
      </c>
      <c r="M387" s="5">
        <f t="shared" si="558"/>
        <v>9.433159473438868E-3</v>
      </c>
      <c r="N387" s="5">
        <f t="shared" si="559"/>
        <v>1.7037883560231788E-2</v>
      </c>
      <c r="O387" s="5">
        <f t="shared" si="560"/>
        <v>2.6953883865750674E-2</v>
      </c>
      <c r="P387" s="5">
        <f t="shared" si="561"/>
        <v>4.868327903220053E-2</v>
      </c>
      <c r="Q387" s="5">
        <f t="shared" si="562"/>
        <v>1.5386651578900496E-2</v>
      </c>
      <c r="R387" s="5">
        <f t="shared" si="563"/>
        <v>3.8508405242910826E-2</v>
      </c>
      <c r="S387" s="5">
        <f t="shared" si="564"/>
        <v>6.2811978955739201E-2</v>
      </c>
      <c r="T387" s="5">
        <f t="shared" si="565"/>
        <v>4.3965123340511385E-2</v>
      </c>
      <c r="U387" s="5">
        <f t="shared" si="566"/>
        <v>6.9552701453456017E-2</v>
      </c>
      <c r="V387" s="5">
        <f t="shared" si="567"/>
        <v>3.6018250379621294E-2</v>
      </c>
      <c r="W387" s="5">
        <f t="shared" si="568"/>
        <v>9.2636328517969341E-3</v>
      </c>
      <c r="X387" s="5">
        <f t="shared" si="569"/>
        <v>2.6469486153111985E-2</v>
      </c>
      <c r="Y387" s="5">
        <f t="shared" si="570"/>
        <v>3.7816357168876803E-2</v>
      </c>
      <c r="Z387" s="5">
        <f t="shared" si="571"/>
        <v>3.6677392683941573E-2</v>
      </c>
      <c r="AA387" s="5">
        <f t="shared" si="572"/>
        <v>6.6245582681120949E-2</v>
      </c>
      <c r="AB387" s="5">
        <f t="shared" si="573"/>
        <v>5.9825370666037478E-2</v>
      </c>
      <c r="AC387" s="5">
        <f t="shared" si="574"/>
        <v>1.1617836913629614E-2</v>
      </c>
      <c r="AD387" s="5">
        <f t="shared" si="575"/>
        <v>4.1829224428482003E-3</v>
      </c>
      <c r="AE387" s="5">
        <f t="shared" si="576"/>
        <v>1.195209368201965E-2</v>
      </c>
      <c r="AF387" s="5">
        <f t="shared" si="577"/>
        <v>1.7075686357515163E-2</v>
      </c>
      <c r="AG387" s="5">
        <f t="shared" si="578"/>
        <v>1.6263765012644982E-2</v>
      </c>
      <c r="AH387" s="5">
        <f t="shared" si="579"/>
        <v>2.6200081364178941E-2</v>
      </c>
      <c r="AI387" s="5">
        <f t="shared" si="580"/>
        <v>4.73217840542609E-2</v>
      </c>
      <c r="AJ387" s="5">
        <f t="shared" si="581"/>
        <v>4.2735578087550699E-2</v>
      </c>
      <c r="AK387" s="5">
        <f t="shared" si="582"/>
        <v>2.5729230501016987E-2</v>
      </c>
      <c r="AL387" s="5">
        <f t="shared" si="583"/>
        <v>2.3983243273237725E-3</v>
      </c>
      <c r="AM387" s="5">
        <f t="shared" si="584"/>
        <v>1.5110132659879002E-3</v>
      </c>
      <c r="AN387" s="5">
        <f t="shared" si="585"/>
        <v>4.3175010669250537E-3</v>
      </c>
      <c r="AO387" s="5">
        <f t="shared" si="586"/>
        <v>6.1683162823562704E-3</v>
      </c>
      <c r="AP387" s="5">
        <f t="shared" si="587"/>
        <v>5.875022792027478E-3</v>
      </c>
      <c r="AQ387" s="5">
        <f t="shared" si="588"/>
        <v>4.1967562005823531E-3</v>
      </c>
      <c r="AR387" s="5">
        <f t="shared" si="589"/>
        <v>1.4972585852104831E-2</v>
      </c>
      <c r="AS387" s="5">
        <f t="shared" si="590"/>
        <v>2.7043025728763447E-2</v>
      </c>
      <c r="AT387" s="5">
        <f t="shared" si="591"/>
        <v>2.4422142166703721E-2</v>
      </c>
      <c r="AU387" s="5">
        <f t="shared" si="592"/>
        <v>1.4703508253671543E-2</v>
      </c>
      <c r="AV387" s="5">
        <f t="shared" si="593"/>
        <v>6.639256504099916E-3</v>
      </c>
      <c r="AW387" s="5">
        <f t="shared" si="594"/>
        <v>3.4381756294430321E-4</v>
      </c>
      <c r="AX387" s="5">
        <f t="shared" si="595"/>
        <v>4.5485764263035103E-4</v>
      </c>
      <c r="AY387" s="5">
        <f t="shared" si="596"/>
        <v>1.2996896860939151E-3</v>
      </c>
      <c r="AZ387" s="5">
        <f t="shared" si="597"/>
        <v>1.8568373066907614E-3</v>
      </c>
      <c r="BA387" s="5">
        <f t="shared" si="598"/>
        <v>1.7685476876565032E-3</v>
      </c>
      <c r="BB387" s="5">
        <f t="shared" si="599"/>
        <v>1.2633420732035348E-3</v>
      </c>
      <c r="BC387" s="5">
        <f t="shared" si="600"/>
        <v>7.2196331716272918E-4</v>
      </c>
      <c r="BD387" s="5">
        <f t="shared" si="601"/>
        <v>7.1303317720846516E-3</v>
      </c>
      <c r="BE387" s="5">
        <f t="shared" si="602"/>
        <v>1.2878586736572124E-2</v>
      </c>
      <c r="BF387" s="5">
        <f t="shared" si="603"/>
        <v>1.1630454348614452E-2</v>
      </c>
      <c r="BG387" s="5">
        <f t="shared" si="604"/>
        <v>7.0021900757726956E-3</v>
      </c>
      <c r="BH387" s="5">
        <f t="shared" si="605"/>
        <v>3.1617852829041071E-3</v>
      </c>
      <c r="BI387" s="5">
        <f t="shared" si="606"/>
        <v>1.1421439369122888E-3</v>
      </c>
      <c r="BJ387" s="8">
        <f t="shared" si="607"/>
        <v>0.22884744946977423</v>
      </c>
      <c r="BK387" s="8">
        <f t="shared" si="608"/>
        <v>0.17226251876804718</v>
      </c>
      <c r="BL387" s="8">
        <f t="shared" si="609"/>
        <v>0.53379862857448734</v>
      </c>
      <c r="BM387" s="8">
        <f t="shared" si="610"/>
        <v>0.81462685461966733</v>
      </c>
      <c r="BN387" s="8">
        <f t="shared" si="611"/>
        <v>0.15600326275343318</v>
      </c>
    </row>
    <row r="388" spans="1:66" x14ac:dyDescent="0.25">
      <c r="A388" t="s">
        <v>340</v>
      </c>
      <c r="B388" t="s">
        <v>352</v>
      </c>
      <c r="C388" t="s">
        <v>385</v>
      </c>
      <c r="D388" s="4" t="s">
        <v>500</v>
      </c>
      <c r="E388">
        <f>VLOOKUP(A388,home!$A$2:$E$405,3,FALSE)</f>
        <v>1.3107344632768401</v>
      </c>
      <c r="F388">
        <f>VLOOKUP(B388,home!$B$2:$E$405,3,FALSE)</f>
        <v>1.1000000000000001</v>
      </c>
      <c r="G388">
        <f>VLOOKUP(C388,away!$B$2:$E$405,4,FALSE)</f>
        <v>0.95</v>
      </c>
      <c r="H388">
        <f>VLOOKUP(A388,away!$A$2:$E$405,3,FALSE)</f>
        <v>1.1016949152542399</v>
      </c>
      <c r="I388">
        <f>VLOOKUP(C388,away!$B$2:$E$405,3,FALSE)</f>
        <v>0.67</v>
      </c>
      <c r="J388">
        <f>VLOOKUP(B388,home!$B$2:$E$405,4,FALSE)</f>
        <v>0.81</v>
      </c>
      <c r="K388" s="3">
        <f t="shared" si="612"/>
        <v>1.3697175141242979</v>
      </c>
      <c r="L388" s="3">
        <f t="shared" si="613"/>
        <v>0.59788983050847599</v>
      </c>
      <c r="M388" s="5">
        <f t="shared" si="558"/>
        <v>0.13979092791041339</v>
      </c>
      <c r="N388" s="5">
        <f t="shared" si="559"/>
        <v>0.19147408227458035</v>
      </c>
      <c r="O388" s="5">
        <f t="shared" si="560"/>
        <v>8.3579574194979647E-2</v>
      </c>
      <c r="P388" s="5">
        <f t="shared" si="561"/>
        <v>0.11448040659791484</v>
      </c>
      <c r="Q388" s="5">
        <f t="shared" si="562"/>
        <v>0.13113270199618476</v>
      </c>
      <c r="R388" s="5">
        <f t="shared" si="563"/>
        <v>2.4985688724703484E-2</v>
      </c>
      <c r="S388" s="5">
        <f t="shared" si="564"/>
        <v>2.3438150977906951E-2</v>
      </c>
      <c r="T388" s="5">
        <f t="shared" si="565"/>
        <v>7.8402908970617399E-2</v>
      </c>
      <c r="U388" s="5">
        <f t="shared" si="566"/>
        <v>3.4223335448684347E-2</v>
      </c>
      <c r="V388" s="5">
        <f t="shared" si="567"/>
        <v>2.1327159335274271E-3</v>
      </c>
      <c r="W388" s="5">
        <f t="shared" si="568"/>
        <v>5.9871586199538834E-2</v>
      </c>
      <c r="X388" s="5">
        <f t="shared" si="569"/>
        <v>3.5796612525115887E-2</v>
      </c>
      <c r="Y388" s="5">
        <f t="shared" si="570"/>
        <v>1.070121529770956E-2</v>
      </c>
      <c r="Z388" s="5">
        <f t="shared" si="571"/>
        <v>4.9795630655835024E-3</v>
      </c>
      <c r="AA388" s="5">
        <f t="shared" si="572"/>
        <v>6.8205947436162035E-3</v>
      </c>
      <c r="AB388" s="5">
        <f t="shared" si="573"/>
        <v>4.6711440385376205E-3</v>
      </c>
      <c r="AC388" s="5">
        <f t="shared" si="574"/>
        <v>1.091604221379357E-4</v>
      </c>
      <c r="AD388" s="5">
        <f t="shared" si="575"/>
        <v>2.0501790053977748E-2</v>
      </c>
      <c r="AE388" s="5">
        <f t="shared" si="576"/>
        <v>1.2257811780493115E-2</v>
      </c>
      <c r="AF388" s="5">
        <f t="shared" si="577"/>
        <v>3.6644105039219136E-3</v>
      </c>
      <c r="AG388" s="5">
        <f t="shared" si="578"/>
        <v>7.3030459170111755E-4</v>
      </c>
      <c r="AH388" s="5">
        <f t="shared" si="579"/>
        <v>7.4430752932199665E-4</v>
      </c>
      <c r="AI388" s="5">
        <f t="shared" si="580"/>
        <v>1.0194910588069231E-3</v>
      </c>
      <c r="AJ388" s="5">
        <f t="shared" si="581"/>
        <v>6.9820737937048365E-4</v>
      </c>
      <c r="AK388" s="5">
        <f t="shared" si="582"/>
        <v>3.1878229200485978E-4</v>
      </c>
      <c r="AL388" s="5">
        <f t="shared" si="583"/>
        <v>3.5758341968398909E-6</v>
      </c>
      <c r="AM388" s="5">
        <f t="shared" si="584"/>
        <v>5.6163321815665308E-3</v>
      </c>
      <c r="AN388" s="5">
        <f t="shared" si="585"/>
        <v>3.3579478961161123E-3</v>
      </c>
      <c r="AO388" s="5">
        <f t="shared" si="586"/>
        <v>1.0038414492325779E-3</v>
      </c>
      <c r="AP388" s="5">
        <f t="shared" si="587"/>
        <v>2.00062197979683E-4</v>
      </c>
      <c r="AQ388" s="5">
        <f t="shared" si="588"/>
        <v>2.990378841030645E-5</v>
      </c>
      <c r="AR388" s="5">
        <f t="shared" si="589"/>
        <v>8.900278051050223E-5</v>
      </c>
      <c r="AS388" s="5">
        <f t="shared" si="590"/>
        <v>1.2190866727099562E-4</v>
      </c>
      <c r="AT388" s="5">
        <f t="shared" si="591"/>
        <v>8.3490218342317156E-5</v>
      </c>
      <c r="AU388" s="5">
        <f t="shared" si="592"/>
        <v>3.8119338107177827E-5</v>
      </c>
      <c r="AV388" s="5">
        <f t="shared" si="593"/>
        <v>1.3053181258056814E-5</v>
      </c>
      <c r="AW388" s="5">
        <f t="shared" si="594"/>
        <v>8.1344285375169453E-8</v>
      </c>
      <c r="AX388" s="5">
        <f t="shared" si="595"/>
        <v>1.2821314257052668E-3</v>
      </c>
      <c r="AY388" s="5">
        <f t="shared" si="596"/>
        <v>7.6657334080451264E-4</v>
      </c>
      <c r="AZ388" s="5">
        <f t="shared" si="597"/>
        <v>2.2916320240296307E-4</v>
      </c>
      <c r="BA388" s="5">
        <f t="shared" si="598"/>
        <v>4.5671449414495734E-5</v>
      </c>
      <c r="BB388" s="5">
        <f t="shared" si="599"/>
        <v>6.8266237873773201E-6</v>
      </c>
      <c r="BC388" s="5">
        <f t="shared" si="600"/>
        <v>8.1631378783603143E-7</v>
      </c>
      <c r="BD388" s="5">
        <f t="shared" si="601"/>
        <v>8.8689762257012092E-6</v>
      </c>
      <c r="BE388" s="5">
        <f t="shared" si="602"/>
        <v>1.2147992068694959E-5</v>
      </c>
      <c r="BF388" s="5">
        <f t="shared" si="603"/>
        <v>8.3196587489672735E-6</v>
      </c>
      <c r="BG388" s="5">
        <f t="shared" si="604"/>
        <v>3.7985274333326396E-6</v>
      </c>
      <c r="BH388" s="5">
        <f t="shared" si="605"/>
        <v>1.3007273883293337E-6</v>
      </c>
      <c r="BI388" s="5">
        <f t="shared" si="606"/>
        <v>3.5632581697916906E-7</v>
      </c>
      <c r="BJ388" s="8">
        <f t="shared" si="607"/>
        <v>0.55707269406304827</v>
      </c>
      <c r="BK388" s="8">
        <f t="shared" si="608"/>
        <v>0.2807215110169019</v>
      </c>
      <c r="BL388" s="8">
        <f t="shared" si="609"/>
        <v>0.15744149180319666</v>
      </c>
      <c r="BM388" s="8">
        <f t="shared" si="610"/>
        <v>0.31400538625343466</v>
      </c>
      <c r="BN388" s="8">
        <f t="shared" si="611"/>
        <v>0.6854433816987765</v>
      </c>
    </row>
    <row r="389" spans="1:66" x14ac:dyDescent="0.25">
      <c r="A389" t="s">
        <v>342</v>
      </c>
      <c r="B389" t="s">
        <v>363</v>
      </c>
      <c r="C389" t="s">
        <v>402</v>
      </c>
      <c r="D389" s="4" t="s">
        <v>500</v>
      </c>
      <c r="E389">
        <f>VLOOKUP(A389,home!$A$2:$E$405,3,FALSE)</f>
        <v>1.1491228070175401</v>
      </c>
      <c r="F389">
        <f>VLOOKUP(B389,home!$B$2:$E$405,3,FALSE)</f>
        <v>1.1299999999999999</v>
      </c>
      <c r="G389">
        <f>VLOOKUP(C389,away!$B$2:$E$405,4,FALSE)</f>
        <v>0.87</v>
      </c>
      <c r="H389">
        <f>VLOOKUP(A389,away!$A$2:$E$405,3,FALSE)</f>
        <v>0.820175438596491</v>
      </c>
      <c r="I389">
        <f>VLOOKUP(C389,away!$B$2:$E$405,3,FALSE)</f>
        <v>0.87</v>
      </c>
      <c r="J389">
        <f>VLOOKUP(B389,home!$B$2:$E$405,4,FALSE)</f>
        <v>1.59</v>
      </c>
      <c r="K389" s="3">
        <f t="shared" si="612"/>
        <v>1.1297026315789436</v>
      </c>
      <c r="L389" s="3">
        <f t="shared" si="613"/>
        <v>1.1345486842105261</v>
      </c>
      <c r="M389" s="5">
        <f t="shared" si="558"/>
        <v>0.10390779955532327</v>
      </c>
      <c r="N389" s="5">
        <f t="shared" si="559"/>
        <v>0.11738491459922606</v>
      </c>
      <c r="O389" s="5">
        <f t="shared" si="560"/>
        <v>0.11788845726470309</v>
      </c>
      <c r="P389" s="5">
        <f t="shared" si="561"/>
        <v>0.13317890040471689</v>
      </c>
      <c r="Q389" s="5">
        <f t="shared" si="562"/>
        <v>6.6305023465207627E-2</v>
      </c>
      <c r="R389" s="5">
        <f t="shared" si="563"/>
        <v>6.6875097036638881E-2</v>
      </c>
      <c r="S389" s="5">
        <f t="shared" si="564"/>
        <v>4.2673936867381329E-2</v>
      </c>
      <c r="T389" s="5">
        <f t="shared" si="565"/>
        <v>7.5226277128999375E-2</v>
      </c>
      <c r="U389" s="5">
        <f t="shared" si="566"/>
        <v>7.5548973109388143E-2</v>
      </c>
      <c r="V389" s="5">
        <f t="shared" si="567"/>
        <v>6.0772552549898185E-3</v>
      </c>
      <c r="W389" s="5">
        <f t="shared" si="568"/>
        <v>2.4968319831849543E-2</v>
      </c>
      <c r="X389" s="5">
        <f t="shared" si="569"/>
        <v>2.8327774412172484E-2</v>
      </c>
      <c r="Y389" s="5">
        <f t="shared" si="570"/>
        <v>1.6069619592971453E-2</v>
      </c>
      <c r="Z389" s="5">
        <f t="shared" si="571"/>
        <v>2.5291017783123301E-2</v>
      </c>
      <c r="AA389" s="5">
        <f t="shared" si="572"/>
        <v>2.8571329344904247E-2</v>
      </c>
      <c r="AB389" s="5">
        <f t="shared" si="573"/>
        <v>1.6138552974323515E-2</v>
      </c>
      <c r="AC389" s="5">
        <f t="shared" si="574"/>
        <v>4.8682712931682136E-4</v>
      </c>
      <c r="AD389" s="5">
        <f t="shared" si="575"/>
        <v>7.0516941550362901E-3</v>
      </c>
      <c r="AE389" s="5">
        <f t="shared" si="576"/>
        <v>8.0004903250514812E-3</v>
      </c>
      <c r="AF389" s="5">
        <f t="shared" si="577"/>
        <v>4.5384728856631019E-3</v>
      </c>
      <c r="AG389" s="5">
        <f t="shared" si="578"/>
        <v>1.7163728135847407E-3</v>
      </c>
      <c r="AH389" s="5">
        <f t="shared" si="579"/>
        <v>7.1734727370468864E-3</v>
      </c>
      <c r="AI389" s="5">
        <f t="shared" si="580"/>
        <v>8.1038910286016733E-3</v>
      </c>
      <c r="AJ389" s="5">
        <f t="shared" si="581"/>
        <v>4.5774935105201524E-3</v>
      </c>
      <c r="AK389" s="5">
        <f t="shared" si="582"/>
        <v>1.7237354882900502E-3</v>
      </c>
      <c r="AL389" s="5">
        <f t="shared" si="583"/>
        <v>2.4958704561953217E-5</v>
      </c>
      <c r="AM389" s="5">
        <f t="shared" si="584"/>
        <v>1.5932634888068706E-3</v>
      </c>
      <c r="AN389" s="5">
        <f t="shared" si="585"/>
        <v>1.8076349948265072E-3</v>
      </c>
      <c r="AO389" s="5">
        <f t="shared" si="586"/>
        <v>1.0254249524566579E-3</v>
      </c>
      <c r="AP389" s="5">
        <f t="shared" si="587"/>
        <v>3.8779817685544746E-4</v>
      </c>
      <c r="AQ389" s="5">
        <f t="shared" si="588"/>
        <v>1.0999397782264717E-4</v>
      </c>
      <c r="AR389" s="5">
        <f t="shared" si="589"/>
        <v>1.6277308110073249E-3</v>
      </c>
      <c r="AS389" s="5">
        <f t="shared" si="590"/>
        <v>1.8388517806971027E-3</v>
      </c>
      <c r="AT389" s="5">
        <f t="shared" si="591"/>
        <v>1.038677847868572E-3</v>
      </c>
      <c r="AU389" s="5">
        <f t="shared" si="592"/>
        <v>3.9113236603329296E-4</v>
      </c>
      <c r="AV389" s="5">
        <f t="shared" si="593"/>
        <v>1.1046581580087743E-4</v>
      </c>
      <c r="AW389" s="5">
        <f t="shared" si="594"/>
        <v>8.886010384291988E-7</v>
      </c>
      <c r="AX389" s="5">
        <f t="shared" si="595"/>
        <v>2.9998565935062814E-4</v>
      </c>
      <c r="AY389" s="5">
        <f t="shared" si="596"/>
        <v>3.4034833509828227E-4</v>
      </c>
      <c r="AZ389" s="5">
        <f t="shared" si="597"/>
        <v>1.9307087787949972E-4</v>
      </c>
      <c r="BA389" s="5">
        <f t="shared" si="598"/>
        <v>7.301610348585253E-5</v>
      </c>
      <c r="BB389" s="5">
        <f t="shared" si="599"/>
        <v>2.0710081034013392E-5</v>
      </c>
      <c r="BC389" s="5">
        <f t="shared" si="600"/>
        <v>4.6993190374066516E-6</v>
      </c>
      <c r="BD389" s="5">
        <f t="shared" si="601"/>
        <v>3.077899749795488E-4</v>
      </c>
      <c r="BE389" s="5">
        <f t="shared" si="602"/>
        <v>3.4771114470801348E-4</v>
      </c>
      <c r="BF389" s="5">
        <f t="shared" si="603"/>
        <v>1.9640509760298489E-4</v>
      </c>
      <c r="BG389" s="5">
        <f t="shared" si="604"/>
        <v>7.3959785205870391E-5</v>
      </c>
      <c r="BH389" s="5">
        <f t="shared" si="605"/>
        <v>2.0888140994521306E-5</v>
      </c>
      <c r="BI389" s="5">
        <f t="shared" si="606"/>
        <v>4.7194775700605468E-6</v>
      </c>
      <c r="BJ389" s="8">
        <f t="shared" si="607"/>
        <v>0.35544490517641597</v>
      </c>
      <c r="BK389" s="8">
        <f t="shared" si="608"/>
        <v>0.28669002625138829</v>
      </c>
      <c r="BL389" s="8">
        <f t="shared" si="609"/>
        <v>0.33255933473688482</v>
      </c>
      <c r="BM389" s="8">
        <f t="shared" si="610"/>
        <v>0.39410563188793674</v>
      </c>
      <c r="BN389" s="8">
        <f t="shared" si="611"/>
        <v>0.6055401923258158</v>
      </c>
    </row>
    <row r="390" spans="1:66" x14ac:dyDescent="0.25">
      <c r="A390" t="s">
        <v>40</v>
      </c>
      <c r="B390" t="s">
        <v>334</v>
      </c>
      <c r="C390" t="s">
        <v>235</v>
      </c>
      <c r="D390" s="4" t="s">
        <v>500</v>
      </c>
      <c r="E390">
        <f>VLOOKUP(A390,home!$A$2:$E$405,3,FALSE)</f>
        <v>1.5473684210526299</v>
      </c>
      <c r="F390">
        <f>VLOOKUP(B390,home!$B$2:$E$405,3,FALSE)</f>
        <v>0.79</v>
      </c>
      <c r="G390">
        <f>VLOOKUP(C390,away!$B$2:$E$405,4,FALSE)</f>
        <v>0.79</v>
      </c>
      <c r="H390">
        <f>VLOOKUP(A390,away!$A$2:$E$405,3,FALSE)</f>
        <v>1.2052631578947399</v>
      </c>
      <c r="I390">
        <f>VLOOKUP(C390,away!$B$2:$E$405,3,FALSE)</f>
        <v>0.86</v>
      </c>
      <c r="J390">
        <f>VLOOKUP(B390,home!$B$2:$E$405,4,FALSE)</f>
        <v>1.2</v>
      </c>
      <c r="K390" s="3">
        <f t="shared" si="612"/>
        <v>0.96571263157894649</v>
      </c>
      <c r="L390" s="3">
        <f t="shared" si="613"/>
        <v>1.2438315789473717</v>
      </c>
      <c r="M390" s="5">
        <f t="shared" si="558"/>
        <v>0.10975066031292045</v>
      </c>
      <c r="N390" s="5">
        <f t="shared" si="559"/>
        <v>0.10598759898831743</v>
      </c>
      <c r="O390" s="5">
        <f t="shared" si="560"/>
        <v>0.13651133710753649</v>
      </c>
      <c r="P390" s="5">
        <f t="shared" si="561"/>
        <v>0.13183072259847972</v>
      </c>
      <c r="Q390" s="5">
        <f t="shared" si="562"/>
        <v>5.1176781566871062E-2</v>
      </c>
      <c r="R390" s="5">
        <f t="shared" si="563"/>
        <v>8.4898555989342026E-2</v>
      </c>
      <c r="S390" s="5">
        <f t="shared" si="564"/>
        <v>3.9588234301473554E-2</v>
      </c>
      <c r="T390" s="5">
        <f t="shared" si="565"/>
        <v>6.3655297021765977E-2</v>
      </c>
      <c r="U390" s="5">
        <f t="shared" si="566"/>
        <v>8.198760792172001E-2</v>
      </c>
      <c r="V390" s="5">
        <f t="shared" si="567"/>
        <v>5.2836387088504421E-3</v>
      </c>
      <c r="W390" s="5">
        <f t="shared" si="568"/>
        <v>1.6474021467561325E-2</v>
      </c>
      <c r="X390" s="5">
        <f t="shared" si="569"/>
        <v>2.0490908133609698E-2</v>
      </c>
      <c r="Y390" s="5">
        <f t="shared" si="570"/>
        <v>1.2743619308946649E-2</v>
      </c>
      <c r="Z390" s="5">
        <f t="shared" si="571"/>
        <v>3.5199834982191723E-2</v>
      </c>
      <c r="AA390" s="5">
        <f t="shared" si="572"/>
        <v>3.3992925271797023E-2</v>
      </c>
      <c r="AB390" s="5">
        <f t="shared" si="573"/>
        <v>1.6413698659646789E-2</v>
      </c>
      <c r="AC390" s="5">
        <f t="shared" si="574"/>
        <v>3.9666384862233653E-4</v>
      </c>
      <c r="AD390" s="5">
        <f t="shared" si="575"/>
        <v>3.9772926560316755E-3</v>
      </c>
      <c r="AE390" s="5">
        <f t="shared" si="576"/>
        <v>4.9470822042876643E-3</v>
      </c>
      <c r="AF390" s="5">
        <f t="shared" si="577"/>
        <v>3.0766685346707849E-3</v>
      </c>
      <c r="AG390" s="5">
        <f t="shared" si="578"/>
        <v>1.2756191604590867E-3</v>
      </c>
      <c r="AH390" s="5">
        <f t="shared" si="579"/>
        <v>1.0945666581146611E-2</v>
      </c>
      <c r="AI390" s="5">
        <f t="shared" si="580"/>
        <v>1.0570368478464823E-2</v>
      </c>
      <c r="AJ390" s="5">
        <f t="shared" si="581"/>
        <v>5.1039691800487041E-3</v>
      </c>
      <c r="AK390" s="5">
        <f t="shared" si="582"/>
        <v>1.6429891694542242E-3</v>
      </c>
      <c r="AL390" s="5">
        <f t="shared" si="583"/>
        <v>1.9058648628985225E-5</v>
      </c>
      <c r="AM390" s="5">
        <f t="shared" si="584"/>
        <v>7.6818435148319378E-4</v>
      </c>
      <c r="AN390" s="5">
        <f t="shared" si="585"/>
        <v>9.554919548280036E-4</v>
      </c>
      <c r="AO390" s="5">
        <f t="shared" si="586"/>
        <v>5.942355334226133E-4</v>
      </c>
      <c r="AP390" s="5">
        <f t="shared" si="587"/>
        <v>2.4637630726789432E-4</v>
      </c>
      <c r="AQ390" s="5">
        <f t="shared" si="588"/>
        <v>7.6612657821061936E-5</v>
      </c>
      <c r="AR390" s="5">
        <f t="shared" si="589"/>
        <v>2.7229131492518123E-3</v>
      </c>
      <c r="AS390" s="5">
        <f t="shared" si="590"/>
        <v>2.6295516229248844E-3</v>
      </c>
      <c r="AT390" s="5">
        <f t="shared" si="591"/>
        <v>1.2696956088237398E-3</v>
      </c>
      <c r="AU390" s="5">
        <f t="shared" si="592"/>
        <v>4.0872036256713544E-4</v>
      </c>
      <c r="AV390" s="5">
        <f t="shared" si="593"/>
        <v>9.8676604228652357E-5</v>
      </c>
      <c r="AW390" s="5">
        <f t="shared" si="594"/>
        <v>6.3591503518216643E-7</v>
      </c>
      <c r="AX390" s="5">
        <f t="shared" si="595"/>
        <v>1.2364088860143351E-4</v>
      </c>
      <c r="AY390" s="5">
        <f t="shared" si="596"/>
        <v>1.5378844169157714E-4</v>
      </c>
      <c r="AZ390" s="5">
        <f t="shared" si="597"/>
        <v>9.5643460126545107E-5</v>
      </c>
      <c r="BA390" s="5">
        <f t="shared" si="598"/>
        <v>3.9654785341730209E-5</v>
      </c>
      <c r="BB390" s="5">
        <f t="shared" si="599"/>
        <v>1.2330968566105841E-5</v>
      </c>
      <c r="BC390" s="5">
        <f t="shared" si="600"/>
        <v>3.0675296203059654E-6</v>
      </c>
      <c r="BD390" s="5">
        <f t="shared" si="601"/>
        <v>5.6447422696174012E-4</v>
      </c>
      <c r="BE390" s="5">
        <f t="shared" si="602"/>
        <v>5.4511989117771349E-4</v>
      </c>
      <c r="BF390" s="5">
        <f t="shared" si="603"/>
        <v>2.6321458231762929E-4</v>
      </c>
      <c r="BG390" s="5">
        <f t="shared" si="604"/>
        <v>8.4729882319970349E-5</v>
      </c>
      <c r="BH390" s="5">
        <f t="shared" si="605"/>
        <v>2.0456179407148248E-5</v>
      </c>
      <c r="BI390" s="5">
        <f t="shared" si="606"/>
        <v>3.9509581694656396E-6</v>
      </c>
      <c r="BJ390" s="8">
        <f t="shared" si="607"/>
        <v>0.28687391592129191</v>
      </c>
      <c r="BK390" s="8">
        <f t="shared" si="608"/>
        <v>0.28702276686066713</v>
      </c>
      <c r="BL390" s="8">
        <f t="shared" si="609"/>
        <v>0.39067862142730658</v>
      </c>
      <c r="BM390" s="8">
        <f t="shared" si="610"/>
        <v>0.37946633010133374</v>
      </c>
      <c r="BN390" s="8">
        <f t="shared" si="611"/>
        <v>0.62015565656346727</v>
      </c>
    </row>
    <row r="391" spans="1:66" x14ac:dyDescent="0.25">
      <c r="A391" t="s">
        <v>40</v>
      </c>
      <c r="B391" t="s">
        <v>339</v>
      </c>
      <c r="C391" t="s">
        <v>333</v>
      </c>
      <c r="D391" s="4" t="s">
        <v>500</v>
      </c>
      <c r="E391">
        <f>VLOOKUP(A391,home!$A$2:$E$405,3,FALSE)</f>
        <v>1.5473684210526299</v>
      </c>
      <c r="F391">
        <f>VLOOKUP(B391,home!$B$2:$E$405,3,FALSE)</f>
        <v>1.36</v>
      </c>
      <c r="G391">
        <f>VLOOKUP(C391,away!$B$2:$E$405,4,FALSE)</f>
        <v>1.22</v>
      </c>
      <c r="H391">
        <f>VLOOKUP(A391,away!$A$2:$E$405,3,FALSE)</f>
        <v>1.2052631578947399</v>
      </c>
      <c r="I391">
        <f>VLOOKUP(C391,away!$B$2:$E$405,3,FALSE)</f>
        <v>0.56999999999999995</v>
      </c>
      <c r="J391">
        <f>VLOOKUP(B391,home!$B$2:$E$405,4,FALSE)</f>
        <v>0.46</v>
      </c>
      <c r="K391" s="3">
        <f t="shared" si="612"/>
        <v>2.5673936842105234</v>
      </c>
      <c r="L391" s="3">
        <f t="shared" si="613"/>
        <v>0.3160200000000008</v>
      </c>
      <c r="M391" s="5">
        <f t="shared" si="558"/>
        <v>5.5943463184653465E-2</v>
      </c>
      <c r="N391" s="5">
        <f t="shared" si="559"/>
        <v>0.14362889405314325</v>
      </c>
      <c r="O391" s="5">
        <f t="shared" si="560"/>
        <v>1.7679253235614232E-2</v>
      </c>
      <c r="P391" s="5">
        <f t="shared" si="561"/>
        <v>4.5389603098674437E-2</v>
      </c>
      <c r="Q391" s="5">
        <f t="shared" si="562"/>
        <v>0.18437595773109122</v>
      </c>
      <c r="R391" s="5">
        <f t="shared" si="563"/>
        <v>2.7934988037594112E-3</v>
      </c>
      <c r="S391" s="5">
        <f t="shared" si="564"/>
        <v>9.2066881105260182E-3</v>
      </c>
      <c r="T391" s="5">
        <f t="shared" si="565"/>
        <v>5.8266490162179586E-2</v>
      </c>
      <c r="U391" s="5">
        <f t="shared" si="566"/>
        <v>7.1720111856215648E-3</v>
      </c>
      <c r="V391" s="5">
        <f t="shared" si="567"/>
        <v>8.299806336239695E-4</v>
      </c>
      <c r="W391" s="5">
        <f t="shared" si="568"/>
        <v>0.15778855646635667</v>
      </c>
      <c r="X391" s="5">
        <f t="shared" si="569"/>
        <v>4.9864339614498154E-2</v>
      </c>
      <c r="Y391" s="5">
        <f t="shared" si="570"/>
        <v>7.8790643024868722E-3</v>
      </c>
      <c r="Z391" s="5">
        <f t="shared" si="571"/>
        <v>2.942671639880172E-4</v>
      </c>
      <c r="AA391" s="5">
        <f t="shared" si="572"/>
        <v>7.5549965829337779E-4</v>
      </c>
      <c r="AB391" s="5">
        <f t="shared" si="573"/>
        <v>9.6983252556281355E-4</v>
      </c>
      <c r="AC391" s="5">
        <f t="shared" si="574"/>
        <v>4.2087682585264805E-5</v>
      </c>
      <c r="AD391" s="5">
        <f t="shared" si="575"/>
        <v>0.10127633582810489</v>
      </c>
      <c r="AE391" s="5">
        <f t="shared" si="576"/>
        <v>3.2005347648397783E-2</v>
      </c>
      <c r="AF391" s="5">
        <f t="shared" si="577"/>
        <v>5.0571649819233459E-3</v>
      </c>
      <c r="AG391" s="5">
        <f t="shared" si="578"/>
        <v>5.327217591958067E-4</v>
      </c>
      <c r="AH391" s="5">
        <f t="shared" si="579"/>
        <v>2.3248577290873354E-5</v>
      </c>
      <c r="AI391" s="5">
        <f t="shared" si="580"/>
        <v>5.9688250503468448E-5</v>
      </c>
      <c r="AJ391" s="5">
        <f t="shared" si="581"/>
        <v>7.6621618682090256E-5</v>
      </c>
      <c r="AK391" s="5">
        <f t="shared" si="582"/>
        <v>6.5572619959461861E-5</v>
      </c>
      <c r="AL391" s="5">
        <f t="shared" si="583"/>
        <v>1.365909866239537E-6</v>
      </c>
      <c r="AM391" s="5">
        <f t="shared" si="584"/>
        <v>5.2003244993012093E-2</v>
      </c>
      <c r="AN391" s="5">
        <f t="shared" si="585"/>
        <v>1.6434065482691721E-2</v>
      </c>
      <c r="AO391" s="5">
        <f t="shared" si="586"/>
        <v>2.596746686920125E-3</v>
      </c>
      <c r="AP391" s="5">
        <f t="shared" si="587"/>
        <v>2.7354129600016674E-4</v>
      </c>
      <c r="AQ391" s="5">
        <f t="shared" si="588"/>
        <v>2.1611130090493225E-5</v>
      </c>
      <c r="AR391" s="5">
        <f t="shared" si="589"/>
        <v>1.4694030790923629E-6</v>
      </c>
      <c r="AS391" s="5">
        <f t="shared" si="590"/>
        <v>3.7725361848212292E-6</v>
      </c>
      <c r="AT391" s="5">
        <f t="shared" si="591"/>
        <v>4.8427927871828446E-6</v>
      </c>
      <c r="AU391" s="5">
        <f t="shared" si="592"/>
        <v>4.1444518719178376E-6</v>
      </c>
      <c r="AV391" s="5">
        <f t="shared" si="593"/>
        <v>2.6601098901190833E-6</v>
      </c>
      <c r="AW391" s="5">
        <f t="shared" si="594"/>
        <v>3.078410832008595E-8</v>
      </c>
      <c r="AX391" s="5">
        <f t="shared" si="595"/>
        <v>2.2252133792251948E-2</v>
      </c>
      <c r="AY391" s="5">
        <f t="shared" si="596"/>
        <v>7.0321193210274779E-3</v>
      </c>
      <c r="AZ391" s="5">
        <f t="shared" si="597"/>
        <v>1.1111451739155545E-3</v>
      </c>
      <c r="BA391" s="5">
        <f t="shared" si="598"/>
        <v>1.1704803262026484E-4</v>
      </c>
      <c r="BB391" s="5">
        <f t="shared" si="599"/>
        <v>9.2473798171640446E-6</v>
      </c>
      <c r="BC391" s="5">
        <f t="shared" si="600"/>
        <v>5.844713939640377E-7</v>
      </c>
      <c r="BD391" s="5">
        <f t="shared" si="601"/>
        <v>7.7393460175794963E-8</v>
      </c>
      <c r="BE391" s="5">
        <f t="shared" si="602"/>
        <v>1.9869948085453466E-7</v>
      </c>
      <c r="BF391" s="5">
        <f t="shared" si="603"/>
        <v>2.5506989610092113E-7</v>
      </c>
      <c r="BG391" s="5">
        <f t="shared" si="604"/>
        <v>2.182882800939131E-7</v>
      </c>
      <c r="BH391" s="5">
        <f t="shared" si="605"/>
        <v>1.401079879125725E-7</v>
      </c>
      <c r="BI391" s="5">
        <f t="shared" si="606"/>
        <v>7.1942472654836607E-8</v>
      </c>
      <c r="BJ391" s="8">
        <f t="shared" si="607"/>
        <v>0.84252636030711858</v>
      </c>
      <c r="BK391" s="8">
        <f t="shared" si="608"/>
        <v>0.11844530794095687</v>
      </c>
      <c r="BL391" s="8">
        <f t="shared" si="609"/>
        <v>2.9613077270678224E-2</v>
      </c>
      <c r="BM391" s="8">
        <f t="shared" si="610"/>
        <v>0.53403625403888644</v>
      </c>
      <c r="BN391" s="8">
        <f t="shared" si="611"/>
        <v>0.44981067010693598</v>
      </c>
    </row>
    <row r="392" spans="1:66" x14ac:dyDescent="0.25">
      <c r="A392" t="s">
        <v>40</v>
      </c>
      <c r="B392" t="s">
        <v>332</v>
      </c>
      <c r="C392" t="s">
        <v>237</v>
      </c>
      <c r="D392" s="4" t="s">
        <v>500</v>
      </c>
      <c r="E392">
        <f>VLOOKUP(A392,home!$A$2:$E$405,3,FALSE)</f>
        <v>1.5473684210526299</v>
      </c>
      <c r="F392">
        <f>VLOOKUP(B392,home!$B$2:$E$405,3,FALSE)</f>
        <v>1.22</v>
      </c>
      <c r="G392">
        <f>VLOOKUP(C392,away!$B$2:$E$405,4,FALSE)</f>
        <v>0.86</v>
      </c>
      <c r="H392">
        <f>VLOOKUP(A392,away!$A$2:$E$405,3,FALSE)</f>
        <v>1.2052631578947399</v>
      </c>
      <c r="I392">
        <f>VLOOKUP(C392,away!$B$2:$E$405,3,FALSE)</f>
        <v>0.5</v>
      </c>
      <c r="J392">
        <f>VLOOKUP(B392,home!$B$2:$E$405,4,FALSE)</f>
        <v>1.29</v>
      </c>
      <c r="K392" s="3">
        <f t="shared" si="612"/>
        <v>1.6234989473684192</v>
      </c>
      <c r="L392" s="3">
        <f t="shared" si="613"/>
        <v>0.77739473684210725</v>
      </c>
      <c r="M392" s="5">
        <f t="shared" si="558"/>
        <v>9.0636916303077547E-2</v>
      </c>
      <c r="N392" s="5">
        <f t="shared" si="559"/>
        <v>0.14714893821076591</v>
      </c>
      <c r="O392" s="5">
        <f t="shared" si="560"/>
        <v>7.046066169761106E-2</v>
      </c>
      <c r="P392" s="5">
        <f t="shared" si="561"/>
        <v>0.11439281009695385</v>
      </c>
      <c r="Q392" s="5">
        <f t="shared" si="562"/>
        <v>0.11944807314577953</v>
      </c>
      <c r="R392" s="5">
        <f t="shared" si="563"/>
        <v>2.7387873779067547E-2</v>
      </c>
      <c r="S392" s="5">
        <f t="shared" si="564"/>
        <v>3.6093778163526921E-2</v>
      </c>
      <c r="T392" s="5">
        <f t="shared" si="565"/>
        <v>9.2858303389460051E-2</v>
      </c>
      <c r="U392" s="5">
        <f t="shared" si="566"/>
        <v>4.4464184250975286E-2</v>
      </c>
      <c r="V392" s="5">
        <f t="shared" si="567"/>
        <v>5.0615489674520446E-3</v>
      </c>
      <c r="W392" s="5">
        <f t="shared" si="568"/>
        <v>6.4641273672452995E-2</v>
      </c>
      <c r="X392" s="5">
        <f t="shared" si="569"/>
        <v>5.0251785935735226E-2</v>
      </c>
      <c r="Y392" s="5">
        <f t="shared" si="570"/>
        <v>1.9532736951678394E-2</v>
      </c>
      <c r="Z392" s="5">
        <f t="shared" si="571"/>
        <v>7.0970629763810232E-3</v>
      </c>
      <c r="AA392" s="5">
        <f t="shared" si="572"/>
        <v>1.1522074271561971E-2</v>
      </c>
      <c r="AB392" s="5">
        <f t="shared" si="573"/>
        <v>9.3530377256908041E-3</v>
      </c>
      <c r="AC392" s="5">
        <f t="shared" si="574"/>
        <v>3.9926116300535681E-4</v>
      </c>
      <c r="AD392" s="5">
        <f t="shared" si="575"/>
        <v>2.6236259940945351E-2</v>
      </c>
      <c r="AE392" s="5">
        <f t="shared" si="576"/>
        <v>2.0395930392512331E-2</v>
      </c>
      <c r="AF392" s="5">
        <f t="shared" si="577"/>
        <v>7.9278444700685291E-3</v>
      </c>
      <c r="AG392" s="5">
        <f t="shared" si="578"/>
        <v>2.0543548551780269E-3</v>
      </c>
      <c r="AH392" s="5">
        <f t="shared" si="579"/>
        <v>1.3793048512188966E-3</v>
      </c>
      <c r="AI392" s="5">
        <f t="shared" si="580"/>
        <v>2.2392999740540325E-3</v>
      </c>
      <c r="AJ392" s="5">
        <f t="shared" si="581"/>
        <v>1.8177505753594256E-3</v>
      </c>
      <c r="AK392" s="5">
        <f t="shared" si="582"/>
        <v>9.8370538189145517E-4</v>
      </c>
      <c r="AL392" s="5">
        <f t="shared" si="583"/>
        <v>2.0156293158093641E-5</v>
      </c>
      <c r="AM392" s="5">
        <f t="shared" si="584"/>
        <v>8.5189080794017928E-3</v>
      </c>
      <c r="AN392" s="5">
        <f t="shared" si="585"/>
        <v>6.6225543045686577E-3</v>
      </c>
      <c r="AO392" s="5">
        <f t="shared" si="586"/>
        <v>2.5741694304113579E-3</v>
      </c>
      <c r="AP392" s="5">
        <f t="shared" si="587"/>
        <v>6.6704858898054505E-4</v>
      </c>
      <c r="AQ392" s="5">
        <f t="shared" si="588"/>
        <v>1.2964001557285741E-4</v>
      </c>
      <c r="AR392" s="5">
        <f t="shared" si="589"/>
        <v>2.1445286636767127E-4</v>
      </c>
      <c r="AS392" s="5">
        <f t="shared" si="590"/>
        <v>3.4816400280805455E-4</v>
      </c>
      <c r="AT392" s="5">
        <f t="shared" si="591"/>
        <v>2.82621946035226E-4</v>
      </c>
      <c r="AU392" s="5">
        <f t="shared" si="592"/>
        <v>1.5294547729713452E-4</v>
      </c>
      <c r="AV392" s="5">
        <f t="shared" si="593"/>
        <v>6.2076705349164621E-5</v>
      </c>
      <c r="AW392" s="5">
        <f t="shared" si="594"/>
        <v>7.0664578504214137E-7</v>
      </c>
      <c r="AX392" s="5">
        <f t="shared" si="595"/>
        <v>2.3050730499395221E-3</v>
      </c>
      <c r="AY392" s="5">
        <f t="shared" si="596"/>
        <v>1.7919516570595682E-3</v>
      </c>
      <c r="AZ392" s="5">
        <f t="shared" si="597"/>
        <v>6.9652689343680039E-4</v>
      </c>
      <c r="BA392" s="5">
        <f t="shared" si="598"/>
        <v>1.8049211367558403E-4</v>
      </c>
      <c r="BB392" s="5">
        <f t="shared" si="599"/>
        <v>3.5078404803226575E-5</v>
      </c>
      <c r="BC392" s="5">
        <f t="shared" si="600"/>
        <v>5.4539534541690489E-6</v>
      </c>
      <c r="BD392" s="5">
        <f t="shared" si="601"/>
        <v>2.7785754935821894E-5</v>
      </c>
      <c r="BE392" s="5">
        <f t="shared" si="602"/>
        <v>4.5110143890143697E-5</v>
      </c>
      <c r="BF392" s="5">
        <f t="shared" si="603"/>
        <v>3.6618135560643115E-5</v>
      </c>
      <c r="BG392" s="5">
        <f t="shared" si="604"/>
        <v>1.9816501512432726E-5</v>
      </c>
      <c r="BH392" s="5">
        <f t="shared" si="605"/>
        <v>8.0430173364898088E-6</v>
      </c>
      <c r="BI392" s="5">
        <f t="shared" si="606"/>
        <v>2.6115660358914279E-6</v>
      </c>
      <c r="BJ392" s="8">
        <f t="shared" si="607"/>
        <v>0.57402239745588046</v>
      </c>
      <c r="BK392" s="8">
        <f t="shared" si="608"/>
        <v>0.24839642264423334</v>
      </c>
      <c r="BL392" s="8">
        <f t="shared" si="609"/>
        <v>0.1708081386245591</v>
      </c>
      <c r="BM392" s="8">
        <f t="shared" si="610"/>
        <v>0.42905750345652416</v>
      </c>
      <c r="BN392" s="8">
        <f t="shared" si="611"/>
        <v>0.56947527323325542</v>
      </c>
    </row>
    <row r="393" spans="1:66" x14ac:dyDescent="0.25">
      <c r="A393" t="s">
        <v>32</v>
      </c>
      <c r="B393" t="s">
        <v>208</v>
      </c>
      <c r="C393" t="s">
        <v>312</v>
      </c>
      <c r="D393" s="4" t="s">
        <v>501</v>
      </c>
      <c r="E393">
        <f>VLOOKUP(A393,home!$A$2:$E$405,3,FALSE)</f>
        <v>1.2741935483871001</v>
      </c>
      <c r="F393">
        <f>VLOOKUP(B393,home!$B$2:$E$405,3,FALSE)</f>
        <v>1.18</v>
      </c>
      <c r="G393">
        <f>VLOOKUP(C393,away!$B$2:$E$405,4,FALSE)</f>
        <v>1.1200000000000001</v>
      </c>
      <c r="H393">
        <f>VLOOKUP(A393,away!$A$2:$E$405,3,FALSE)</f>
        <v>1.12903225806452</v>
      </c>
      <c r="I393">
        <f>VLOOKUP(C393,away!$B$2:$E$405,3,FALSE)</f>
        <v>0.56000000000000005</v>
      </c>
      <c r="J393">
        <f>VLOOKUP(B393,home!$B$2:$E$405,4,FALSE)</f>
        <v>0.44</v>
      </c>
      <c r="K393" s="3">
        <f t="shared" si="612"/>
        <v>1.6839741935483916</v>
      </c>
      <c r="L393" s="3">
        <f t="shared" si="613"/>
        <v>0.27819354838709776</v>
      </c>
      <c r="M393" s="5">
        <f t="shared" si="558"/>
        <v>0.14055340693029802</v>
      </c>
      <c r="N393" s="5">
        <f t="shared" si="559"/>
        <v>0.23668831008592747</v>
      </c>
      <c r="O393" s="5">
        <f t="shared" si="560"/>
        <v>3.9101051011835294E-2</v>
      </c>
      <c r="P393" s="5">
        <f t="shared" si="561"/>
        <v>6.584516084454986E-2</v>
      </c>
      <c r="Q393" s="5">
        <f t="shared" si="562"/>
        <v>0.19928850304964071</v>
      </c>
      <c r="R393" s="5">
        <f t="shared" si="563"/>
        <v>5.4388300633236887E-3</v>
      </c>
      <c r="S393" s="5">
        <f t="shared" si="564"/>
        <v>7.7116330748117461E-3</v>
      </c>
      <c r="T393" s="5">
        <f t="shared" si="565"/>
        <v>5.54407758161325E-2</v>
      </c>
      <c r="U393" s="5">
        <f t="shared" si="566"/>
        <v>9.158849469732255E-3</v>
      </c>
      <c r="V393" s="5">
        <f t="shared" si="567"/>
        <v>4.0140828653674113E-4</v>
      </c>
      <c r="W393" s="5">
        <f t="shared" si="568"/>
        <v>0.11186556540216165</v>
      </c>
      <c r="X393" s="5">
        <f t="shared" si="569"/>
        <v>3.1120278581556304E-2</v>
      </c>
      <c r="Y393" s="5">
        <f t="shared" si="570"/>
        <v>4.3287303626990715E-3</v>
      </c>
      <c r="Z393" s="5">
        <f t="shared" si="571"/>
        <v>5.043491447968135E-4</v>
      </c>
      <c r="AA393" s="5">
        <f t="shared" si="572"/>
        <v>8.4931094437603499E-4</v>
      </c>
      <c r="AB393" s="5">
        <f t="shared" si="573"/>
        <v>7.1510885631372837E-4</v>
      </c>
      <c r="AC393" s="5">
        <f t="shared" si="574"/>
        <v>1.1753002723572455E-5</v>
      </c>
      <c r="AD393" s="5">
        <f t="shared" si="575"/>
        <v>4.7094681320985009E-2</v>
      </c>
      <c r="AE393" s="5">
        <f t="shared" si="576"/>
        <v>1.310143650684439E-2</v>
      </c>
      <c r="AF393" s="5">
        <f t="shared" si="577"/>
        <v>1.8223675554036515E-3</v>
      </c>
      <c r="AG393" s="5">
        <f t="shared" si="578"/>
        <v>1.689902989010876E-4</v>
      </c>
      <c r="AH393" s="5">
        <f t="shared" si="579"/>
        <v>3.5076669554255925E-5</v>
      </c>
      <c r="AI393" s="5">
        <f t="shared" si="580"/>
        <v>5.9068206324991534E-5</v>
      </c>
      <c r="AJ393" s="5">
        <f t="shared" si="581"/>
        <v>4.9734667555238825E-5</v>
      </c>
      <c r="AK393" s="5">
        <f t="shared" si="582"/>
        <v>2.7917298895910224E-5</v>
      </c>
      <c r="AL393" s="5">
        <f t="shared" si="583"/>
        <v>2.202375229862156E-7</v>
      </c>
      <c r="AM393" s="5">
        <f t="shared" si="584"/>
        <v>1.5861245599584833E-2</v>
      </c>
      <c r="AN393" s="5">
        <f t="shared" si="585"/>
        <v>4.4124961951877437E-3</v>
      </c>
      <c r="AO393" s="5">
        <f t="shared" si="586"/>
        <v>6.1376398689192303E-4</v>
      </c>
      <c r="AP393" s="5">
        <f t="shared" si="587"/>
        <v>5.6915060461892071E-5</v>
      </c>
      <c r="AQ393" s="5">
        <f t="shared" si="588"/>
        <v>3.9583506566399916E-6</v>
      </c>
      <c r="AR393" s="5">
        <f t="shared" si="589"/>
        <v>1.9516206337800278E-6</v>
      </c>
      <c r="AS393" s="5">
        <f t="shared" si="590"/>
        <v>3.2864787828821227E-6</v>
      </c>
      <c r="AT393" s="5">
        <f t="shared" si="591"/>
        <v>2.7671727290089117E-6</v>
      </c>
      <c r="AU393" s="5">
        <f t="shared" si="592"/>
        <v>1.5532824882472949E-6</v>
      </c>
      <c r="AV393" s="5">
        <f t="shared" si="593"/>
        <v>6.5392190637476936E-7</v>
      </c>
      <c r="AW393" s="5">
        <f t="shared" si="594"/>
        <v>2.8659677488335061E-9</v>
      </c>
      <c r="AX393" s="5">
        <f t="shared" si="595"/>
        <v>4.4516547112056449E-3</v>
      </c>
      <c r="AY393" s="5">
        <f t="shared" si="596"/>
        <v>1.2384216203044393E-3</v>
      </c>
      <c r="AZ393" s="5">
        <f t="shared" si="597"/>
        <v>1.7226045247589546E-4</v>
      </c>
      <c r="BA393" s="5">
        <f t="shared" si="598"/>
        <v>1.5973915507012127E-5</v>
      </c>
      <c r="BB393" s="5">
        <f t="shared" si="599"/>
        <v>1.1109600591328473E-6</v>
      </c>
      <c r="BC393" s="5">
        <f t="shared" si="600"/>
        <v>6.1812384193301364E-8</v>
      </c>
      <c r="BD393" s="5">
        <f t="shared" si="601"/>
        <v>9.0488044869456963E-8</v>
      </c>
      <c r="BE393" s="5">
        <f t="shared" si="602"/>
        <v>1.5237953238481444E-7</v>
      </c>
      <c r="BF393" s="5">
        <f t="shared" si="603"/>
        <v>1.2830160008049948E-7</v>
      </c>
      <c r="BG393" s="5">
        <f t="shared" si="604"/>
        <v>7.2018861175509134E-8</v>
      </c>
      <c r="BH393" s="5">
        <f t="shared" si="605"/>
        <v>3.0319475917075396E-8</v>
      </c>
      <c r="BI393" s="5">
        <f t="shared" si="606"/>
        <v>1.0211443001253374E-8</v>
      </c>
      <c r="BJ393" s="8">
        <f t="shared" si="607"/>
        <v>0.72774750164497126</v>
      </c>
      <c r="BK393" s="8">
        <f t="shared" si="608"/>
        <v>0.21576200399674736</v>
      </c>
      <c r="BL393" s="8">
        <f t="shared" si="609"/>
        <v>5.5445643383409113E-2</v>
      </c>
      <c r="BM393" s="8">
        <f t="shared" si="610"/>
        <v>0.31130581743001284</v>
      </c>
      <c r="BN393" s="8">
        <f t="shared" si="611"/>
        <v>0.68691526198557507</v>
      </c>
    </row>
    <row r="394" spans="1:66" x14ac:dyDescent="0.25">
      <c r="A394" t="s">
        <v>32</v>
      </c>
      <c r="B394" t="s">
        <v>212</v>
      </c>
      <c r="C394" t="s">
        <v>33</v>
      </c>
      <c r="D394" s="4" t="s">
        <v>501</v>
      </c>
      <c r="E394">
        <f>VLOOKUP(A394,home!$A$2:$E$405,3,FALSE)</f>
        <v>1.2741935483871001</v>
      </c>
      <c r="F394">
        <f>VLOOKUP(B394,home!$B$2:$E$405,3,FALSE)</f>
        <v>0.65</v>
      </c>
      <c r="G394">
        <f>VLOOKUP(C394,away!$B$2:$E$405,4,FALSE)</f>
        <v>0.45</v>
      </c>
      <c r="H394">
        <f>VLOOKUP(A394,away!$A$2:$E$405,3,FALSE)</f>
        <v>1.12903225806452</v>
      </c>
      <c r="I394">
        <f>VLOOKUP(C394,away!$B$2:$E$405,3,FALSE)</f>
        <v>1.79</v>
      </c>
      <c r="J394">
        <f>VLOOKUP(B394,home!$B$2:$E$405,4,FALSE)</f>
        <v>1.62</v>
      </c>
      <c r="K394" s="3">
        <f t="shared" si="612"/>
        <v>0.37270161290322679</v>
      </c>
      <c r="L394" s="3">
        <f t="shared" si="613"/>
        <v>3.2739677419354956</v>
      </c>
      <c r="M394" s="5">
        <f t="shared" si="558"/>
        <v>2.6077840328601401E-2</v>
      </c>
      <c r="N394" s="5">
        <f t="shared" si="559"/>
        <v>9.7192531515025542E-3</v>
      </c>
      <c r="O394" s="5">
        <f t="shared" si="560"/>
        <v>8.5378008015185525E-2</v>
      </c>
      <c r="P394" s="5">
        <f t="shared" si="561"/>
        <v>3.1820521293724265E-2</v>
      </c>
      <c r="Q394" s="5">
        <f t="shared" si="562"/>
        <v>1.8111906628898863E-3</v>
      </c>
      <c r="R394" s="5">
        <f t="shared" si="563"/>
        <v>0.13976242205621381</v>
      </c>
      <c r="S394" s="5">
        <f t="shared" si="564"/>
        <v>9.7069538988417484E-3</v>
      </c>
      <c r="T394" s="5">
        <f t="shared" si="565"/>
        <v>5.9297798047962536E-3</v>
      </c>
      <c r="U394" s="5">
        <f t="shared" si="566"/>
        <v>5.208968012361239E-2</v>
      </c>
      <c r="V394" s="5">
        <f t="shared" si="567"/>
        <v>1.3160613223213336E-3</v>
      </c>
      <c r="W394" s="5">
        <f t="shared" si="568"/>
        <v>2.250112271114418E-4</v>
      </c>
      <c r="X394" s="5">
        <f t="shared" si="569"/>
        <v>7.36679499136182E-4</v>
      </c>
      <c r="Y394" s="5">
        <f t="shared" si="570"/>
        <v>1.2059324581585287E-3</v>
      </c>
      <c r="Z394" s="5">
        <f t="shared" si="571"/>
        <v>0.15252588711560602</v>
      </c>
      <c r="AA394" s="5">
        <f t="shared" si="572"/>
        <v>5.6846644137481847E-2</v>
      </c>
      <c r="AB394" s="5">
        <f t="shared" si="573"/>
        <v>1.0593417979087624E-2</v>
      </c>
      <c r="AC394" s="5">
        <f t="shared" si="574"/>
        <v>1.0036720066510508E-4</v>
      </c>
      <c r="AD394" s="5">
        <f t="shared" si="575"/>
        <v>2.0965511816442154E-5</v>
      </c>
      <c r="AE394" s="5">
        <f t="shared" si="576"/>
        <v>6.8640409380199059E-5</v>
      </c>
      <c r="AF394" s="5">
        <f t="shared" si="577"/>
        <v>1.1236324305200916E-4</v>
      </c>
      <c r="AG394" s="5">
        <f t="shared" si="578"/>
        <v>1.2262454437717859E-4</v>
      </c>
      <c r="AH394" s="5">
        <f t="shared" si="579"/>
        <v>0.12484120855664724</v>
      </c>
      <c r="AI394" s="5">
        <f t="shared" si="580"/>
        <v>4.6528519785850535E-2</v>
      </c>
      <c r="AJ394" s="5">
        <f t="shared" si="581"/>
        <v>8.670627185093099E-3</v>
      </c>
      <c r="AK394" s="5">
        <f t="shared" si="582"/>
        <v>1.0771855789222546E-3</v>
      </c>
      <c r="AL394" s="5">
        <f t="shared" si="583"/>
        <v>4.8987747539088602E-6</v>
      </c>
      <c r="AM394" s="5">
        <f t="shared" si="584"/>
        <v>1.5627760138659301E-6</v>
      </c>
      <c r="AN394" s="5">
        <f t="shared" si="585"/>
        <v>5.1164782572675932E-6</v>
      </c>
      <c r="AO394" s="5">
        <f t="shared" si="586"/>
        <v>8.3755923833042211E-6</v>
      </c>
      <c r="AP394" s="5">
        <f t="shared" si="587"/>
        <v>9.1404730941795532E-6</v>
      </c>
      <c r="AQ394" s="5">
        <f t="shared" si="588"/>
        <v>7.4814035140932963E-6</v>
      </c>
      <c r="AR394" s="5">
        <f t="shared" si="589"/>
        <v>8.1745217935740896E-2</v>
      </c>
      <c r="AS394" s="5">
        <f t="shared" si="590"/>
        <v>3.0466574571776411E-2</v>
      </c>
      <c r="AT394" s="5">
        <f t="shared" si="591"/>
        <v>5.6774707412687525E-3</v>
      </c>
      <c r="AU394" s="5">
        <f t="shared" si="592"/>
        <v>7.0533416749391452E-4</v>
      </c>
      <c r="AV394" s="5">
        <f t="shared" si="593"/>
        <v>6.5719795465184145E-5</v>
      </c>
      <c r="AW394" s="5">
        <f t="shared" si="594"/>
        <v>1.6604302563837605E-7</v>
      </c>
      <c r="AX394" s="5">
        <f t="shared" si="595"/>
        <v>9.7074856829051279E-8</v>
      </c>
      <c r="AY394" s="5">
        <f t="shared" si="596"/>
        <v>3.178199498113205E-7</v>
      </c>
      <c r="AZ394" s="5">
        <f t="shared" si="597"/>
        <v>5.2026613171291077E-7</v>
      </c>
      <c r="BA394" s="5">
        <f t="shared" si="598"/>
        <v>5.6777817748321125E-7</v>
      </c>
      <c r="BB394" s="5">
        <f t="shared" si="599"/>
        <v>4.6472185941374009E-7</v>
      </c>
      <c r="BC394" s="5">
        <f t="shared" si="600"/>
        <v>3.042968753385734E-7</v>
      </c>
      <c r="BD394" s="5">
        <f t="shared" si="601"/>
        <v>4.4605201096517111E-2</v>
      </c>
      <c r="BE394" s="5">
        <f t="shared" si="602"/>
        <v>1.6624430392544704E-2</v>
      </c>
      <c r="BF394" s="5">
        <f t="shared" si="603"/>
        <v>3.0979760104494175E-3</v>
      </c>
      <c r="BG394" s="5">
        <f t="shared" si="604"/>
        <v>3.8487355194333407E-4</v>
      </c>
      <c r="BH394" s="5">
        <f t="shared" si="605"/>
        <v>3.5860748393268607E-5</v>
      </c>
      <c r="BI394" s="5">
        <f t="shared" si="606"/>
        <v>2.6730717532176013E-6</v>
      </c>
      <c r="BJ394" s="8">
        <f t="shared" si="607"/>
        <v>1.9986389193333974E-2</v>
      </c>
      <c r="BK394" s="8">
        <f t="shared" si="608"/>
        <v>6.9026960638857562E-2</v>
      </c>
      <c r="BL394" s="8">
        <f t="shared" si="609"/>
        <v>0.70919904550144042</v>
      </c>
      <c r="BM394" s="8">
        <f t="shared" si="610"/>
        <v>0.65616889516419663</v>
      </c>
      <c r="BN394" s="8">
        <f t="shared" si="611"/>
        <v>0.29456923550811742</v>
      </c>
    </row>
  </sheetData>
  <conditionalFormatting sqref="BJ2:BL39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2021-01-24T14:54:54Z</dcterms:modified>
</cp:coreProperties>
</file>