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U293" i="2" l="1"/>
  <c r="V293" i="2"/>
  <c r="W293" i="2"/>
  <c r="X293" i="2"/>
  <c r="AA293" i="2" s="1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AC295" i="2" s="1"/>
  <c r="X295" i="2"/>
  <c r="Y295" i="2"/>
  <c r="Z295" i="2"/>
  <c r="AA295" i="2"/>
  <c r="U296" i="2"/>
  <c r="AA296" i="2" s="1"/>
  <c r="V296" i="2"/>
  <c r="AB296" i="2" s="1"/>
  <c r="W296" i="2"/>
  <c r="X296" i="2"/>
  <c r="Y296" i="2"/>
  <c r="Z296" i="2"/>
  <c r="AC296" i="2"/>
  <c r="U297" i="2"/>
  <c r="AA297" i="2" s="1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AC299" i="2" s="1"/>
  <c r="X299" i="2"/>
  <c r="Y299" i="2"/>
  <c r="Z299" i="2"/>
  <c r="AA299" i="2"/>
  <c r="U300" i="2"/>
  <c r="AA300" i="2" s="1"/>
  <c r="V300" i="2"/>
  <c r="AB300" i="2" s="1"/>
  <c r="W300" i="2"/>
  <c r="X300" i="2"/>
  <c r="Y300" i="2"/>
  <c r="Z300" i="2"/>
  <c r="AC300" i="2"/>
  <c r="U301" i="2"/>
  <c r="AA301" i="2" s="1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AC303" i="2" s="1"/>
  <c r="X303" i="2"/>
  <c r="Y303" i="2"/>
  <c r="Z303" i="2"/>
  <c r="AA303" i="2"/>
  <c r="U304" i="2"/>
  <c r="AA304" i="2" s="1"/>
  <c r="V304" i="2"/>
  <c r="AB304" i="2" s="1"/>
  <c r="W304" i="2"/>
  <c r="X304" i="2"/>
  <c r="Y304" i="2"/>
  <c r="Z304" i="2"/>
  <c r="AC304" i="2"/>
  <c r="U305" i="2"/>
  <c r="AA305" i="2" s="1"/>
  <c r="V305" i="2"/>
  <c r="W305" i="2"/>
  <c r="X305" i="2"/>
  <c r="Y305" i="2"/>
  <c r="Z305" i="2"/>
  <c r="AB305" i="2"/>
  <c r="AC305" i="2"/>
  <c r="U306" i="2"/>
  <c r="V306" i="2"/>
  <c r="W306" i="2"/>
  <c r="AC306" i="2" s="1"/>
  <c r="X306" i="2"/>
  <c r="Y306" i="2"/>
  <c r="Z306" i="2"/>
  <c r="AA306" i="2"/>
  <c r="AB306" i="2"/>
  <c r="U307" i="2"/>
  <c r="V307" i="2"/>
  <c r="AB307" i="2" s="1"/>
  <c r="W307" i="2"/>
  <c r="AC307" i="2" s="1"/>
  <c r="X307" i="2"/>
  <c r="Y307" i="2"/>
  <c r="Z307" i="2"/>
  <c r="AA307" i="2"/>
  <c r="U308" i="2"/>
  <c r="AA308" i="2" s="1"/>
  <c r="V308" i="2"/>
  <c r="AB308" i="2" s="1"/>
  <c r="W308" i="2"/>
  <c r="X308" i="2"/>
  <c r="Y308" i="2"/>
  <c r="Z308" i="2"/>
  <c r="AC308" i="2"/>
  <c r="U309" i="2"/>
  <c r="AA309" i="2" s="1"/>
  <c r="V309" i="2"/>
  <c r="W309" i="2"/>
  <c r="X309" i="2"/>
  <c r="Y309" i="2"/>
  <c r="Z309" i="2"/>
  <c r="AB309" i="2"/>
  <c r="AC309" i="2"/>
  <c r="U310" i="2"/>
  <c r="V310" i="2"/>
  <c r="W310" i="2"/>
  <c r="AC310" i="2" s="1"/>
  <c r="X310" i="2"/>
  <c r="Y310" i="2"/>
  <c r="Z310" i="2"/>
  <c r="AA310" i="2"/>
  <c r="AB310" i="2"/>
  <c r="U311" i="2"/>
  <c r="V311" i="2"/>
  <c r="AB311" i="2" s="1"/>
  <c r="W311" i="2"/>
  <c r="AC311" i="2" s="1"/>
  <c r="X311" i="2"/>
  <c r="Y311" i="2"/>
  <c r="Z311" i="2"/>
  <c r="AA311" i="2"/>
  <c r="U312" i="2"/>
  <c r="AA312" i="2" s="1"/>
  <c r="V312" i="2"/>
  <c r="AB312" i="2" s="1"/>
  <c r="W312" i="2"/>
  <c r="X312" i="2"/>
  <c r="Y312" i="2"/>
  <c r="Z312" i="2"/>
  <c r="AC312" i="2"/>
  <c r="U313" i="2"/>
  <c r="AA313" i="2" s="1"/>
  <c r="V313" i="2"/>
  <c r="W313" i="2"/>
  <c r="X313" i="2"/>
  <c r="Y313" i="2"/>
  <c r="Z313" i="2"/>
  <c r="AB313" i="2"/>
  <c r="AC313" i="2"/>
  <c r="U314" i="2"/>
  <c r="V314" i="2"/>
  <c r="W314" i="2"/>
  <c r="AC314" i="2" s="1"/>
  <c r="X314" i="2"/>
  <c r="Y314" i="2"/>
  <c r="Z314" i="2"/>
  <c r="AA314" i="2"/>
  <c r="AB314" i="2"/>
  <c r="U315" i="2"/>
  <c r="V315" i="2"/>
  <c r="AB315" i="2" s="1"/>
  <c r="W315" i="2"/>
  <c r="AC315" i="2" s="1"/>
  <c r="X315" i="2"/>
  <c r="Y315" i="2"/>
  <c r="Z315" i="2"/>
  <c r="AA315" i="2"/>
  <c r="U316" i="2"/>
  <c r="AA316" i="2" s="1"/>
  <c r="V316" i="2"/>
  <c r="AB316" i="2" s="1"/>
  <c r="W316" i="2"/>
  <c r="X316" i="2"/>
  <c r="Y316" i="2"/>
  <c r="Z316" i="2"/>
  <c r="AC316" i="2"/>
  <c r="U317" i="2"/>
  <c r="AA317" i="2" s="1"/>
  <c r="V317" i="2"/>
  <c r="W317" i="2"/>
  <c r="X317" i="2"/>
  <c r="Y317" i="2"/>
  <c r="Z317" i="2"/>
  <c r="AB317" i="2"/>
  <c r="AC317" i="2"/>
  <c r="U318" i="2"/>
  <c r="V318" i="2"/>
  <c r="W318" i="2"/>
  <c r="AC318" i="2" s="1"/>
  <c r="X318" i="2"/>
  <c r="Y318" i="2"/>
  <c r="Z318" i="2"/>
  <c r="AA318" i="2"/>
  <c r="AB318" i="2"/>
  <c r="U319" i="2"/>
  <c r="V319" i="2"/>
  <c r="AB319" i="2" s="1"/>
  <c r="W319" i="2"/>
  <c r="AC319" i="2" s="1"/>
  <c r="X319" i="2"/>
  <c r="Y319" i="2"/>
  <c r="Z319" i="2"/>
  <c r="AA319" i="2"/>
  <c r="U320" i="2"/>
  <c r="AA320" i="2" s="1"/>
  <c r="V320" i="2"/>
  <c r="AB320" i="2" s="1"/>
  <c r="W320" i="2"/>
  <c r="X320" i="2"/>
  <c r="Y320" i="2"/>
  <c r="Z320" i="2"/>
  <c r="AC320" i="2"/>
  <c r="U321" i="2"/>
  <c r="AA321" i="2" s="1"/>
  <c r="V321" i="2"/>
  <c r="W321" i="2"/>
  <c r="X321" i="2"/>
  <c r="Y321" i="2"/>
  <c r="Z321" i="2"/>
  <c r="AB321" i="2"/>
  <c r="AC321" i="2"/>
  <c r="U322" i="2"/>
  <c r="V322" i="2"/>
  <c r="W322" i="2"/>
  <c r="AC322" i="2" s="1"/>
  <c r="X322" i="2"/>
  <c r="Y322" i="2"/>
  <c r="Z322" i="2"/>
  <c r="AA322" i="2"/>
  <c r="AB322" i="2"/>
  <c r="U323" i="2"/>
  <c r="V323" i="2"/>
  <c r="AB323" i="2" s="1"/>
  <c r="W323" i="2"/>
  <c r="AC323" i="2" s="1"/>
  <c r="X323" i="2"/>
  <c r="Y323" i="2"/>
  <c r="Z323" i="2"/>
  <c r="AA323" i="2"/>
  <c r="U324" i="2"/>
  <c r="AA324" i="2" s="1"/>
  <c r="V324" i="2"/>
  <c r="AB324" i="2" s="1"/>
  <c r="W324" i="2"/>
  <c r="X324" i="2"/>
  <c r="Y324" i="2"/>
  <c r="Z324" i="2"/>
  <c r="AC324" i="2"/>
  <c r="N293" i="2"/>
  <c r="O293" i="2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S27" i="8" l="1"/>
  <c r="T27" i="8"/>
  <c r="O27" i="8"/>
  <c r="P27" i="8"/>
  <c r="Q27" i="8"/>
  <c r="R27" i="8"/>
  <c r="L27" i="8"/>
  <c r="M27" i="8"/>
  <c r="O26" i="8"/>
  <c r="P26" i="8"/>
  <c r="Q26" i="8"/>
  <c r="R26" i="8"/>
  <c r="T26" i="8" s="1"/>
  <c r="S26" i="8"/>
  <c r="L26" i="8"/>
  <c r="M26" i="8"/>
  <c r="O25" i="8" l="1"/>
  <c r="P25" i="8"/>
  <c r="Q25" i="8"/>
  <c r="R25" i="8"/>
  <c r="T25" i="8" s="1"/>
  <c r="S25" i="8"/>
  <c r="U280" i="2"/>
  <c r="V280" i="2"/>
  <c r="W280" i="2"/>
  <c r="X280" i="2"/>
  <c r="AA280" i="2" s="1"/>
  <c r="Y280" i="2"/>
  <c r="Z280" i="2"/>
  <c r="AB280" i="2"/>
  <c r="AC280" i="2"/>
  <c r="U281" i="2"/>
  <c r="V281" i="2"/>
  <c r="W281" i="2"/>
  <c r="AC281" i="2" s="1"/>
  <c r="X281" i="2"/>
  <c r="Y281" i="2"/>
  <c r="Z281" i="2"/>
  <c r="AA281" i="2"/>
  <c r="AB281" i="2"/>
  <c r="U282" i="2"/>
  <c r="AA282" i="2" s="1"/>
  <c r="V282" i="2"/>
  <c r="AB282" i="2" s="1"/>
  <c r="W282" i="2"/>
  <c r="X282" i="2"/>
  <c r="Y282" i="2"/>
  <c r="Z282" i="2"/>
  <c r="AC282" i="2" s="1"/>
  <c r="U283" i="2"/>
  <c r="V283" i="2"/>
  <c r="W283" i="2"/>
  <c r="X283" i="2"/>
  <c r="Y283" i="2"/>
  <c r="Z283" i="2"/>
  <c r="AC283" i="2" s="1"/>
  <c r="U284" i="2"/>
  <c r="V284" i="2"/>
  <c r="AB284" i="2" s="1"/>
  <c r="W284" i="2"/>
  <c r="X284" i="2"/>
  <c r="AA284" i="2" s="1"/>
  <c r="Y284" i="2"/>
  <c r="Z284" i="2"/>
  <c r="AC284" i="2" s="1"/>
  <c r="U285" i="2"/>
  <c r="V285" i="2"/>
  <c r="W285" i="2"/>
  <c r="AC285" i="2" s="1"/>
  <c r="X285" i="2"/>
  <c r="Y285" i="2"/>
  <c r="Z285" i="2"/>
  <c r="AA285" i="2"/>
  <c r="AB285" i="2"/>
  <c r="U286" i="2"/>
  <c r="AA286" i="2" s="1"/>
  <c r="V286" i="2"/>
  <c r="AB286" i="2" s="1"/>
  <c r="W286" i="2"/>
  <c r="X286" i="2"/>
  <c r="Y286" i="2"/>
  <c r="Z286" i="2"/>
  <c r="AC286" i="2" s="1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AC288" i="2"/>
  <c r="U289" i="2"/>
  <c r="V289" i="2"/>
  <c r="W289" i="2"/>
  <c r="AC289" i="2" s="1"/>
  <c r="X289" i="2"/>
  <c r="Y289" i="2"/>
  <c r="Z289" i="2"/>
  <c r="AA289" i="2"/>
  <c r="AB289" i="2"/>
  <c r="U290" i="2"/>
  <c r="AA290" i="2" s="1"/>
  <c r="V290" i="2"/>
  <c r="AB290" i="2" s="1"/>
  <c r="W290" i="2"/>
  <c r="X290" i="2"/>
  <c r="Y290" i="2"/>
  <c r="Z290" i="2"/>
  <c r="AC290" i="2" s="1"/>
  <c r="U291" i="2"/>
  <c r="AA291" i="2" s="1"/>
  <c r="V291" i="2"/>
  <c r="W291" i="2"/>
  <c r="X291" i="2"/>
  <c r="Y291" i="2"/>
  <c r="AB291" i="2" s="1"/>
  <c r="Z291" i="2"/>
  <c r="AC291" i="2"/>
  <c r="U292" i="2"/>
  <c r="V292" i="2"/>
  <c r="W292" i="2"/>
  <c r="X292" i="2"/>
  <c r="AA292" i="2" s="1"/>
  <c r="Y292" i="2"/>
  <c r="Z292" i="2"/>
  <c r="AB292" i="2"/>
  <c r="AC292" i="2"/>
  <c r="U279" i="2"/>
  <c r="V279" i="2"/>
  <c r="W279" i="2"/>
  <c r="X279" i="2"/>
  <c r="AA279" i="2" s="1"/>
  <c r="Y279" i="2"/>
  <c r="AB279" i="2" s="1"/>
  <c r="Z279" i="2"/>
  <c r="AC279" i="2" s="1"/>
  <c r="N279" i="2"/>
  <c r="O279" i="2"/>
  <c r="P279" i="2"/>
  <c r="N280" i="2"/>
  <c r="O280" i="2"/>
  <c r="P280" i="2"/>
  <c r="N281" i="2"/>
  <c r="O281" i="2"/>
  <c r="P281" i="2"/>
  <c r="N282" i="2"/>
  <c r="O282" i="2"/>
  <c r="P282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AA283" i="2" l="1"/>
  <c r="AB283" i="2"/>
  <c r="O24" i="8"/>
  <c r="P24" i="8"/>
  <c r="Q24" i="8"/>
  <c r="S24" i="8" s="1"/>
  <c r="R24" i="8"/>
  <c r="T24" i="8" s="1"/>
  <c r="L24" i="8"/>
  <c r="M24" i="8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T8" i="8" s="1"/>
  <c r="Q8" i="8"/>
  <c r="R8" i="8"/>
  <c r="S8" i="8"/>
  <c r="O9" i="8"/>
  <c r="P9" i="8"/>
  <c r="Q9" i="8"/>
  <c r="S9" i="8" s="1"/>
  <c r="R9" i="8"/>
  <c r="T9" i="8" s="1"/>
  <c r="O10" i="8"/>
  <c r="P10" i="8"/>
  <c r="T10" i="8" s="1"/>
  <c r="Q10" i="8"/>
  <c r="R10" i="8"/>
  <c r="S10" i="8"/>
  <c r="O11" i="8"/>
  <c r="P11" i="8"/>
  <c r="Q11" i="8"/>
  <c r="S11" i="8" s="1"/>
  <c r="R11" i="8"/>
  <c r="T11" i="8" s="1"/>
  <c r="O12" i="8"/>
  <c r="P12" i="8"/>
  <c r="T12" i="8" s="1"/>
  <c r="Q12" i="8"/>
  <c r="R12" i="8"/>
  <c r="S12" i="8"/>
  <c r="O13" i="8"/>
  <c r="P13" i="8"/>
  <c r="Q13" i="8"/>
  <c r="S13" i="8" s="1"/>
  <c r="R13" i="8"/>
  <c r="T13" i="8" s="1"/>
  <c r="O14" i="8"/>
  <c r="P14" i="8"/>
  <c r="T14" i="8" s="1"/>
  <c r="Q14" i="8"/>
  <c r="R14" i="8"/>
  <c r="S14" i="8"/>
  <c r="O15" i="8"/>
  <c r="P15" i="8"/>
  <c r="Q15" i="8"/>
  <c r="S15" i="8" s="1"/>
  <c r="R15" i="8"/>
  <c r="T15" i="8" s="1"/>
  <c r="O16" i="8"/>
  <c r="P16" i="8"/>
  <c r="T16" i="8" s="1"/>
  <c r="Q16" i="8"/>
  <c r="R16" i="8"/>
  <c r="S16" i="8"/>
  <c r="O17" i="8"/>
  <c r="P17" i="8"/>
  <c r="Q17" i="8"/>
  <c r="S17" i="8" s="1"/>
  <c r="R17" i="8"/>
  <c r="T17" i="8" s="1"/>
  <c r="O18" i="8"/>
  <c r="P18" i="8"/>
  <c r="T18" i="8" s="1"/>
  <c r="Q18" i="8"/>
  <c r="R18" i="8"/>
  <c r="S18" i="8"/>
  <c r="O19" i="8"/>
  <c r="P19" i="8"/>
  <c r="Q19" i="8"/>
  <c r="S19" i="8" s="1"/>
  <c r="R19" i="8"/>
  <c r="T19" i="8" s="1"/>
  <c r="O20" i="8"/>
  <c r="P20" i="8"/>
  <c r="T20" i="8" s="1"/>
  <c r="Q20" i="8"/>
  <c r="R20" i="8"/>
  <c r="S20" i="8"/>
  <c r="O21" i="8"/>
  <c r="P21" i="8"/>
  <c r="Q21" i="8"/>
  <c r="S21" i="8" s="1"/>
  <c r="R21" i="8"/>
  <c r="T21" i="8" s="1"/>
  <c r="O22" i="8"/>
  <c r="P22" i="8"/>
  <c r="T22" i="8" s="1"/>
  <c r="Q22" i="8"/>
  <c r="R22" i="8"/>
  <c r="S22" i="8"/>
  <c r="O23" i="8"/>
  <c r="P23" i="8"/>
  <c r="Q23" i="8"/>
  <c r="S23" i="8" s="1"/>
  <c r="R23" i="8"/>
  <c r="T23" i="8" s="1"/>
  <c r="T3" i="8"/>
  <c r="S3" i="8"/>
  <c r="R3" i="8"/>
  <c r="Q3" i="8"/>
  <c r="P3" i="8"/>
  <c r="O3" i="8"/>
  <c r="L23" i="8"/>
  <c r="M23" i="8"/>
  <c r="U253" i="2"/>
  <c r="V253" i="2"/>
  <c r="W253" i="2"/>
  <c r="X253" i="2"/>
  <c r="AA253" i="2" s="1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AB256" i="2" s="1"/>
  <c r="W256" i="2"/>
  <c r="X256" i="2"/>
  <c r="Y256" i="2"/>
  <c r="Z256" i="2"/>
  <c r="AC256" i="2"/>
  <c r="U257" i="2"/>
  <c r="AA257" i="2" s="1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AC259" i="2" s="1"/>
  <c r="X259" i="2"/>
  <c r="Y259" i="2"/>
  <c r="Z259" i="2"/>
  <c r="AA259" i="2"/>
  <c r="U260" i="2"/>
  <c r="AA260" i="2" s="1"/>
  <c r="V260" i="2"/>
  <c r="AB260" i="2" s="1"/>
  <c r="W260" i="2"/>
  <c r="X260" i="2"/>
  <c r="Y260" i="2"/>
  <c r="Z260" i="2"/>
  <c r="AC260" i="2"/>
  <c r="U261" i="2"/>
  <c r="AA261" i="2" s="1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AC263" i="2" s="1"/>
  <c r="X263" i="2"/>
  <c r="Y263" i="2"/>
  <c r="Z263" i="2"/>
  <c r="AA263" i="2"/>
  <c r="U264" i="2"/>
  <c r="AA264" i="2" s="1"/>
  <c r="V264" i="2"/>
  <c r="AB264" i="2" s="1"/>
  <c r="W264" i="2"/>
  <c r="X264" i="2"/>
  <c r="Y264" i="2"/>
  <c r="Z264" i="2"/>
  <c r="AC264" i="2"/>
  <c r="U265" i="2"/>
  <c r="AA265" i="2" s="1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AC267" i="2" s="1"/>
  <c r="X267" i="2"/>
  <c r="Y267" i="2"/>
  <c r="Z267" i="2"/>
  <c r="AA267" i="2"/>
  <c r="U268" i="2"/>
  <c r="AA268" i="2" s="1"/>
  <c r="V268" i="2"/>
  <c r="AB268" i="2" s="1"/>
  <c r="W268" i="2"/>
  <c r="X268" i="2"/>
  <c r="Y268" i="2"/>
  <c r="Z268" i="2"/>
  <c r="AC268" i="2"/>
  <c r="U269" i="2"/>
  <c r="AA269" i="2" s="1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AC271" i="2" s="1"/>
  <c r="X271" i="2"/>
  <c r="Y271" i="2"/>
  <c r="Z271" i="2"/>
  <c r="AA271" i="2"/>
  <c r="U272" i="2"/>
  <c r="AA272" i="2" s="1"/>
  <c r="V272" i="2"/>
  <c r="AB272" i="2" s="1"/>
  <c r="W272" i="2"/>
  <c r="X272" i="2"/>
  <c r="Y272" i="2"/>
  <c r="Z272" i="2"/>
  <c r="AC272" i="2"/>
  <c r="U273" i="2"/>
  <c r="AA273" i="2" s="1"/>
  <c r="V273" i="2"/>
  <c r="W273" i="2"/>
  <c r="X273" i="2"/>
  <c r="Y273" i="2"/>
  <c r="Z273" i="2"/>
  <c r="AB273" i="2"/>
  <c r="AC273" i="2"/>
  <c r="U274" i="2"/>
  <c r="AA274" i="2" s="1"/>
  <c r="V274" i="2"/>
  <c r="W274" i="2"/>
  <c r="X274" i="2"/>
  <c r="Y274" i="2"/>
  <c r="AB274" i="2" s="1"/>
  <c r="Z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X277" i="2"/>
  <c r="AA277" i="2" s="1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AC274" i="2" l="1"/>
  <c r="U180" i="2"/>
  <c r="AA180" i="2" s="1"/>
  <c r="V180" i="2"/>
  <c r="AB180" i="2" s="1"/>
  <c r="W180" i="2"/>
  <c r="X180" i="2"/>
  <c r="Y180" i="2"/>
  <c r="Z180" i="2"/>
  <c r="AC180" i="2"/>
  <c r="U181" i="2"/>
  <c r="V181" i="2"/>
  <c r="W181" i="2"/>
  <c r="AC181" i="2" s="1"/>
  <c r="X181" i="2"/>
  <c r="AA181" i="2" s="1"/>
  <c r="Y181" i="2"/>
  <c r="Z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 s="1"/>
  <c r="U184" i="2"/>
  <c r="AA184" i="2" s="1"/>
  <c r="V184" i="2"/>
  <c r="W184" i="2"/>
  <c r="X184" i="2"/>
  <c r="Y184" i="2"/>
  <c r="AB184" i="2" s="1"/>
  <c r="Z184" i="2"/>
  <c r="AC184" i="2"/>
  <c r="U185" i="2"/>
  <c r="V185" i="2"/>
  <c r="W185" i="2"/>
  <c r="AC185" i="2" s="1"/>
  <c r="X185" i="2"/>
  <c r="AA185" i="2" s="1"/>
  <c r="Y185" i="2"/>
  <c r="Z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 s="1"/>
  <c r="U188" i="2"/>
  <c r="AA188" i="2" s="1"/>
  <c r="V188" i="2"/>
  <c r="W188" i="2"/>
  <c r="X188" i="2"/>
  <c r="Y188" i="2"/>
  <c r="AB188" i="2" s="1"/>
  <c r="Z188" i="2"/>
  <c r="AC188" i="2"/>
  <c r="U189" i="2"/>
  <c r="V189" i="2"/>
  <c r="W189" i="2"/>
  <c r="AC189" i="2" s="1"/>
  <c r="X189" i="2"/>
  <c r="AA189" i="2" s="1"/>
  <c r="Y189" i="2"/>
  <c r="Z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 s="1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AC193" i="2" s="1"/>
  <c r="X193" i="2"/>
  <c r="AA193" i="2" s="1"/>
  <c r="Y193" i="2"/>
  <c r="Z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 s="1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AC197" i="2" s="1"/>
  <c r="X197" i="2"/>
  <c r="AA197" i="2" s="1"/>
  <c r="Y197" i="2"/>
  <c r="Z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AC201" i="2" s="1"/>
  <c r="X201" i="2"/>
  <c r="AA201" i="2" s="1"/>
  <c r="Y201" i="2"/>
  <c r="Z201" i="2"/>
  <c r="AB201" i="2"/>
  <c r="U202" i="2"/>
  <c r="V202" i="2"/>
  <c r="AB202" i="2" s="1"/>
  <c r="W202" i="2"/>
  <c r="AC202" i="2" s="1"/>
  <c r="X202" i="2"/>
  <c r="Y202" i="2"/>
  <c r="Z202" i="2"/>
  <c r="AA202" i="2"/>
  <c r="U203" i="2"/>
  <c r="AA203" i="2" s="1"/>
  <c r="V203" i="2"/>
  <c r="AB203" i="2" s="1"/>
  <c r="W203" i="2"/>
  <c r="X203" i="2"/>
  <c r="Y203" i="2"/>
  <c r="Z203" i="2"/>
  <c r="AC203" i="2" s="1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AC205" i="2" s="1"/>
  <c r="X205" i="2"/>
  <c r="AA205" i="2" s="1"/>
  <c r="Y205" i="2"/>
  <c r="Z205" i="2"/>
  <c r="AB205" i="2"/>
  <c r="U206" i="2"/>
  <c r="V206" i="2"/>
  <c r="AB206" i="2" s="1"/>
  <c r="W206" i="2"/>
  <c r="AC206" i="2" s="1"/>
  <c r="X206" i="2"/>
  <c r="Y206" i="2"/>
  <c r="Z206" i="2"/>
  <c r="AA206" i="2"/>
  <c r="U207" i="2"/>
  <c r="AA207" i="2" s="1"/>
  <c r="V207" i="2"/>
  <c r="AB207" i="2" s="1"/>
  <c r="W207" i="2"/>
  <c r="X207" i="2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AC209" i="2" s="1"/>
  <c r="X209" i="2"/>
  <c r="AA209" i="2" s="1"/>
  <c r="Y209" i="2"/>
  <c r="Z209" i="2"/>
  <c r="AB209" i="2"/>
  <c r="U210" i="2"/>
  <c r="V210" i="2"/>
  <c r="AB210" i="2" s="1"/>
  <c r="W210" i="2"/>
  <c r="AC210" i="2" s="1"/>
  <c r="X210" i="2"/>
  <c r="Y210" i="2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AC213" i="2" s="1"/>
  <c r="X213" i="2"/>
  <c r="AA213" i="2" s="1"/>
  <c r="Y213" i="2"/>
  <c r="Z213" i="2"/>
  <c r="AB213" i="2"/>
  <c r="U214" i="2"/>
  <c r="V214" i="2"/>
  <c r="AB214" i="2" s="1"/>
  <c r="W214" i="2"/>
  <c r="AC214" i="2" s="1"/>
  <c r="X214" i="2"/>
  <c r="Y214" i="2"/>
  <c r="Z214" i="2"/>
  <c r="AA214" i="2"/>
  <c r="U215" i="2"/>
  <c r="AA215" i="2" s="1"/>
  <c r="V215" i="2"/>
  <c r="AB215" i="2" s="1"/>
  <c r="W215" i="2"/>
  <c r="X215" i="2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AC217" i="2" s="1"/>
  <c r="X217" i="2"/>
  <c r="AA217" i="2" s="1"/>
  <c r="Y217" i="2"/>
  <c r="Z217" i="2"/>
  <c r="AB217" i="2"/>
  <c r="U218" i="2"/>
  <c r="V218" i="2"/>
  <c r="AB218" i="2" s="1"/>
  <c r="W218" i="2"/>
  <c r="AC218" i="2" s="1"/>
  <c r="X218" i="2"/>
  <c r="Y218" i="2"/>
  <c r="Z218" i="2"/>
  <c r="AA218" i="2"/>
  <c r="U219" i="2"/>
  <c r="AA219" i="2" s="1"/>
  <c r="V219" i="2"/>
  <c r="AB219" i="2" s="1"/>
  <c r="W219" i="2"/>
  <c r="X219" i="2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AC221" i="2" s="1"/>
  <c r="X221" i="2"/>
  <c r="AA221" i="2" s="1"/>
  <c r="Y221" i="2"/>
  <c r="Z221" i="2"/>
  <c r="AB221" i="2"/>
  <c r="U222" i="2"/>
  <c r="V222" i="2"/>
  <c r="AB222" i="2" s="1"/>
  <c r="W222" i="2"/>
  <c r="AC222" i="2" s="1"/>
  <c r="X222" i="2"/>
  <c r="Y222" i="2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AB226" i="2" s="1"/>
  <c r="W226" i="2"/>
  <c r="AC226" i="2" s="1"/>
  <c r="X226" i="2"/>
  <c r="Y226" i="2"/>
  <c r="Z226" i="2"/>
  <c r="AA226" i="2"/>
  <c r="U227" i="2"/>
  <c r="AA227" i="2" s="1"/>
  <c r="V227" i="2"/>
  <c r="AB227" i="2" s="1"/>
  <c r="W227" i="2"/>
  <c r="X227" i="2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AC229" i="2" s="1"/>
  <c r="X229" i="2"/>
  <c r="AA229" i="2" s="1"/>
  <c r="Y229" i="2"/>
  <c r="Z229" i="2"/>
  <c r="AB229" i="2"/>
  <c r="U230" i="2"/>
  <c r="V230" i="2"/>
  <c r="AB230" i="2" s="1"/>
  <c r="W230" i="2"/>
  <c r="AC230" i="2" s="1"/>
  <c r="X230" i="2"/>
  <c r="Y230" i="2"/>
  <c r="Z230" i="2"/>
  <c r="AA230" i="2"/>
  <c r="U231" i="2"/>
  <c r="AA231" i="2" s="1"/>
  <c r="V231" i="2"/>
  <c r="AB231" i="2" s="1"/>
  <c r="W231" i="2"/>
  <c r="X231" i="2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AC233" i="2" s="1"/>
  <c r="X233" i="2"/>
  <c r="AA233" i="2" s="1"/>
  <c r="Y233" i="2"/>
  <c r="Z233" i="2"/>
  <c r="AB233" i="2"/>
  <c r="U234" i="2"/>
  <c r="V234" i="2"/>
  <c r="AB234" i="2" s="1"/>
  <c r="W234" i="2"/>
  <c r="AC234" i="2" s="1"/>
  <c r="X234" i="2"/>
  <c r="Y234" i="2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AC237" i="2" s="1"/>
  <c r="X237" i="2"/>
  <c r="AA237" i="2" s="1"/>
  <c r="Y237" i="2"/>
  <c r="Z237" i="2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AC241" i="2" s="1"/>
  <c r="X241" i="2"/>
  <c r="AA241" i="2" s="1"/>
  <c r="Y241" i="2"/>
  <c r="Z241" i="2"/>
  <c r="AB241" i="2"/>
  <c r="U242" i="2"/>
  <c r="V242" i="2"/>
  <c r="AB242" i="2" s="1"/>
  <c r="W242" i="2"/>
  <c r="AC242" i="2" s="1"/>
  <c r="X242" i="2"/>
  <c r="Y242" i="2"/>
  <c r="Z242" i="2"/>
  <c r="AA242" i="2"/>
  <c r="U243" i="2"/>
  <c r="AA243" i="2" s="1"/>
  <c r="V243" i="2"/>
  <c r="AB243" i="2" s="1"/>
  <c r="W243" i="2"/>
  <c r="X243" i="2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AC245" i="2" s="1"/>
  <c r="X245" i="2"/>
  <c r="AA245" i="2" s="1"/>
  <c r="Y245" i="2"/>
  <c r="Z245" i="2"/>
  <c r="AB245" i="2"/>
  <c r="U246" i="2"/>
  <c r="V246" i="2"/>
  <c r="AB246" i="2" s="1"/>
  <c r="W246" i="2"/>
  <c r="AC246" i="2" s="1"/>
  <c r="X246" i="2"/>
  <c r="Y246" i="2"/>
  <c r="Z246" i="2"/>
  <c r="AA246" i="2"/>
  <c r="U247" i="2"/>
  <c r="AA247" i="2" s="1"/>
  <c r="V247" i="2"/>
  <c r="AB247" i="2" s="1"/>
  <c r="W247" i="2"/>
  <c r="X247" i="2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AC249" i="2" s="1"/>
  <c r="X249" i="2"/>
  <c r="AA249" i="2" s="1"/>
  <c r="Y249" i="2"/>
  <c r="Z249" i="2"/>
  <c r="AB249" i="2"/>
  <c r="U250" i="2"/>
  <c r="V250" i="2"/>
  <c r="AB250" i="2" s="1"/>
  <c r="W250" i="2"/>
  <c r="AC250" i="2" s="1"/>
  <c r="X250" i="2"/>
  <c r="Y250" i="2"/>
  <c r="Z250" i="2"/>
  <c r="AA250" i="2"/>
  <c r="U251" i="2"/>
  <c r="AA251" i="2" s="1"/>
  <c r="V251" i="2"/>
  <c r="AB251" i="2" s="1"/>
  <c r="W251" i="2"/>
  <c r="X251" i="2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171" i="2"/>
  <c r="V171" i="2"/>
  <c r="W171" i="2"/>
  <c r="X171" i="2"/>
  <c r="AA171" i="2" s="1"/>
  <c r="Y171" i="2"/>
  <c r="Z171" i="2"/>
  <c r="AB171" i="2"/>
  <c r="AC171" i="2"/>
  <c r="U172" i="2"/>
  <c r="V172" i="2"/>
  <c r="W172" i="2"/>
  <c r="X172" i="2"/>
  <c r="AA172" i="2" s="1"/>
  <c r="Y172" i="2"/>
  <c r="AB172" i="2" s="1"/>
  <c r="Z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V179" i="2"/>
  <c r="W179" i="2"/>
  <c r="X179" i="2"/>
  <c r="Y179" i="2"/>
  <c r="Z179" i="2"/>
  <c r="AC179" i="2" s="1"/>
  <c r="AC170" i="2"/>
  <c r="AB170" i="2"/>
  <c r="AA170" i="2"/>
  <c r="Z170" i="2"/>
  <c r="Y170" i="2"/>
  <c r="X170" i="2"/>
  <c r="W170" i="2"/>
  <c r="V170" i="2"/>
  <c r="U170" i="2"/>
  <c r="AB179" i="2" l="1"/>
  <c r="AA179" i="2"/>
  <c r="AC172" i="2"/>
  <c r="L22" i="8" l="1"/>
  <c r="M22" i="8"/>
  <c r="L21" i="8" l="1"/>
  <c r="M21" i="8"/>
  <c r="D239" i="2" l="1"/>
  <c r="L20" i="8" l="1"/>
  <c r="M20" i="8"/>
  <c r="L19" i="8" l="1"/>
  <c r="M19" i="8"/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34" i="10"/>
  <c r="D50" i="10"/>
  <c r="D66" i="10"/>
  <c r="D82" i="10"/>
  <c r="D98" i="10"/>
  <c r="D114" i="10"/>
  <c r="D6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D18" i="10"/>
  <c r="D19" i="10"/>
  <c r="D21" i="10"/>
  <c r="D20" i="10"/>
  <c r="D2" i="3"/>
  <c r="D23" i="10"/>
  <c r="D22" i="10"/>
  <c r="D24" i="10"/>
  <c r="D26" i="10"/>
  <c r="D25" i="10"/>
  <c r="F21" i="11" l="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K20" i="11" s="1"/>
  <c r="M20" i="11" s="1"/>
  <c r="H21" i="8" s="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I25" i="11" l="1"/>
  <c r="J22" i="11"/>
  <c r="L20" i="11"/>
  <c r="N20" i="11" s="1"/>
  <c r="I21" i="8" s="1"/>
  <c r="L14" i="1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G26" i="9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I312" i="5" s="1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E256" i="5" s="1"/>
  <c r="H257" i="2" s="1"/>
  <c r="D254" i="5"/>
  <c r="I254" i="5" s="1"/>
  <c r="D252" i="5"/>
  <c r="E252" i="5" s="1"/>
  <c r="H253" i="2" s="1"/>
  <c r="D250" i="5"/>
  <c r="I250" i="5" s="1"/>
  <c r="D248" i="5"/>
  <c r="E248" i="5" s="1"/>
  <c r="H249" i="2" s="1"/>
  <c r="D246" i="5"/>
  <c r="I246" i="5" s="1"/>
  <c r="D244" i="5"/>
  <c r="E244" i="5" s="1"/>
  <c r="H245" i="2" s="1"/>
  <c r="D242" i="5"/>
  <c r="I242" i="5" s="1"/>
  <c r="D240" i="5"/>
  <c r="E240" i="5" s="1"/>
  <c r="H241" i="2" s="1"/>
  <c r="D238" i="5"/>
  <c r="I238" i="5" s="1"/>
  <c r="D236" i="5"/>
  <c r="E236" i="5" s="1"/>
  <c r="H237" i="2" s="1"/>
  <c r="D234" i="5"/>
  <c r="I234" i="5" s="1"/>
  <c r="D232" i="5"/>
  <c r="E232" i="5" s="1"/>
  <c r="H233" i="2" s="1"/>
  <c r="D230" i="5"/>
  <c r="I230" i="5" s="1"/>
  <c r="D228" i="5"/>
  <c r="E228" i="5" s="1"/>
  <c r="H229" i="2" s="1"/>
  <c r="D226" i="5"/>
  <c r="I226" i="5" s="1"/>
  <c r="D224" i="5"/>
  <c r="E224" i="5" s="1"/>
  <c r="H225" i="2" s="1"/>
  <c r="D222" i="5"/>
  <c r="I222" i="5" s="1"/>
  <c r="D220" i="5"/>
  <c r="F220" i="5" s="1"/>
  <c r="I221" i="2" s="1"/>
  <c r="D218" i="5"/>
  <c r="I218" i="5" s="1"/>
  <c r="D216" i="5"/>
  <c r="F216" i="5" s="1"/>
  <c r="I217" i="2" s="1"/>
  <c r="D214" i="5"/>
  <c r="I214" i="5" s="1"/>
  <c r="D212" i="5"/>
  <c r="E212" i="5" s="1"/>
  <c r="H213" i="2" s="1"/>
  <c r="D210" i="5"/>
  <c r="I210" i="5" s="1"/>
  <c r="D208" i="5"/>
  <c r="E208" i="5" s="1"/>
  <c r="H209" i="2" s="1"/>
  <c r="D206" i="5"/>
  <c r="I206" i="5" s="1"/>
  <c r="D204" i="5"/>
  <c r="F204" i="5" s="1"/>
  <c r="I205" i="2" s="1"/>
  <c r="D202" i="5"/>
  <c r="I202" i="5" s="1"/>
  <c r="D200" i="5"/>
  <c r="I200" i="5" s="1"/>
  <c r="D198" i="5"/>
  <c r="I198" i="5" s="1"/>
  <c r="D196" i="5"/>
  <c r="E196" i="5" s="1"/>
  <c r="H197" i="2" s="1"/>
  <c r="D194" i="5"/>
  <c r="I194" i="5" s="1"/>
  <c r="D192" i="5"/>
  <c r="E192" i="5" s="1"/>
  <c r="H193" i="2" s="1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E307" i="5" s="1"/>
  <c r="H308" i="2" s="1"/>
  <c r="D305" i="5"/>
  <c r="I305" i="5" s="1"/>
  <c r="D303" i="5"/>
  <c r="D301" i="5"/>
  <c r="I301" i="5" s="1"/>
  <c r="D299" i="5"/>
  <c r="I299" i="5" s="1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I283" i="5" s="1"/>
  <c r="D281" i="5"/>
  <c r="I281" i="5" s="1"/>
  <c r="D279" i="5"/>
  <c r="D277" i="5"/>
  <c r="I277" i="5" s="1"/>
  <c r="D275" i="5"/>
  <c r="D273" i="5"/>
  <c r="I273" i="5" s="1"/>
  <c r="D271" i="5"/>
  <c r="I271" i="5" s="1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E190" i="5" s="1"/>
  <c r="H191" i="2" s="1"/>
  <c r="D188" i="5"/>
  <c r="E188" i="5" s="1"/>
  <c r="H189" i="2" s="1"/>
  <c r="D186" i="5"/>
  <c r="I186" i="5" s="1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I170" i="5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I154" i="5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I256" i="5"/>
  <c r="I248" i="5"/>
  <c r="I244" i="5"/>
  <c r="I236" i="5"/>
  <c r="I228" i="5"/>
  <c r="I220" i="5"/>
  <c r="I212" i="5"/>
  <c r="I204" i="5"/>
  <c r="I196" i="5"/>
  <c r="I188" i="5"/>
  <c r="I172" i="5"/>
  <c r="I156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F320" i="5"/>
  <c r="I321" i="2" s="1"/>
  <c r="I319" i="5"/>
  <c r="F318" i="5"/>
  <c r="I319" i="2" s="1"/>
  <c r="F316" i="5"/>
  <c r="I317" i="2" s="1"/>
  <c r="F314" i="5"/>
  <c r="I315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F302" i="5" s="1"/>
  <c r="I303" i="2" s="1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5" i="5"/>
  <c r="H306" i="2" s="1"/>
  <c r="E303" i="5"/>
  <c r="H304" i="2" s="1"/>
  <c r="I303" i="5"/>
  <c r="E301" i="5"/>
  <c r="H302" i="2" s="1"/>
  <c r="E299" i="5"/>
  <c r="H300" i="2" s="1"/>
  <c r="E297" i="5"/>
  <c r="H298" i="2" s="1"/>
  <c r="E295" i="5"/>
  <c r="H296" i="2" s="1"/>
  <c r="I295" i="5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18" i="5"/>
  <c r="H219" i="2" s="1"/>
  <c r="E202" i="5"/>
  <c r="H203" i="2" s="1"/>
  <c r="E186" i="5"/>
  <c r="H187" i="2" s="1"/>
  <c r="E178" i="5"/>
  <c r="H179" i="2" s="1"/>
  <c r="E170" i="5"/>
  <c r="H171" i="2" s="1"/>
  <c r="E162" i="5"/>
  <c r="H163" i="2" s="1"/>
  <c r="E154" i="5"/>
  <c r="H155" i="2" s="1"/>
  <c r="E146" i="5"/>
  <c r="H147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2" i="5"/>
  <c r="F281" i="5"/>
  <c r="I282" i="2" s="1"/>
  <c r="F279" i="5"/>
  <c r="I280" i="2" s="1"/>
  <c r="F275" i="5"/>
  <c r="I276" i="2" s="1"/>
  <c r="F273" i="5"/>
  <c r="I274" i="2" s="1"/>
  <c r="I270" i="5"/>
  <c r="F267" i="5"/>
  <c r="I268" i="2" s="1"/>
  <c r="I266" i="5"/>
  <c r="F265" i="5"/>
  <c r="I266" i="2" s="1"/>
  <c r="F259" i="5"/>
  <c r="I260" i="2" s="1"/>
  <c r="F247" i="5"/>
  <c r="I248" i="2" s="1"/>
  <c r="F211" i="5"/>
  <c r="I212" i="2" s="1"/>
  <c r="F171" i="5"/>
  <c r="I172" i="2" s="1"/>
  <c r="F155" i="5"/>
  <c r="I156" i="2" s="1"/>
  <c r="D13" i="5"/>
  <c r="G13" i="5" s="1"/>
  <c r="J14" i="2" s="1"/>
  <c r="D12" i="5"/>
  <c r="G12" i="5" s="1"/>
  <c r="J13" i="2" s="1"/>
  <c r="D11" i="5"/>
  <c r="G11" i="5" s="1"/>
  <c r="D5" i="5"/>
  <c r="F306" i="5"/>
  <c r="I307" i="2" s="1"/>
  <c r="F298" i="5"/>
  <c r="I299" i="2" s="1"/>
  <c r="F294" i="5"/>
  <c r="I295" i="2" s="1"/>
  <c r="F290" i="5"/>
  <c r="I291" i="2" s="1"/>
  <c r="F270" i="5"/>
  <c r="I271" i="2" s="1"/>
  <c r="F266" i="5"/>
  <c r="I267" i="2" s="1"/>
  <c r="F262" i="5"/>
  <c r="I263" i="2" s="1"/>
  <c r="F260" i="5"/>
  <c r="I261" i="2" s="1"/>
  <c r="I259" i="5"/>
  <c r="F258" i="5"/>
  <c r="I259" i="2" s="1"/>
  <c r="I255" i="5"/>
  <c r="F254" i="5"/>
  <c r="I255" i="2" s="1"/>
  <c r="F252" i="5"/>
  <c r="I253" i="2" s="1"/>
  <c r="I247" i="5"/>
  <c r="F244" i="5"/>
  <c r="I245" i="2" s="1"/>
  <c r="F236" i="5"/>
  <c r="I237" i="2" s="1"/>
  <c r="I227" i="5"/>
  <c r="F218" i="5"/>
  <c r="I219" i="2" s="1"/>
  <c r="I211" i="5"/>
  <c r="F206" i="5"/>
  <c r="I207" i="2" s="1"/>
  <c r="I195" i="5"/>
  <c r="F180" i="5"/>
  <c r="I181" i="2" s="1"/>
  <c r="I179" i="5"/>
  <c r="F176" i="5"/>
  <c r="I177" i="2" s="1"/>
  <c r="I163" i="5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1" i="5"/>
  <c r="J312" i="2" s="1"/>
  <c r="G310" i="5"/>
  <c r="J311" i="2" s="1"/>
  <c r="G309" i="5"/>
  <c r="J310" i="2" s="1"/>
  <c r="G306" i="5"/>
  <c r="J307" i="2" s="1"/>
  <c r="G305" i="5"/>
  <c r="J306" i="2" s="1"/>
  <c r="G303" i="5"/>
  <c r="J304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3" i="5"/>
  <c r="J274" i="2" s="1"/>
  <c r="G270" i="5"/>
  <c r="J271" i="2" s="1"/>
  <c r="G269" i="5"/>
  <c r="J270" i="2" s="1"/>
  <c r="G267" i="5"/>
  <c r="J268" i="2" s="1"/>
  <c r="G265" i="5"/>
  <c r="J266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5" i="5"/>
  <c r="J256" i="2" s="1"/>
  <c r="G254" i="5"/>
  <c r="J255" i="2" s="1"/>
  <c r="G253" i="5"/>
  <c r="J254" i="2" s="1"/>
  <c r="G252" i="5"/>
  <c r="J253" i="2" s="1"/>
  <c r="G251" i="5"/>
  <c r="J252" i="2" s="1"/>
  <c r="G243" i="5"/>
  <c r="J244" i="2" s="1"/>
  <c r="G235" i="5"/>
  <c r="J236" i="2" s="1"/>
  <c r="G227" i="5"/>
  <c r="J228" i="2" s="1"/>
  <c r="G224" i="5"/>
  <c r="J225" i="2" s="1"/>
  <c r="G222" i="5"/>
  <c r="J223" i="2" s="1"/>
  <c r="G219" i="5"/>
  <c r="J220" i="2" s="1"/>
  <c r="G217" i="5"/>
  <c r="J218" i="2" s="1"/>
  <c r="G211" i="5"/>
  <c r="J212" i="2" s="1"/>
  <c r="G206" i="5"/>
  <c r="J207" i="2" s="1"/>
  <c r="G205" i="5"/>
  <c r="J206" i="2" s="1"/>
  <c r="G203" i="5"/>
  <c r="J204" i="2" s="1"/>
  <c r="G197" i="5"/>
  <c r="J198" i="2" s="1"/>
  <c r="G195" i="5"/>
  <c r="J196" i="2" s="1"/>
  <c r="G187" i="5"/>
  <c r="J188" i="2" s="1"/>
  <c r="G181" i="5"/>
  <c r="J182" i="2" s="1"/>
  <c r="G178" i="5"/>
  <c r="J179" i="2" s="1"/>
  <c r="G170" i="5"/>
  <c r="J171" i="2" s="1"/>
  <c r="G165" i="5"/>
  <c r="J166" i="2" s="1"/>
  <c r="G162" i="5"/>
  <c r="J163" i="2" s="1"/>
  <c r="G154" i="5"/>
  <c r="J155" i="2" s="1"/>
  <c r="G149" i="5"/>
  <c r="J150" i="2" s="1"/>
  <c r="G146" i="5"/>
  <c r="J147" i="2" s="1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79" i="5"/>
  <c r="H80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Q507" i="4" s="1"/>
  <c r="K505" i="4"/>
  <c r="K503" i="4"/>
  <c r="K499" i="4"/>
  <c r="K497" i="4"/>
  <c r="K495" i="4"/>
  <c r="K493" i="4"/>
  <c r="K491" i="4"/>
  <c r="K489" i="4"/>
  <c r="Q489" i="4" s="1"/>
  <c r="K487" i="4"/>
  <c r="Q487" i="4" s="1"/>
  <c r="K485" i="4"/>
  <c r="K483" i="4"/>
  <c r="Q483" i="4" s="1"/>
  <c r="K481" i="4"/>
  <c r="Q481" i="4" s="1"/>
  <c r="K479" i="4"/>
  <c r="K477" i="4"/>
  <c r="K475" i="4"/>
  <c r="K473" i="4"/>
  <c r="Q473" i="4" s="1"/>
  <c r="K471" i="4"/>
  <c r="Q471" i="4" s="1"/>
  <c r="K469" i="4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Q88" i="4" s="1"/>
  <c r="L86" i="4"/>
  <c r="L84" i="4"/>
  <c r="L82" i="4"/>
  <c r="L80" i="4"/>
  <c r="Q80" i="4" s="1"/>
  <c r="L78" i="4"/>
  <c r="L76" i="4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T119" i="4" s="1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I307" i="5" l="1"/>
  <c r="I315" i="5"/>
  <c r="G302" i="5"/>
  <c r="J303" i="2" s="1"/>
  <c r="G307" i="5"/>
  <c r="J308" i="2" s="1"/>
  <c r="G312" i="5"/>
  <c r="J313" i="2" s="1"/>
  <c r="I321" i="5"/>
  <c r="G321" i="5"/>
  <c r="J322" i="2" s="1"/>
  <c r="F321" i="5"/>
  <c r="I322" i="2" s="1"/>
  <c r="E293" i="5"/>
  <c r="H294" i="2" s="1"/>
  <c r="F312" i="5"/>
  <c r="I313" i="2" s="1"/>
  <c r="E27" i="8"/>
  <c r="D27" i="8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J284" i="2" s="1"/>
  <c r="F283" i="5"/>
  <c r="I284" i="2" s="1"/>
  <c r="K24" i="11"/>
  <c r="M24" i="11" s="1"/>
  <c r="H25" i="8" s="1"/>
  <c r="L24" i="11"/>
  <c r="N24" i="11" s="1"/>
  <c r="I25" i="8" s="1"/>
  <c r="E24" i="9"/>
  <c r="G25" i="8" s="1"/>
  <c r="G24" i="9"/>
  <c r="F282" i="5"/>
  <c r="I283" i="2" s="1"/>
  <c r="G285" i="5"/>
  <c r="J286" i="2" s="1"/>
  <c r="F286" i="5"/>
  <c r="I287" i="2" s="1"/>
  <c r="G286" i="5"/>
  <c r="J287" i="2" s="1"/>
  <c r="I278" i="5"/>
  <c r="G279" i="2" s="1"/>
  <c r="F278" i="5"/>
  <c r="I279" i="2" s="1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J257" i="2" s="1"/>
  <c r="G264" i="5"/>
  <c r="J265" i="2" s="1"/>
  <c r="G274" i="5"/>
  <c r="J275" i="2" s="1"/>
  <c r="F256" i="5"/>
  <c r="I257" i="2" s="1"/>
  <c r="F263" i="5"/>
  <c r="I264" i="2" s="1"/>
  <c r="I274" i="5"/>
  <c r="I263" i="5"/>
  <c r="F274" i="5"/>
  <c r="I275" i="2" s="1"/>
  <c r="I264" i="5"/>
  <c r="G266" i="5"/>
  <c r="J267" i="2" s="1"/>
  <c r="G271" i="5"/>
  <c r="J272" i="2" s="1"/>
  <c r="F264" i="5"/>
  <c r="I265" i="2" s="1"/>
  <c r="F255" i="5"/>
  <c r="I256" i="2" s="1"/>
  <c r="F271" i="5"/>
  <c r="I272" i="2" s="1"/>
  <c r="T923" i="4"/>
  <c r="P999" i="4"/>
  <c r="P122" i="4"/>
  <c r="P138" i="4"/>
  <c r="Q92" i="4"/>
  <c r="Q499" i="4"/>
  <c r="F166" i="5"/>
  <c r="I167" i="2" s="1"/>
  <c r="I183" i="5"/>
  <c r="F208" i="5"/>
  <c r="I209" i="2" s="1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J209" i="2" s="1"/>
  <c r="G239" i="5"/>
  <c r="J240" i="2" s="1"/>
  <c r="I151" i="5"/>
  <c r="I199" i="5"/>
  <c r="F159" i="5"/>
  <c r="I160" i="2" s="1"/>
  <c r="F215" i="5"/>
  <c r="I216" i="2" s="1"/>
  <c r="E150" i="5"/>
  <c r="H151" i="2" s="1"/>
  <c r="I174" i="5"/>
  <c r="E200" i="5"/>
  <c r="H201" i="2" s="1"/>
  <c r="I224" i="5"/>
  <c r="T532" i="4"/>
  <c r="E95" i="5"/>
  <c r="H96" i="2" s="1"/>
  <c r="G158" i="5"/>
  <c r="J159" i="2" s="1"/>
  <c r="G174" i="5"/>
  <c r="J175" i="2" s="1"/>
  <c r="G190" i="5"/>
  <c r="J191" i="2" s="1"/>
  <c r="F158" i="5"/>
  <c r="I159" i="2" s="1"/>
  <c r="I167" i="5"/>
  <c r="F200" i="5"/>
  <c r="I201" i="2" s="1"/>
  <c r="F199" i="5"/>
  <c r="I200" i="2" s="1"/>
  <c r="Q122" i="4"/>
  <c r="T197" i="4"/>
  <c r="T213" i="4"/>
  <c r="T225" i="4"/>
  <c r="T321" i="4"/>
  <c r="T329" i="4"/>
  <c r="T337" i="4"/>
  <c r="T345" i="4"/>
  <c r="T353" i="4"/>
  <c r="T544" i="4"/>
  <c r="Q96" i="4"/>
  <c r="I91" i="5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J193" i="2" s="1"/>
  <c r="G199" i="5"/>
  <c r="J200" i="2" s="1"/>
  <c r="G215" i="5"/>
  <c r="J216" i="2" s="1"/>
  <c r="G231" i="5"/>
  <c r="J232" i="2" s="1"/>
  <c r="G247" i="5"/>
  <c r="J248" i="2" s="1"/>
  <c r="E15" i="5"/>
  <c r="H16" i="2" s="1"/>
  <c r="Q314" i="4"/>
  <c r="I12" i="5"/>
  <c r="I159" i="5"/>
  <c r="F174" i="5"/>
  <c r="I175" i="2" s="1"/>
  <c r="F192" i="5"/>
  <c r="I193" i="2" s="1"/>
  <c r="I215" i="5"/>
  <c r="F224" i="5"/>
  <c r="I225" i="2" s="1"/>
  <c r="I239" i="5"/>
  <c r="F151" i="5"/>
  <c r="I152" i="2" s="1"/>
  <c r="F207" i="5"/>
  <c r="I208" i="2" s="1"/>
  <c r="F231" i="5"/>
  <c r="I232" i="2" s="1"/>
  <c r="I158" i="5"/>
  <c r="E166" i="5"/>
  <c r="H167" i="2" s="1"/>
  <c r="I190" i="5"/>
  <c r="E234" i="5"/>
  <c r="H235" i="2" s="1"/>
  <c r="I208" i="5"/>
  <c r="E216" i="5"/>
  <c r="H217" i="2" s="1"/>
  <c r="T85" i="4"/>
  <c r="I75" i="5"/>
  <c r="F190" i="5"/>
  <c r="I191" i="2" s="1"/>
  <c r="I223" i="5"/>
  <c r="F167" i="5"/>
  <c r="I168" i="2" s="1"/>
  <c r="F223" i="5"/>
  <c r="I224" i="2" s="1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J195" i="2" s="1"/>
  <c r="G200" i="5"/>
  <c r="J201" i="2" s="1"/>
  <c r="G207" i="5"/>
  <c r="J208" i="2" s="1"/>
  <c r="G216" i="5"/>
  <c r="J217" i="2" s="1"/>
  <c r="G223" i="5"/>
  <c r="J224" i="2" s="1"/>
  <c r="F150" i="5"/>
  <c r="I151" i="2" s="1"/>
  <c r="I175" i="5"/>
  <c r="F182" i="5"/>
  <c r="I183" i="2" s="1"/>
  <c r="I207" i="5"/>
  <c r="F175" i="5"/>
  <c r="I176" i="2" s="1"/>
  <c r="F239" i="5"/>
  <c r="I240" i="2" s="1"/>
  <c r="E242" i="5"/>
  <c r="H243" i="2" s="1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F239" i="2"/>
  <c r="O239" i="2" s="1"/>
  <c r="E239" i="2"/>
  <c r="N239" i="2" s="1"/>
  <c r="G239" i="2"/>
  <c r="P239" i="2" s="1"/>
  <c r="Q248" i="4"/>
  <c r="G238" i="5"/>
  <c r="J239" i="2" s="1"/>
  <c r="G242" i="5"/>
  <c r="J243" i="2" s="1"/>
  <c r="G245" i="5"/>
  <c r="J246" i="2" s="1"/>
  <c r="G250" i="5"/>
  <c r="J251" i="2" s="1"/>
  <c r="F238" i="5"/>
  <c r="I239" i="2" s="1"/>
  <c r="E238" i="5"/>
  <c r="H239" i="2" s="1"/>
  <c r="R544" i="4"/>
  <c r="I51" i="5"/>
  <c r="I67" i="5"/>
  <c r="I83" i="5"/>
  <c r="I99" i="5"/>
  <c r="E31" i="5"/>
  <c r="H32" i="2" s="1"/>
  <c r="E55" i="5"/>
  <c r="H56" i="2" s="1"/>
  <c r="E71" i="5"/>
  <c r="H72" i="2" s="1"/>
  <c r="E87" i="5"/>
  <c r="H88" i="2" s="1"/>
  <c r="E103" i="5"/>
  <c r="H104" i="2" s="1"/>
  <c r="G8" i="5"/>
  <c r="G153" i="5"/>
  <c r="J154" i="2" s="1"/>
  <c r="G156" i="5"/>
  <c r="J157" i="2" s="1"/>
  <c r="G169" i="5"/>
  <c r="J170" i="2" s="1"/>
  <c r="G172" i="5"/>
  <c r="J173" i="2" s="1"/>
  <c r="G185" i="5"/>
  <c r="J186" i="2" s="1"/>
  <c r="G188" i="5"/>
  <c r="J189" i="2" s="1"/>
  <c r="G201" i="5"/>
  <c r="J202" i="2" s="1"/>
  <c r="G210" i="5"/>
  <c r="J211" i="2" s="1"/>
  <c r="G213" i="5"/>
  <c r="J214" i="2" s="1"/>
  <c r="G226" i="5"/>
  <c r="J227" i="2" s="1"/>
  <c r="G229" i="5"/>
  <c r="J230" i="2" s="1"/>
  <c r="G234" i="5"/>
  <c r="J235" i="2" s="1"/>
  <c r="G237" i="5"/>
  <c r="J238" i="2" s="1"/>
  <c r="F156" i="5"/>
  <c r="I157" i="2" s="1"/>
  <c r="F168" i="5"/>
  <c r="I169" i="2" s="1"/>
  <c r="F188" i="5"/>
  <c r="I189" i="2" s="1"/>
  <c r="I191" i="5"/>
  <c r="F194" i="5"/>
  <c r="I195" i="2" s="1"/>
  <c r="F198" i="5"/>
  <c r="I199" i="2" s="1"/>
  <c r="F226" i="5"/>
  <c r="I227" i="2" s="1"/>
  <c r="F230" i="5"/>
  <c r="I231" i="2" s="1"/>
  <c r="F234" i="5"/>
  <c r="I235" i="2" s="1"/>
  <c r="F242" i="5"/>
  <c r="I243" i="2" s="1"/>
  <c r="F246" i="5"/>
  <c r="I247" i="2" s="1"/>
  <c r="F250" i="5"/>
  <c r="I251" i="2" s="1"/>
  <c r="G4" i="5"/>
  <c r="F8" i="5"/>
  <c r="E194" i="5"/>
  <c r="H195" i="2" s="1"/>
  <c r="E210" i="5"/>
  <c r="H211" i="2" s="1"/>
  <c r="E226" i="5"/>
  <c r="H227" i="2" s="1"/>
  <c r="E250" i="5"/>
  <c r="H251" i="2" s="1"/>
  <c r="I148" i="5"/>
  <c r="I164" i="5"/>
  <c r="I180" i="5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J190" i="2" s="1"/>
  <c r="G191" i="5"/>
  <c r="J192" i="2" s="1"/>
  <c r="G193" i="5"/>
  <c r="J194" i="2" s="1"/>
  <c r="G198" i="5"/>
  <c r="J199" i="2" s="1"/>
  <c r="G202" i="5"/>
  <c r="J203" i="2" s="1"/>
  <c r="G209" i="5"/>
  <c r="J210" i="2" s="1"/>
  <c r="G214" i="5"/>
  <c r="J215" i="2" s="1"/>
  <c r="G218" i="5"/>
  <c r="J219" i="2" s="1"/>
  <c r="G221" i="5"/>
  <c r="J222" i="2" s="1"/>
  <c r="G225" i="5"/>
  <c r="J226" i="2" s="1"/>
  <c r="G230" i="5"/>
  <c r="J231" i="2" s="1"/>
  <c r="G233" i="5"/>
  <c r="J234" i="2" s="1"/>
  <c r="G241" i="5"/>
  <c r="J242" i="2" s="1"/>
  <c r="G246" i="5"/>
  <c r="J247" i="2" s="1"/>
  <c r="G249" i="5"/>
  <c r="J250" i="2" s="1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I203" i="2" s="1"/>
  <c r="F210" i="5"/>
  <c r="I211" i="2" s="1"/>
  <c r="F214" i="5"/>
  <c r="I215" i="2" s="1"/>
  <c r="F222" i="5"/>
  <c r="I223" i="2" s="1"/>
  <c r="F191" i="5"/>
  <c r="I192" i="2" s="1"/>
  <c r="E8" i="5"/>
  <c r="E198" i="5"/>
  <c r="H199" i="2" s="1"/>
  <c r="E206" i="5"/>
  <c r="H207" i="2" s="1"/>
  <c r="E214" i="5"/>
  <c r="H215" i="2" s="1"/>
  <c r="E222" i="5"/>
  <c r="H223" i="2" s="1"/>
  <c r="E230" i="5"/>
  <c r="H231" i="2" s="1"/>
  <c r="E246" i="5"/>
  <c r="H247" i="2" s="1"/>
  <c r="I152" i="5"/>
  <c r="E153" i="2" s="1"/>
  <c r="N153" i="2" s="1"/>
  <c r="I160" i="5"/>
  <c r="I168" i="5"/>
  <c r="E169" i="2" s="1"/>
  <c r="N169" i="2" s="1"/>
  <c r="I176" i="5"/>
  <c r="I184" i="5"/>
  <c r="E185" i="2" s="1"/>
  <c r="N185" i="2" s="1"/>
  <c r="T43" i="4"/>
  <c r="G232" i="5"/>
  <c r="J233" i="2" s="1"/>
  <c r="G236" i="5"/>
  <c r="J237" i="2" s="1"/>
  <c r="G240" i="5"/>
  <c r="J241" i="2" s="1"/>
  <c r="G244" i="5"/>
  <c r="J245" i="2" s="1"/>
  <c r="G248" i="5"/>
  <c r="J249" i="2" s="1"/>
  <c r="T245" i="4"/>
  <c r="F232" i="5"/>
  <c r="I233" i="2" s="1"/>
  <c r="I235" i="5"/>
  <c r="G236" i="2" s="1"/>
  <c r="P236" i="2" s="1"/>
  <c r="F240" i="5"/>
  <c r="I241" i="2" s="1"/>
  <c r="I243" i="5"/>
  <c r="G244" i="2" s="1"/>
  <c r="P244" i="2" s="1"/>
  <c r="F248" i="5"/>
  <c r="I249" i="2" s="1"/>
  <c r="I251" i="5"/>
  <c r="G252" i="2" s="1"/>
  <c r="P252" i="2" s="1"/>
  <c r="F235" i="5"/>
  <c r="I236" i="2" s="1"/>
  <c r="F243" i="5"/>
  <c r="I244" i="2" s="1"/>
  <c r="F251" i="5"/>
  <c r="I252" i="2" s="1"/>
  <c r="K19" i="11"/>
  <c r="M19" i="11" s="1"/>
  <c r="H20" i="8" s="1"/>
  <c r="L19" i="11"/>
  <c r="N19" i="11" s="1"/>
  <c r="I20" i="8" s="1"/>
  <c r="E19" i="9"/>
  <c r="G20" i="8" s="1"/>
  <c r="G19" i="9"/>
  <c r="G196" i="5"/>
  <c r="J197" i="2" s="1"/>
  <c r="G204" i="5"/>
  <c r="J205" i="2" s="1"/>
  <c r="G212" i="5"/>
  <c r="J213" i="2" s="1"/>
  <c r="G220" i="5"/>
  <c r="J221" i="2" s="1"/>
  <c r="G228" i="5"/>
  <c r="J229" i="2" s="1"/>
  <c r="F186" i="5"/>
  <c r="I187" i="2" s="1"/>
  <c r="F196" i="5"/>
  <c r="I197" i="2" s="1"/>
  <c r="F212" i="5"/>
  <c r="I213" i="2" s="1"/>
  <c r="F228" i="5"/>
  <c r="I229" i="2" s="1"/>
  <c r="F187" i="5"/>
  <c r="I188" i="2" s="1"/>
  <c r="F203" i="5"/>
  <c r="I204" i="2" s="1"/>
  <c r="F219" i="5"/>
  <c r="I220" i="2" s="1"/>
  <c r="E204" i="5"/>
  <c r="H205" i="2" s="1"/>
  <c r="E220" i="5"/>
  <c r="H221" i="2" s="1"/>
  <c r="I187" i="5"/>
  <c r="I203" i="5"/>
  <c r="E204" i="2" s="1"/>
  <c r="N204" i="2" s="1"/>
  <c r="I219" i="5"/>
  <c r="T189" i="4"/>
  <c r="G186" i="5"/>
  <c r="J187" i="2" s="1"/>
  <c r="F195" i="5"/>
  <c r="I196" i="2" s="1"/>
  <c r="F227" i="5"/>
  <c r="I228" i="2" s="1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G16" i="2"/>
  <c r="P16" i="2" s="1"/>
  <c r="E13" i="2"/>
  <c r="N13" i="2" s="1"/>
  <c r="F13" i="2"/>
  <c r="O13" i="2" s="1"/>
  <c r="G13" i="2"/>
  <c r="P13" i="2" s="1"/>
  <c r="E28" i="2"/>
  <c r="N28" i="2" s="1"/>
  <c r="F28" i="2"/>
  <c r="O28" i="2" s="1"/>
  <c r="G28" i="2"/>
  <c r="P28" i="2" s="1"/>
  <c r="E21" i="2"/>
  <c r="N21" i="2" s="1"/>
  <c r="F21" i="2"/>
  <c r="O21" i="2" s="1"/>
  <c r="G21" i="2"/>
  <c r="P21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J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J5" i="2"/>
  <c r="H9" i="2"/>
  <c r="H7" i="2"/>
  <c r="H5" i="2"/>
  <c r="H8" i="2"/>
  <c r="J9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I63" i="5"/>
  <c r="G64" i="2" s="1"/>
  <c r="P64" i="2" s="1"/>
  <c r="I71" i="5"/>
  <c r="E72" i="2" s="1"/>
  <c r="N72" i="2" s="1"/>
  <c r="I79" i="5"/>
  <c r="G80" i="2" s="1"/>
  <c r="P80" i="2" s="1"/>
  <c r="I87" i="5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145" i="5"/>
  <c r="I149" i="5"/>
  <c r="G150" i="2" s="1"/>
  <c r="P150" i="2" s="1"/>
  <c r="I153" i="5"/>
  <c r="E154" i="2" s="1"/>
  <c r="N154" i="2" s="1"/>
  <c r="I157" i="5"/>
  <c r="G158" i="2" s="1"/>
  <c r="P158" i="2" s="1"/>
  <c r="I161" i="5"/>
  <c r="I165" i="5"/>
  <c r="G166" i="2" s="1"/>
  <c r="P166" i="2" s="1"/>
  <c r="I169" i="5"/>
  <c r="G170" i="2" s="1"/>
  <c r="P170" i="2" s="1"/>
  <c r="I173" i="5"/>
  <c r="G174" i="2" s="1"/>
  <c r="P174" i="2" s="1"/>
  <c r="I177" i="5"/>
  <c r="I181" i="5"/>
  <c r="G182" i="2" s="1"/>
  <c r="P182" i="2" s="1"/>
  <c r="I185" i="5"/>
  <c r="I189" i="5"/>
  <c r="G190" i="2" s="1"/>
  <c r="P190" i="2" s="1"/>
  <c r="I193" i="5"/>
  <c r="I197" i="5"/>
  <c r="G198" i="2" s="1"/>
  <c r="P198" i="2" s="1"/>
  <c r="I201" i="5"/>
  <c r="I205" i="5"/>
  <c r="G206" i="2" s="1"/>
  <c r="P206" i="2" s="1"/>
  <c r="I209" i="5"/>
  <c r="I213" i="5"/>
  <c r="G214" i="2" s="1"/>
  <c r="P214" i="2" s="1"/>
  <c r="I217" i="5"/>
  <c r="I221" i="5"/>
  <c r="G222" i="2" s="1"/>
  <c r="P222" i="2" s="1"/>
  <c r="I225" i="5"/>
  <c r="I229" i="5"/>
  <c r="G230" i="2" s="1"/>
  <c r="P230" i="2" s="1"/>
  <c r="I233" i="5"/>
  <c r="E234" i="2" s="1"/>
  <c r="N234" i="2" s="1"/>
  <c r="I237" i="5"/>
  <c r="G238" i="2" s="1"/>
  <c r="P238" i="2" s="1"/>
  <c r="I241" i="5"/>
  <c r="E242" i="2" s="1"/>
  <c r="N242" i="2" s="1"/>
  <c r="I245" i="5"/>
  <c r="G246" i="2" s="1"/>
  <c r="P246" i="2" s="1"/>
  <c r="I249" i="5"/>
  <c r="E250" i="2" s="1"/>
  <c r="N250" i="2" s="1"/>
  <c r="I253" i="5"/>
  <c r="G254" i="2" s="1"/>
  <c r="I257" i="5"/>
  <c r="F258" i="2" s="1"/>
  <c r="I261" i="5"/>
  <c r="G262" i="2" s="1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F48" i="2"/>
  <c r="O48" i="2" s="1"/>
  <c r="E52" i="2"/>
  <c r="N52" i="2" s="1"/>
  <c r="G52" i="2"/>
  <c r="P52" i="2" s="1"/>
  <c r="F52" i="2"/>
  <c r="O52" i="2" s="1"/>
  <c r="E56" i="2"/>
  <c r="N56" i="2" s="1"/>
  <c r="G56" i="2"/>
  <c r="P56" i="2" s="1"/>
  <c r="F56" i="2"/>
  <c r="O56" i="2" s="1"/>
  <c r="E60" i="2"/>
  <c r="N60" i="2" s="1"/>
  <c r="G60" i="2"/>
  <c r="P60" i="2" s="1"/>
  <c r="F60" i="2"/>
  <c r="O60" i="2" s="1"/>
  <c r="E64" i="2"/>
  <c r="N64" i="2" s="1"/>
  <c r="E68" i="2"/>
  <c r="N68" i="2" s="1"/>
  <c r="G68" i="2"/>
  <c r="P68" i="2" s="1"/>
  <c r="F68" i="2"/>
  <c r="O68" i="2" s="1"/>
  <c r="F72" i="2"/>
  <c r="O72" i="2" s="1"/>
  <c r="E76" i="2"/>
  <c r="N76" i="2" s="1"/>
  <c r="G76" i="2"/>
  <c r="P76" i="2" s="1"/>
  <c r="F76" i="2"/>
  <c r="O76" i="2" s="1"/>
  <c r="F80" i="2"/>
  <c r="O80" i="2" s="1"/>
  <c r="E84" i="2"/>
  <c r="N84" i="2" s="1"/>
  <c r="G84" i="2"/>
  <c r="P84" i="2" s="1"/>
  <c r="F84" i="2"/>
  <c r="O84" i="2" s="1"/>
  <c r="E88" i="2"/>
  <c r="N88" i="2" s="1"/>
  <c r="G88" i="2"/>
  <c r="P88" i="2" s="1"/>
  <c r="F88" i="2"/>
  <c r="O88" i="2" s="1"/>
  <c r="E92" i="2"/>
  <c r="N92" i="2" s="1"/>
  <c r="G92" i="2"/>
  <c r="P92" i="2" s="1"/>
  <c r="F92" i="2"/>
  <c r="O92" i="2" s="1"/>
  <c r="E96" i="2"/>
  <c r="N96" i="2" s="1"/>
  <c r="E100" i="2"/>
  <c r="N100" i="2" s="1"/>
  <c r="G100" i="2"/>
  <c r="P100" i="2" s="1"/>
  <c r="F100" i="2"/>
  <c r="O100" i="2" s="1"/>
  <c r="E102" i="2"/>
  <c r="N102" i="2" s="1"/>
  <c r="G106" i="2"/>
  <c r="P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E279" i="2"/>
  <c r="F287" i="2"/>
  <c r="E287" i="2"/>
  <c r="G287" i="2"/>
  <c r="F7" i="2"/>
  <c r="O7" i="2" s="1"/>
  <c r="F149" i="2"/>
  <c r="O149" i="2" s="1"/>
  <c r="E149" i="2"/>
  <c r="N149" i="2" s="1"/>
  <c r="G149" i="2"/>
  <c r="P149" i="2" s="1"/>
  <c r="F153" i="2"/>
  <c r="O153" i="2" s="1"/>
  <c r="G153" i="2"/>
  <c r="P153" i="2" s="1"/>
  <c r="F157" i="2"/>
  <c r="O157" i="2" s="1"/>
  <c r="E157" i="2"/>
  <c r="N157" i="2" s="1"/>
  <c r="G157" i="2"/>
  <c r="P157" i="2" s="1"/>
  <c r="F161" i="2"/>
  <c r="O161" i="2" s="1"/>
  <c r="E161" i="2"/>
  <c r="N161" i="2" s="1"/>
  <c r="G161" i="2"/>
  <c r="P161" i="2" s="1"/>
  <c r="F165" i="2"/>
  <c r="O165" i="2" s="1"/>
  <c r="E165" i="2"/>
  <c r="N165" i="2" s="1"/>
  <c r="G165" i="2"/>
  <c r="P165" i="2" s="1"/>
  <c r="F169" i="2"/>
  <c r="O169" i="2" s="1"/>
  <c r="G169" i="2"/>
  <c r="P169" i="2" s="1"/>
  <c r="F173" i="2"/>
  <c r="O173" i="2" s="1"/>
  <c r="E173" i="2"/>
  <c r="N173" i="2" s="1"/>
  <c r="G173" i="2"/>
  <c r="P173" i="2" s="1"/>
  <c r="F177" i="2"/>
  <c r="O177" i="2" s="1"/>
  <c r="E177" i="2"/>
  <c r="N177" i="2" s="1"/>
  <c r="G177" i="2"/>
  <c r="P177" i="2" s="1"/>
  <c r="F181" i="2"/>
  <c r="O181" i="2" s="1"/>
  <c r="E181" i="2"/>
  <c r="N181" i="2" s="1"/>
  <c r="G181" i="2"/>
  <c r="P181" i="2" s="1"/>
  <c r="F185" i="2"/>
  <c r="O185" i="2" s="1"/>
  <c r="G185" i="2"/>
  <c r="P185" i="2" s="1"/>
  <c r="F189" i="2"/>
  <c r="O189" i="2" s="1"/>
  <c r="E189" i="2"/>
  <c r="N189" i="2" s="1"/>
  <c r="G189" i="2"/>
  <c r="P189" i="2" s="1"/>
  <c r="F193" i="2"/>
  <c r="O193" i="2" s="1"/>
  <c r="E193" i="2"/>
  <c r="N193" i="2" s="1"/>
  <c r="G193" i="2"/>
  <c r="P193" i="2" s="1"/>
  <c r="F197" i="2"/>
  <c r="O197" i="2" s="1"/>
  <c r="E197" i="2"/>
  <c r="N197" i="2" s="1"/>
  <c r="G197" i="2"/>
  <c r="P197" i="2" s="1"/>
  <c r="F201" i="2"/>
  <c r="O201" i="2" s="1"/>
  <c r="E201" i="2"/>
  <c r="N201" i="2" s="1"/>
  <c r="G201" i="2"/>
  <c r="P201" i="2" s="1"/>
  <c r="F205" i="2"/>
  <c r="O205" i="2" s="1"/>
  <c r="E205" i="2"/>
  <c r="N205" i="2" s="1"/>
  <c r="G205" i="2"/>
  <c r="P205" i="2" s="1"/>
  <c r="F209" i="2"/>
  <c r="O209" i="2" s="1"/>
  <c r="E209" i="2"/>
  <c r="N209" i="2" s="1"/>
  <c r="G209" i="2"/>
  <c r="P209" i="2" s="1"/>
  <c r="F213" i="2"/>
  <c r="O213" i="2" s="1"/>
  <c r="E213" i="2"/>
  <c r="N213" i="2" s="1"/>
  <c r="G213" i="2"/>
  <c r="P213" i="2" s="1"/>
  <c r="F217" i="2"/>
  <c r="O217" i="2" s="1"/>
  <c r="E217" i="2"/>
  <c r="N217" i="2" s="1"/>
  <c r="G217" i="2"/>
  <c r="P217" i="2" s="1"/>
  <c r="F221" i="2"/>
  <c r="O221" i="2" s="1"/>
  <c r="E221" i="2"/>
  <c r="N221" i="2" s="1"/>
  <c r="G221" i="2"/>
  <c r="P221" i="2" s="1"/>
  <c r="F225" i="2"/>
  <c r="O225" i="2" s="1"/>
  <c r="E225" i="2"/>
  <c r="N225" i="2" s="1"/>
  <c r="G225" i="2"/>
  <c r="P225" i="2" s="1"/>
  <c r="F229" i="2"/>
  <c r="O229" i="2" s="1"/>
  <c r="E229" i="2"/>
  <c r="N229" i="2" s="1"/>
  <c r="G229" i="2"/>
  <c r="P229" i="2" s="1"/>
  <c r="F233" i="2"/>
  <c r="O233" i="2" s="1"/>
  <c r="E233" i="2"/>
  <c r="N233" i="2" s="1"/>
  <c r="G233" i="2"/>
  <c r="P233" i="2" s="1"/>
  <c r="F237" i="2"/>
  <c r="O237" i="2" s="1"/>
  <c r="E237" i="2"/>
  <c r="N237" i="2" s="1"/>
  <c r="G237" i="2"/>
  <c r="P237" i="2" s="1"/>
  <c r="F241" i="2"/>
  <c r="O241" i="2" s="1"/>
  <c r="E241" i="2"/>
  <c r="N241" i="2" s="1"/>
  <c r="G241" i="2"/>
  <c r="P241" i="2" s="1"/>
  <c r="F245" i="2"/>
  <c r="O245" i="2" s="1"/>
  <c r="E245" i="2"/>
  <c r="N245" i="2" s="1"/>
  <c r="G245" i="2"/>
  <c r="P245" i="2" s="1"/>
  <c r="F249" i="2"/>
  <c r="O249" i="2" s="1"/>
  <c r="E249" i="2"/>
  <c r="N249" i="2" s="1"/>
  <c r="G249" i="2"/>
  <c r="P249" i="2" s="1"/>
  <c r="F253" i="2"/>
  <c r="E253" i="2"/>
  <c r="G253" i="2"/>
  <c r="F257" i="2"/>
  <c r="E257" i="2"/>
  <c r="G257" i="2"/>
  <c r="F261" i="2"/>
  <c r="E261" i="2"/>
  <c r="G261" i="2"/>
  <c r="E5" i="2"/>
  <c r="N5" i="2" s="1"/>
  <c r="H4" i="3" s="1"/>
  <c r="E42" i="2"/>
  <c r="N42" i="2" s="1"/>
  <c r="G42" i="2"/>
  <c r="P42" i="2" s="1"/>
  <c r="F42" i="2"/>
  <c r="O42" i="2" s="1"/>
  <c r="E46" i="2"/>
  <c r="N46" i="2" s="1"/>
  <c r="G46" i="2"/>
  <c r="P46" i="2" s="1"/>
  <c r="F46" i="2"/>
  <c r="O46" i="2" s="1"/>
  <c r="E50" i="2"/>
  <c r="N50" i="2" s="1"/>
  <c r="E58" i="2"/>
  <c r="N58" i="2" s="1"/>
  <c r="E62" i="2"/>
  <c r="N62" i="2" s="1"/>
  <c r="G62" i="2"/>
  <c r="P62" i="2" s="1"/>
  <c r="F62" i="2"/>
  <c r="O62" i="2" s="1"/>
  <c r="F66" i="2"/>
  <c r="O66" i="2" s="1"/>
  <c r="F74" i="2"/>
  <c r="O74" i="2" s="1"/>
  <c r="E78" i="2"/>
  <c r="N78" i="2" s="1"/>
  <c r="G78" i="2"/>
  <c r="P78" i="2" s="1"/>
  <c r="F78" i="2"/>
  <c r="O78" i="2" s="1"/>
  <c r="E82" i="2"/>
  <c r="N82" i="2" s="1"/>
  <c r="G86" i="2"/>
  <c r="P86" i="2" s="1"/>
  <c r="F90" i="2"/>
  <c r="O90" i="2" s="1"/>
  <c r="E94" i="2"/>
  <c r="N94" i="2" s="1"/>
  <c r="G94" i="2"/>
  <c r="P94" i="2" s="1"/>
  <c r="F94" i="2"/>
  <c r="O94" i="2" s="1"/>
  <c r="E98" i="2"/>
  <c r="N98" i="2" s="1"/>
  <c r="E108" i="2"/>
  <c r="N108" i="2" s="1"/>
  <c r="G108" i="2"/>
  <c r="P108" i="2" s="1"/>
  <c r="F108" i="2"/>
  <c r="O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N146" i="2" s="1"/>
  <c r="G146" i="2"/>
  <c r="P146" i="2" s="1"/>
  <c r="F146" i="2"/>
  <c r="O146" i="2" s="1"/>
  <c r="E148" i="2"/>
  <c r="N148" i="2" s="1"/>
  <c r="G148" i="2"/>
  <c r="P148" i="2" s="1"/>
  <c r="F148" i="2"/>
  <c r="O148" i="2" s="1"/>
  <c r="E150" i="2"/>
  <c r="N150" i="2" s="1"/>
  <c r="E152" i="2"/>
  <c r="N152" i="2" s="1"/>
  <c r="G152" i="2"/>
  <c r="P152" i="2" s="1"/>
  <c r="F152" i="2"/>
  <c r="O152" i="2" s="1"/>
  <c r="F154" i="2"/>
  <c r="O154" i="2" s="1"/>
  <c r="E158" i="2"/>
  <c r="N158" i="2" s="1"/>
  <c r="E160" i="2"/>
  <c r="N160" i="2" s="1"/>
  <c r="G160" i="2"/>
  <c r="P160" i="2" s="1"/>
  <c r="F160" i="2"/>
  <c r="O160" i="2" s="1"/>
  <c r="E162" i="2"/>
  <c r="N162" i="2" s="1"/>
  <c r="G162" i="2"/>
  <c r="P162" i="2" s="1"/>
  <c r="F162" i="2"/>
  <c r="O162" i="2" s="1"/>
  <c r="E164" i="2"/>
  <c r="N164" i="2" s="1"/>
  <c r="G164" i="2"/>
  <c r="P164" i="2" s="1"/>
  <c r="F164" i="2"/>
  <c r="O164" i="2" s="1"/>
  <c r="F166" i="2"/>
  <c r="O166" i="2" s="1"/>
  <c r="E168" i="2"/>
  <c r="N168" i="2" s="1"/>
  <c r="G168" i="2"/>
  <c r="P168" i="2" s="1"/>
  <c r="F168" i="2"/>
  <c r="O168" i="2" s="1"/>
  <c r="E170" i="2"/>
  <c r="N170" i="2" s="1"/>
  <c r="G172" i="2"/>
  <c r="P172" i="2" s="1"/>
  <c r="E176" i="2"/>
  <c r="N176" i="2" s="1"/>
  <c r="G176" i="2"/>
  <c r="P176" i="2" s="1"/>
  <c r="F176" i="2"/>
  <c r="O176" i="2" s="1"/>
  <c r="E178" i="2"/>
  <c r="N178" i="2" s="1"/>
  <c r="G178" i="2"/>
  <c r="P178" i="2" s="1"/>
  <c r="F178" i="2"/>
  <c r="O178" i="2" s="1"/>
  <c r="E180" i="2"/>
  <c r="N180" i="2" s="1"/>
  <c r="G180" i="2"/>
  <c r="P180" i="2" s="1"/>
  <c r="F180" i="2"/>
  <c r="O180" i="2" s="1"/>
  <c r="F182" i="2"/>
  <c r="O182" i="2" s="1"/>
  <c r="E184" i="2"/>
  <c r="N184" i="2" s="1"/>
  <c r="G184" i="2"/>
  <c r="P184" i="2" s="1"/>
  <c r="F184" i="2"/>
  <c r="O184" i="2" s="1"/>
  <c r="E186" i="2"/>
  <c r="N186" i="2" s="1"/>
  <c r="G186" i="2"/>
  <c r="P186" i="2" s="1"/>
  <c r="F186" i="2"/>
  <c r="O186" i="2" s="1"/>
  <c r="E188" i="2"/>
  <c r="N188" i="2" s="1"/>
  <c r="G188" i="2"/>
  <c r="P188" i="2" s="1"/>
  <c r="F188" i="2"/>
  <c r="O188" i="2" s="1"/>
  <c r="E190" i="2"/>
  <c r="N190" i="2" s="1"/>
  <c r="E192" i="2"/>
  <c r="N192" i="2" s="1"/>
  <c r="G192" i="2"/>
  <c r="P192" i="2" s="1"/>
  <c r="F192" i="2"/>
  <c r="O192" i="2" s="1"/>
  <c r="E194" i="2"/>
  <c r="N194" i="2" s="1"/>
  <c r="G194" i="2"/>
  <c r="P194" i="2" s="1"/>
  <c r="F194" i="2"/>
  <c r="O194" i="2" s="1"/>
  <c r="E196" i="2"/>
  <c r="N196" i="2" s="1"/>
  <c r="G196" i="2"/>
  <c r="P196" i="2" s="1"/>
  <c r="F196" i="2"/>
  <c r="O196" i="2" s="1"/>
  <c r="F198" i="2"/>
  <c r="O198" i="2" s="1"/>
  <c r="E200" i="2"/>
  <c r="N200" i="2" s="1"/>
  <c r="G200" i="2"/>
  <c r="P200" i="2" s="1"/>
  <c r="F200" i="2"/>
  <c r="O200" i="2" s="1"/>
  <c r="E202" i="2"/>
  <c r="N202" i="2" s="1"/>
  <c r="G202" i="2"/>
  <c r="P202" i="2" s="1"/>
  <c r="F202" i="2"/>
  <c r="O202" i="2" s="1"/>
  <c r="G204" i="2"/>
  <c r="P204" i="2" s="1"/>
  <c r="E206" i="2"/>
  <c r="N206" i="2" s="1"/>
  <c r="F206" i="2"/>
  <c r="O206" i="2" s="1"/>
  <c r="E208" i="2"/>
  <c r="N208" i="2" s="1"/>
  <c r="G208" i="2"/>
  <c r="P208" i="2" s="1"/>
  <c r="F208" i="2"/>
  <c r="O208" i="2" s="1"/>
  <c r="E210" i="2"/>
  <c r="N210" i="2" s="1"/>
  <c r="G210" i="2"/>
  <c r="P210" i="2" s="1"/>
  <c r="F210" i="2"/>
  <c r="O210" i="2" s="1"/>
  <c r="E212" i="2"/>
  <c r="N212" i="2" s="1"/>
  <c r="G212" i="2"/>
  <c r="P212" i="2" s="1"/>
  <c r="F212" i="2"/>
  <c r="O212" i="2" s="1"/>
  <c r="F214" i="2"/>
  <c r="O214" i="2" s="1"/>
  <c r="E216" i="2"/>
  <c r="N216" i="2" s="1"/>
  <c r="G216" i="2"/>
  <c r="P216" i="2" s="1"/>
  <c r="F216" i="2"/>
  <c r="O216" i="2" s="1"/>
  <c r="E218" i="2"/>
  <c r="N218" i="2" s="1"/>
  <c r="G218" i="2"/>
  <c r="P218" i="2" s="1"/>
  <c r="F218" i="2"/>
  <c r="O218" i="2" s="1"/>
  <c r="E220" i="2"/>
  <c r="N220" i="2" s="1"/>
  <c r="G220" i="2"/>
  <c r="P220" i="2" s="1"/>
  <c r="F220" i="2"/>
  <c r="O220" i="2" s="1"/>
  <c r="E222" i="2"/>
  <c r="N222" i="2" s="1"/>
  <c r="E224" i="2"/>
  <c r="N224" i="2" s="1"/>
  <c r="G224" i="2"/>
  <c r="P224" i="2" s="1"/>
  <c r="F224" i="2"/>
  <c r="O224" i="2" s="1"/>
  <c r="E226" i="2"/>
  <c r="N226" i="2" s="1"/>
  <c r="G226" i="2"/>
  <c r="P226" i="2" s="1"/>
  <c r="F226" i="2"/>
  <c r="O226" i="2" s="1"/>
  <c r="E228" i="2"/>
  <c r="N228" i="2" s="1"/>
  <c r="G228" i="2"/>
  <c r="P228" i="2" s="1"/>
  <c r="F228" i="2"/>
  <c r="O228" i="2" s="1"/>
  <c r="F230" i="2"/>
  <c r="O230" i="2" s="1"/>
  <c r="E232" i="2"/>
  <c r="N232" i="2" s="1"/>
  <c r="G232" i="2"/>
  <c r="P232" i="2" s="1"/>
  <c r="F232" i="2"/>
  <c r="O232" i="2" s="1"/>
  <c r="G234" i="2"/>
  <c r="P234" i="2" s="1"/>
  <c r="E236" i="2"/>
  <c r="N236" i="2" s="1"/>
  <c r="F236" i="2"/>
  <c r="O236" i="2" s="1"/>
  <c r="E238" i="2"/>
  <c r="N238" i="2" s="1"/>
  <c r="E240" i="2"/>
  <c r="N240" i="2" s="1"/>
  <c r="G240" i="2"/>
  <c r="P240" i="2" s="1"/>
  <c r="F240" i="2"/>
  <c r="O240" i="2" s="1"/>
  <c r="G242" i="2"/>
  <c r="P242" i="2" s="1"/>
  <c r="E244" i="2"/>
  <c r="N244" i="2" s="1"/>
  <c r="F244" i="2"/>
  <c r="O244" i="2" s="1"/>
  <c r="F246" i="2"/>
  <c r="O246" i="2" s="1"/>
  <c r="E248" i="2"/>
  <c r="N248" i="2" s="1"/>
  <c r="G248" i="2"/>
  <c r="P248" i="2" s="1"/>
  <c r="F248" i="2"/>
  <c r="O248" i="2" s="1"/>
  <c r="G250" i="2"/>
  <c r="P250" i="2" s="1"/>
  <c r="E252" i="2"/>
  <c r="N252" i="2" s="1"/>
  <c r="F252" i="2"/>
  <c r="O252" i="2" s="1"/>
  <c r="E254" i="2"/>
  <c r="F254" i="2"/>
  <c r="E256" i="2"/>
  <c r="G256" i="2"/>
  <c r="F256" i="2"/>
  <c r="G258" i="2"/>
  <c r="E260" i="2"/>
  <c r="G260" i="2"/>
  <c r="F260" i="2"/>
  <c r="E262" i="2"/>
  <c r="F262" i="2"/>
  <c r="E264" i="2"/>
  <c r="G264" i="2"/>
  <c r="F264" i="2"/>
  <c r="E10" i="2"/>
  <c r="N10" i="2" s="1"/>
  <c r="F265" i="2"/>
  <c r="E265" i="2"/>
  <c r="G265" i="2"/>
  <c r="F267" i="2"/>
  <c r="E267" i="2"/>
  <c r="G267" i="2"/>
  <c r="F275" i="2"/>
  <c r="E275" i="2"/>
  <c r="G275" i="2"/>
  <c r="F283" i="2"/>
  <c r="O283" i="2" s="1"/>
  <c r="E283" i="2"/>
  <c r="N283" i="2" s="1"/>
  <c r="G283" i="2"/>
  <c r="P283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55" i="2"/>
  <c r="O155" i="2" s="1"/>
  <c r="E155" i="2"/>
  <c r="N155" i="2" s="1"/>
  <c r="G155" i="2"/>
  <c r="P155" i="2" s="1"/>
  <c r="F159" i="2"/>
  <c r="O159" i="2" s="1"/>
  <c r="E159" i="2"/>
  <c r="N159" i="2" s="1"/>
  <c r="G159" i="2"/>
  <c r="P159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F171" i="2"/>
  <c r="O171" i="2" s="1"/>
  <c r="E171" i="2"/>
  <c r="N171" i="2" s="1"/>
  <c r="G171" i="2"/>
  <c r="P171" i="2" s="1"/>
  <c r="F175" i="2"/>
  <c r="O175" i="2" s="1"/>
  <c r="E175" i="2"/>
  <c r="N175" i="2" s="1"/>
  <c r="G175" i="2"/>
  <c r="P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F187" i="2"/>
  <c r="O187" i="2" s="1"/>
  <c r="E187" i="2"/>
  <c r="N187" i="2" s="1"/>
  <c r="G187" i="2"/>
  <c r="P187" i="2" s="1"/>
  <c r="F191" i="2"/>
  <c r="O191" i="2" s="1"/>
  <c r="E191" i="2"/>
  <c r="N191" i="2" s="1"/>
  <c r="G191" i="2"/>
  <c r="P191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N274" i="2" s="1"/>
  <c r="G274" i="2"/>
  <c r="P274" i="2" s="1"/>
  <c r="F274" i="2"/>
  <c r="O274" i="2" s="1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N284" i="2" s="1"/>
  <c r="G284" i="2"/>
  <c r="P284" i="2" s="1"/>
  <c r="F284" i="2"/>
  <c r="O284" i="2" s="1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S955" i="4" s="1"/>
  <c r="P963" i="4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V365" i="4" s="1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S506" i="4"/>
  <c r="S510" i="4"/>
  <c r="R382" i="4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V522" i="4" s="1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U949" i="4" s="1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69" i="4"/>
  <c r="U213" i="4"/>
  <c r="V369" i="4"/>
  <c r="Q380" i="4"/>
  <c r="N380" i="4"/>
  <c r="R380" i="4" s="1"/>
  <c r="P380" i="4"/>
  <c r="T384" i="4"/>
  <c r="R384" i="4"/>
  <c r="V398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V438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U470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Q154" i="4"/>
  <c r="N154" i="4"/>
  <c r="R154" i="4" s="1"/>
  <c r="P154" i="4"/>
  <c r="U237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Q571" i="4"/>
  <c r="T573" i="4"/>
  <c r="T577" i="4"/>
  <c r="Q579" i="4"/>
  <c r="Q587" i="4"/>
  <c r="T593" i="4"/>
  <c r="Q595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26" i="8" l="1"/>
  <c r="D26" i="8"/>
  <c r="E25" i="8"/>
  <c r="M25" i="8" s="1"/>
  <c r="D25" i="8"/>
  <c r="L25" i="8" s="1"/>
  <c r="F279" i="2"/>
  <c r="E24" i="8"/>
  <c r="D24" i="8"/>
  <c r="E23" i="8"/>
  <c r="D23" i="8"/>
  <c r="E258" i="2"/>
  <c r="V486" i="4"/>
  <c r="V470" i="4"/>
  <c r="E22" i="8"/>
  <c r="D22" i="8"/>
  <c r="D21" i="8"/>
  <c r="E21" i="8"/>
  <c r="F250" i="2"/>
  <c r="O250" i="2" s="1"/>
  <c r="F242" i="2"/>
  <c r="O242" i="2" s="1"/>
  <c r="F234" i="2"/>
  <c r="O234" i="2" s="1"/>
  <c r="U406" i="4"/>
  <c r="U225" i="4"/>
  <c r="U193" i="4"/>
  <c r="V502" i="4"/>
  <c r="F3" i="3"/>
  <c r="S971" i="4"/>
  <c r="U46" i="4"/>
  <c r="T605" i="4"/>
  <c r="V123" i="4"/>
  <c r="U382" i="4"/>
  <c r="U177" i="4"/>
  <c r="U552" i="4"/>
  <c r="F10" i="2"/>
  <c r="O10" i="2" s="1"/>
  <c r="E230" i="2"/>
  <c r="N230" i="2" s="1"/>
  <c r="F222" i="2"/>
  <c r="O222" i="2" s="1"/>
  <c r="E214" i="2"/>
  <c r="N214" i="2" s="1"/>
  <c r="F204" i="2"/>
  <c r="O204" i="2" s="1"/>
  <c r="E198" i="2"/>
  <c r="N198" i="2" s="1"/>
  <c r="F190" i="2"/>
  <c r="O19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E246" i="2"/>
  <c r="N246" i="2" s="1"/>
  <c r="F238" i="2"/>
  <c r="O238" i="2" s="1"/>
  <c r="D20" i="8"/>
  <c r="E20" i="8"/>
  <c r="D19" i="8"/>
  <c r="E19" i="8"/>
  <c r="D18" i="8"/>
  <c r="E18" i="8"/>
  <c r="D17" i="8"/>
  <c r="E17" i="8"/>
  <c r="D16" i="8"/>
  <c r="E16" i="8"/>
  <c r="E15" i="8"/>
  <c r="D15" i="8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E14" i="8"/>
  <c r="E13" i="8"/>
  <c r="D13" i="8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W143" i="4" s="1"/>
  <c r="X143" i="4" s="1"/>
  <c r="Y143" i="4" s="1"/>
  <c r="T208" i="4"/>
  <c r="U217" i="4"/>
  <c r="V185" i="4"/>
  <c r="V530" i="4"/>
  <c r="W530" i="4" s="1"/>
  <c r="X530" i="4" s="1"/>
  <c r="Y530" i="4" s="1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W109" i="4" s="1"/>
  <c r="X109" i="4" s="1"/>
  <c r="Y109" i="4" s="1"/>
  <c r="V506" i="4"/>
  <c r="V442" i="4"/>
  <c r="W442" i="4" s="1"/>
  <c r="X442" i="4" s="1"/>
  <c r="Y442" i="4" s="1"/>
  <c r="V390" i="4"/>
  <c r="S346" i="4"/>
  <c r="S94" i="4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S873" i="4"/>
  <c r="S857" i="4"/>
  <c r="S841" i="4"/>
  <c r="U841" i="4" s="1"/>
  <c r="S825" i="4"/>
  <c r="S809" i="4"/>
  <c r="S793" i="4"/>
  <c r="S777" i="4"/>
  <c r="S761" i="4"/>
  <c r="S745" i="4"/>
  <c r="S729" i="4"/>
  <c r="S713" i="4"/>
  <c r="V713" i="4" s="1"/>
  <c r="S697" i="4"/>
  <c r="S681" i="4"/>
  <c r="S665" i="4"/>
  <c r="S649" i="4"/>
  <c r="V649" i="4" s="1"/>
  <c r="S633" i="4"/>
  <c r="S617" i="4"/>
  <c r="V617" i="4" s="1"/>
  <c r="S601" i="4"/>
  <c r="S585" i="4"/>
  <c r="V585" i="4" s="1"/>
  <c r="S569" i="4"/>
  <c r="U35" i="4"/>
  <c r="V554" i="4"/>
  <c r="U522" i="4"/>
  <c r="W522" i="4" s="1"/>
  <c r="T905" i="4"/>
  <c r="T873" i="4"/>
  <c r="T841" i="4"/>
  <c r="T809" i="4"/>
  <c r="T777" i="4"/>
  <c r="T745" i="4"/>
  <c r="T713" i="4"/>
  <c r="T681" i="4"/>
  <c r="T649" i="4"/>
  <c r="T569" i="4"/>
  <c r="V569" i="4" s="1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W21" i="4" s="1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D8" i="8"/>
  <c r="V498" i="4"/>
  <c r="W498" i="4" s="1"/>
  <c r="X498" i="4" s="1"/>
  <c r="Y498" i="4" s="1"/>
  <c r="V466" i="4"/>
  <c r="V29" i="4"/>
  <c r="V474" i="4"/>
  <c r="V458" i="4"/>
  <c r="V426" i="4"/>
  <c r="V410" i="4"/>
  <c r="W410" i="4" s="1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X554" i="4" s="1"/>
  <c r="Y554" i="4" s="1"/>
  <c r="R939" i="4"/>
  <c r="V939" i="4" s="1"/>
  <c r="U233" i="4"/>
  <c r="W233" i="4" s="1"/>
  <c r="X233" i="4" s="1"/>
  <c r="Y233" i="4" s="1"/>
  <c r="AG233" i="4" s="1"/>
  <c r="T621" i="4"/>
  <c r="T589" i="4"/>
  <c r="T557" i="4"/>
  <c r="U139" i="4"/>
  <c r="W139" i="4" s="1"/>
  <c r="X139" i="4" s="1"/>
  <c r="Y139" i="4" s="1"/>
  <c r="V510" i="4"/>
  <c r="V377" i="4"/>
  <c r="W377" i="4" s="1"/>
  <c r="X377" i="4" s="1"/>
  <c r="Y377" i="4" s="1"/>
  <c r="V241" i="4"/>
  <c r="W241" i="4" s="1"/>
  <c r="X241" i="4" s="1"/>
  <c r="Y241" i="4" s="1"/>
  <c r="V43" i="4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V925" i="4"/>
  <c r="V546" i="4"/>
  <c r="T8" i="4"/>
  <c r="T224" i="4"/>
  <c r="U165" i="4"/>
  <c r="W165" i="4" s="1"/>
  <c r="X165" i="4" s="1"/>
  <c r="Y165" i="4" s="1"/>
  <c r="V536" i="4"/>
  <c r="U205" i="4"/>
  <c r="W205" i="4" s="1"/>
  <c r="X205" i="4" s="1"/>
  <c r="Y205" i="4" s="1"/>
  <c r="S514" i="4"/>
  <c r="V373" i="4"/>
  <c r="E7" i="2"/>
  <c r="N7" i="2" s="1"/>
  <c r="I10" i="2"/>
  <c r="F4" i="3"/>
  <c r="J11" i="2"/>
  <c r="G6" i="2"/>
  <c r="P6" i="2" s="1"/>
  <c r="H6" i="2"/>
  <c r="I12" i="2"/>
  <c r="I5" i="2"/>
  <c r="U173" i="4"/>
  <c r="U209" i="4"/>
  <c r="W209" i="4" s="1"/>
  <c r="X209" i="4" s="1"/>
  <c r="Y209" i="4" s="1"/>
  <c r="U201" i="4"/>
  <c r="U185" i="4"/>
  <c r="W185" i="4" s="1"/>
  <c r="X185" i="4" s="1"/>
  <c r="Y185" i="4" s="1"/>
  <c r="AK185" i="4" s="1"/>
  <c r="V969" i="4"/>
  <c r="V929" i="4"/>
  <c r="V945" i="4"/>
  <c r="U229" i="4"/>
  <c r="I11" i="2"/>
  <c r="H11" i="2"/>
  <c r="J6" i="2"/>
  <c r="I6" i="2"/>
  <c r="H12" i="2"/>
  <c r="G8" i="2"/>
  <c r="P8" i="2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W494" i="4"/>
  <c r="W478" i="4"/>
  <c r="X478" i="4" s="1"/>
  <c r="Y478" i="4" s="1"/>
  <c r="S917" i="4"/>
  <c r="S909" i="4"/>
  <c r="U909" i="4" s="1"/>
  <c r="S901" i="4"/>
  <c r="S893" i="4"/>
  <c r="U893" i="4" s="1"/>
  <c r="S885" i="4"/>
  <c r="S877" i="4"/>
  <c r="U877" i="4" s="1"/>
  <c r="S869" i="4"/>
  <c r="S861" i="4"/>
  <c r="U861" i="4" s="1"/>
  <c r="S853" i="4"/>
  <c r="S845" i="4"/>
  <c r="U845" i="4" s="1"/>
  <c r="S837" i="4"/>
  <c r="S829" i="4"/>
  <c r="U829" i="4" s="1"/>
  <c r="S821" i="4"/>
  <c r="S813" i="4"/>
  <c r="U813" i="4" s="1"/>
  <c r="S805" i="4"/>
  <c r="S797" i="4"/>
  <c r="U797" i="4" s="1"/>
  <c r="S789" i="4"/>
  <c r="S781" i="4"/>
  <c r="U781" i="4" s="1"/>
  <c r="S773" i="4"/>
  <c r="S765" i="4"/>
  <c r="U765" i="4" s="1"/>
  <c r="S757" i="4"/>
  <c r="S749" i="4"/>
  <c r="U749" i="4" s="1"/>
  <c r="S741" i="4"/>
  <c r="S733" i="4"/>
  <c r="U733" i="4" s="1"/>
  <c r="S725" i="4"/>
  <c r="S717" i="4"/>
  <c r="U717" i="4" s="1"/>
  <c r="S709" i="4"/>
  <c r="S701" i="4"/>
  <c r="S693" i="4"/>
  <c r="S685" i="4"/>
  <c r="U685" i="4" s="1"/>
  <c r="S677" i="4"/>
  <c r="S669" i="4"/>
  <c r="U669" i="4" s="1"/>
  <c r="S661" i="4"/>
  <c r="S653" i="4"/>
  <c r="U653" i="4" s="1"/>
  <c r="S645" i="4"/>
  <c r="S637" i="4"/>
  <c r="V637" i="4" s="1"/>
  <c r="S629" i="4"/>
  <c r="S621" i="4"/>
  <c r="V621" i="4" s="1"/>
  <c r="S613" i="4"/>
  <c r="S605" i="4"/>
  <c r="V605" i="4" s="1"/>
  <c r="S597" i="4"/>
  <c r="S589" i="4"/>
  <c r="S581" i="4"/>
  <c r="S573" i="4"/>
  <c r="V573" i="4" s="1"/>
  <c r="S565" i="4"/>
  <c r="S557" i="4"/>
  <c r="V557" i="4" s="1"/>
  <c r="S1001" i="4"/>
  <c r="S993" i="4"/>
  <c r="U993" i="4" s="1"/>
  <c r="S985" i="4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W62" i="4" s="1"/>
  <c r="X62" i="4" s="1"/>
  <c r="Y62" i="4" s="1"/>
  <c r="V229" i="4"/>
  <c r="T7" i="4"/>
  <c r="V135" i="4"/>
  <c r="V119" i="4"/>
  <c r="W119" i="4" s="1"/>
  <c r="U462" i="4"/>
  <c r="U446" i="4"/>
  <c r="W446" i="4" s="1"/>
  <c r="X446" i="4" s="1"/>
  <c r="Y446" i="4" s="1"/>
  <c r="AI446" i="4" s="1"/>
  <c r="U430" i="4"/>
  <c r="V414" i="4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W394" i="4" s="1"/>
  <c r="X394" i="4" s="1"/>
  <c r="Y394" i="4" s="1"/>
  <c r="V221" i="4"/>
  <c r="V213" i="4"/>
  <c r="W213" i="4" s="1"/>
  <c r="X213" i="4" s="1"/>
  <c r="Y213" i="4" s="1"/>
  <c r="V205" i="4"/>
  <c r="V197" i="4"/>
  <c r="W197" i="4" s="1"/>
  <c r="X197" i="4" s="1"/>
  <c r="Y197" i="4" s="1"/>
  <c r="V189" i="4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S214" i="4"/>
  <c r="U214" i="4" s="1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O106" i="2" s="1"/>
  <c r="E464" i="2"/>
  <c r="G464" i="2"/>
  <c r="F464" i="2"/>
  <c r="E460" i="2"/>
  <c r="G460" i="2"/>
  <c r="F460" i="2"/>
  <c r="E456" i="2"/>
  <c r="G456" i="2"/>
  <c r="F456" i="2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E462" i="2"/>
  <c r="G462" i="2"/>
  <c r="F462" i="2"/>
  <c r="E458" i="2"/>
  <c r="G458" i="2"/>
  <c r="F458" i="2"/>
  <c r="E454" i="2"/>
  <c r="G454" i="2"/>
  <c r="F454" i="2"/>
  <c r="F145" i="2"/>
  <c r="O145" i="2" s="1"/>
  <c r="E145" i="2"/>
  <c r="N145" i="2" s="1"/>
  <c r="G145" i="2"/>
  <c r="P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W482" i="4"/>
  <c r="W470" i="4"/>
  <c r="W462" i="4"/>
  <c r="T407" i="4"/>
  <c r="T10" i="4"/>
  <c r="T514" i="4"/>
  <c r="R514" i="4"/>
  <c r="R941" i="4"/>
  <c r="T941" i="4"/>
  <c r="W536" i="4"/>
  <c r="X536" i="4" s="1"/>
  <c r="Y536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W528" i="4"/>
  <c r="X528" i="4" s="1"/>
  <c r="Y528" i="4" s="1"/>
  <c r="W153" i="4"/>
  <c r="T354" i="4"/>
  <c r="V354" i="4" s="1"/>
  <c r="T338" i="4"/>
  <c r="S12" i="4"/>
  <c r="U12" i="4" s="1"/>
  <c r="T222" i="4"/>
  <c r="T5" i="4"/>
  <c r="T509" i="4"/>
  <c r="V66" i="4"/>
  <c r="U66" i="4"/>
  <c r="W406" i="4"/>
  <c r="X406" i="4" s="1"/>
  <c r="Y406" i="4" s="1"/>
  <c r="S236" i="4"/>
  <c r="U236" i="4" s="1"/>
  <c r="W245" i="4"/>
  <c r="X245" i="4" s="1"/>
  <c r="Y245" i="4" s="1"/>
  <c r="W149" i="4"/>
  <c r="X149" i="4" s="1"/>
  <c r="Y149" i="4" s="1"/>
  <c r="W147" i="4"/>
  <c r="X147" i="4" s="1"/>
  <c r="Y147" i="4" s="1"/>
  <c r="W123" i="4"/>
  <c r="X123" i="4" s="1"/>
  <c r="Y123" i="4" s="1"/>
  <c r="W39" i="4"/>
  <c r="X39" i="4" s="1"/>
  <c r="Y3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54" i="4"/>
  <c r="U346" i="4"/>
  <c r="U226" i="4"/>
  <c r="U210" i="4"/>
  <c r="V14" i="4"/>
  <c r="U14" i="4"/>
  <c r="U98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86" i="4"/>
  <c r="X486" i="4" s="1"/>
  <c r="Y486" i="4" s="1"/>
  <c r="AG486" i="4" s="1"/>
  <c r="W414" i="4"/>
  <c r="X414" i="4" s="1"/>
  <c r="Y414" i="4" s="1"/>
  <c r="W361" i="4"/>
  <c r="X361" i="4" s="1"/>
  <c r="Y361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T70" i="4"/>
  <c r="T57" i="4"/>
  <c r="T49" i="4"/>
  <c r="T38" i="4"/>
  <c r="T32" i="4"/>
  <c r="T24" i="4"/>
  <c r="V350" i="4"/>
  <c r="U230" i="4"/>
  <c r="U94" i="4"/>
  <c r="U90" i="4"/>
  <c r="U82" i="4"/>
  <c r="U78" i="4"/>
  <c r="V15" i="4"/>
  <c r="U15" i="4"/>
  <c r="U387" i="4"/>
  <c r="U59" i="4"/>
  <c r="U4" i="4"/>
  <c r="V4" i="4"/>
  <c r="W965" i="4"/>
  <c r="X965" i="4" s="1"/>
  <c r="Y965" i="4" s="1"/>
  <c r="W933" i="4"/>
  <c r="X933" i="4" s="1"/>
  <c r="Y933" i="4" s="1"/>
  <c r="W925" i="4"/>
  <c r="X925" i="4" s="1"/>
  <c r="Y925" i="4" s="1"/>
  <c r="W490" i="4"/>
  <c r="X490" i="4" s="1"/>
  <c r="Y490" i="4" s="1"/>
  <c r="W474" i="4"/>
  <c r="W458" i="4"/>
  <c r="X458" i="4" s="1"/>
  <c r="Y458" i="4" s="1"/>
  <c r="W426" i="4"/>
  <c r="X426" i="4" s="1"/>
  <c r="Y426" i="4" s="1"/>
  <c r="W398" i="4"/>
  <c r="X398" i="4" s="1"/>
  <c r="Y398" i="4" s="1"/>
  <c r="W390" i="4"/>
  <c r="X390" i="4" s="1"/>
  <c r="Y390" i="4" s="1"/>
  <c r="W369" i="4"/>
  <c r="X369" i="4" s="1"/>
  <c r="Y369" i="4" s="1"/>
  <c r="W229" i="4"/>
  <c r="X229" i="4" s="1"/>
  <c r="Y229" i="4" s="1"/>
  <c r="W221" i="4"/>
  <c r="X221" i="4" s="1"/>
  <c r="Y221" i="4" s="1"/>
  <c r="W161" i="4"/>
  <c r="X161" i="4" s="1"/>
  <c r="Y161" i="4" s="1"/>
  <c r="AK161" i="4" s="1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V80" i="4" s="1"/>
  <c r="T76" i="4"/>
  <c r="T72" i="4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86" i="4"/>
  <c r="V954" i="4"/>
  <c r="V921" i="4"/>
  <c r="U921" i="4"/>
  <c r="V913" i="4"/>
  <c r="U913" i="4"/>
  <c r="V897" i="4"/>
  <c r="U897" i="4"/>
  <c r="V889" i="4"/>
  <c r="U889" i="4"/>
  <c r="V881" i="4"/>
  <c r="U881" i="4"/>
  <c r="U873" i="4"/>
  <c r="V865" i="4"/>
  <c r="U865" i="4"/>
  <c r="V857" i="4"/>
  <c r="U857" i="4"/>
  <c r="V849" i="4"/>
  <c r="U849" i="4"/>
  <c r="V833" i="4"/>
  <c r="U833" i="4"/>
  <c r="V825" i="4"/>
  <c r="U825" i="4"/>
  <c r="V817" i="4"/>
  <c r="U817" i="4"/>
  <c r="U809" i="4"/>
  <c r="V801" i="4"/>
  <c r="U801" i="4"/>
  <c r="V793" i="4"/>
  <c r="U793" i="4"/>
  <c r="V785" i="4"/>
  <c r="U785" i="4"/>
  <c r="U777" i="4"/>
  <c r="V769" i="4"/>
  <c r="U769" i="4"/>
  <c r="V761" i="4"/>
  <c r="U761" i="4"/>
  <c r="V753" i="4"/>
  <c r="U753" i="4"/>
  <c r="U745" i="4"/>
  <c r="V737" i="4"/>
  <c r="U737" i="4"/>
  <c r="V729" i="4"/>
  <c r="U729" i="4"/>
  <c r="V721" i="4"/>
  <c r="U721" i="4"/>
  <c r="V705" i="4"/>
  <c r="U705" i="4"/>
  <c r="V697" i="4"/>
  <c r="U697" i="4"/>
  <c r="V689" i="4"/>
  <c r="U689" i="4"/>
  <c r="U681" i="4"/>
  <c r="V673" i="4"/>
  <c r="U673" i="4"/>
  <c r="V665" i="4"/>
  <c r="U665" i="4"/>
  <c r="V657" i="4"/>
  <c r="U657" i="4"/>
  <c r="V641" i="4"/>
  <c r="U641" i="4"/>
  <c r="V633" i="4"/>
  <c r="U633" i="4"/>
  <c r="V625" i="4"/>
  <c r="U625" i="4"/>
  <c r="U617" i="4"/>
  <c r="V609" i="4"/>
  <c r="U609" i="4"/>
  <c r="U601" i="4"/>
  <c r="V593" i="4"/>
  <c r="U593" i="4"/>
  <c r="V577" i="4"/>
  <c r="U577" i="4"/>
  <c r="U569" i="4"/>
  <c r="V561" i="4"/>
  <c r="U561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494" i="4"/>
  <c r="Y494" i="4" s="1"/>
  <c r="X153" i="4"/>
  <c r="Y153" i="4" s="1"/>
  <c r="U1001" i="4"/>
  <c r="U997" i="4"/>
  <c r="V989" i="4"/>
  <c r="U989" i="4"/>
  <c r="U985" i="4"/>
  <c r="U981" i="4"/>
  <c r="X104" i="4"/>
  <c r="Y104" i="4" s="1"/>
  <c r="X937" i="4"/>
  <c r="Y937" i="4" s="1"/>
  <c r="X538" i="4"/>
  <c r="Y538" i="4" s="1"/>
  <c r="X474" i="4"/>
  <c r="Y474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V35" i="4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362" i="4"/>
  <c r="X135" i="4"/>
  <c r="Y135" i="4" s="1"/>
  <c r="AG135" i="4" s="1"/>
  <c r="X482" i="4"/>
  <c r="Y482" i="4" s="1"/>
  <c r="AI482" i="4" s="1"/>
  <c r="X470" i="4"/>
  <c r="Y470" i="4" s="1"/>
  <c r="X462" i="4"/>
  <c r="Y462" i="4" s="1"/>
  <c r="AI46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T993" i="4"/>
  <c r="T985" i="4"/>
  <c r="V985" i="4" s="1"/>
  <c r="T977" i="4"/>
  <c r="V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264" i="4" l="1"/>
  <c r="W264" i="4" s="1"/>
  <c r="V970" i="4"/>
  <c r="V994" i="4"/>
  <c r="V383" i="4"/>
  <c r="V539" i="4"/>
  <c r="W539" i="4" s="1"/>
  <c r="V545" i="4"/>
  <c r="V342" i="4"/>
  <c r="V88" i="4"/>
  <c r="W88" i="4" s="1"/>
  <c r="X88" i="4" s="1"/>
  <c r="Y88" i="4" s="1"/>
  <c r="V114" i="4"/>
  <c r="W114" i="4" s="1"/>
  <c r="X114" i="4" s="1"/>
  <c r="Y114" i="4" s="1"/>
  <c r="U649" i="4"/>
  <c r="V926" i="4"/>
  <c r="V978" i="4"/>
  <c r="W978" i="4" s="1"/>
  <c r="V22" i="4"/>
  <c r="W22" i="4" s="1"/>
  <c r="X22" i="4" s="1"/>
  <c r="Y22" i="4" s="1"/>
  <c r="V51" i="4"/>
  <c r="V509" i="4"/>
  <c r="W509" i="4" s="1"/>
  <c r="V993" i="4"/>
  <c r="W993" i="4" s="1"/>
  <c r="X993" i="4" s="1"/>
  <c r="U573" i="4"/>
  <c r="W573" i="4" s="1"/>
  <c r="X573" i="4" s="1"/>
  <c r="V556" i="4"/>
  <c r="V366" i="4"/>
  <c r="W366" i="4" s="1"/>
  <c r="V942" i="4"/>
  <c r="W942" i="4" s="1"/>
  <c r="V338" i="4"/>
  <c r="W338" i="4" s="1"/>
  <c r="X338" i="4" s="1"/>
  <c r="U605" i="4"/>
  <c r="W605" i="4" s="1"/>
  <c r="X605" i="4" s="1"/>
  <c r="U713" i="4"/>
  <c r="W713" i="4" s="1"/>
  <c r="V515" i="4"/>
  <c r="W515" i="4" s="1"/>
  <c r="V589" i="4"/>
  <c r="W589" i="4" s="1"/>
  <c r="X589" i="4" s="1"/>
  <c r="W1001" i="4"/>
  <c r="U637" i="4"/>
  <c r="W46" i="4"/>
  <c r="U585" i="4"/>
  <c r="W585" i="4" s="1"/>
  <c r="V72" i="4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AW450" i="4" s="1"/>
  <c r="W373" i="4"/>
  <c r="W546" i="4"/>
  <c r="X546" i="4" s="1"/>
  <c r="AV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V905" i="4"/>
  <c r="W905" i="4" s="1"/>
  <c r="X905" i="4" s="1"/>
  <c r="Y905" i="4" s="1"/>
  <c r="V601" i="4"/>
  <c r="W506" i="4"/>
  <c r="X506" i="4" s="1"/>
  <c r="W430" i="4"/>
  <c r="X430" i="4" s="1"/>
  <c r="Y430" i="4" s="1"/>
  <c r="W977" i="4"/>
  <c r="X977" i="4" s="1"/>
  <c r="U557" i="4"/>
  <c r="W557" i="4" s="1"/>
  <c r="X557" i="4" s="1"/>
  <c r="U589" i="4"/>
  <c r="U621" i="4"/>
  <c r="W35" i="4"/>
  <c r="X35" i="4" s="1"/>
  <c r="Y35" i="4" s="1"/>
  <c r="V374" i="4"/>
  <c r="W374" i="4" s="1"/>
  <c r="V523" i="4"/>
  <c r="V547" i="4"/>
  <c r="W547" i="4" s="1"/>
  <c r="V934" i="4"/>
  <c r="W934" i="4" s="1"/>
  <c r="V946" i="4"/>
  <c r="W946" i="4" s="1"/>
  <c r="V962" i="4"/>
  <c r="V529" i="4"/>
  <c r="W529" i="4" s="1"/>
  <c r="V974" i="4"/>
  <c r="W974" i="4" s="1"/>
  <c r="V982" i="4"/>
  <c r="W982" i="4" s="1"/>
  <c r="V990" i="4"/>
  <c r="V998" i="4"/>
  <c r="W998" i="4" s="1"/>
  <c r="V507" i="4"/>
  <c r="W507" i="4" s="1"/>
  <c r="X507" i="4" s="1"/>
  <c r="V74" i="4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V613" i="4"/>
  <c r="W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F5" i="3"/>
  <c r="I5" i="3"/>
  <c r="U391" i="4"/>
  <c r="W391" i="4" s="1"/>
  <c r="V106" i="4"/>
  <c r="W106" i="4" s="1"/>
  <c r="X106" i="4" s="1"/>
  <c r="V110" i="4"/>
  <c r="V148" i="4"/>
  <c r="W148" i="4" s="1"/>
  <c r="X148" i="4" s="1"/>
  <c r="V152" i="4"/>
  <c r="W152" i="4" s="1"/>
  <c r="X152" i="4" s="1"/>
  <c r="V234" i="4"/>
  <c r="V238" i="4"/>
  <c r="W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Y577" i="4" s="1"/>
  <c r="W593" i="4"/>
  <c r="W601" i="4"/>
  <c r="Y601" i="4" s="1"/>
  <c r="W609" i="4"/>
  <c r="X609" i="4" s="1"/>
  <c r="W617" i="4"/>
  <c r="Y617" i="4" s="1"/>
  <c r="W625" i="4"/>
  <c r="Y625" i="4" s="1"/>
  <c r="W633" i="4"/>
  <c r="X633" i="4" s="1"/>
  <c r="W641" i="4"/>
  <c r="Y641" i="4" s="1"/>
  <c r="W649" i="4"/>
  <c r="X649" i="4" s="1"/>
  <c r="W657" i="4"/>
  <c r="W665" i="4"/>
  <c r="Y665" i="4" s="1"/>
  <c r="W673" i="4"/>
  <c r="X673" i="4" s="1"/>
  <c r="W689" i="4"/>
  <c r="Y689" i="4" s="1"/>
  <c r="W697" i="4"/>
  <c r="X697" i="4" s="1"/>
  <c r="W705" i="4"/>
  <c r="Y705" i="4" s="1"/>
  <c r="W721" i="4"/>
  <c r="W729" i="4"/>
  <c r="Y729" i="4" s="1"/>
  <c r="W737" i="4"/>
  <c r="X737" i="4" s="1"/>
  <c r="W753" i="4"/>
  <c r="Y753" i="4" s="1"/>
  <c r="W761" i="4"/>
  <c r="X761" i="4" s="1"/>
  <c r="Y761" i="4" s="1"/>
  <c r="W769" i="4"/>
  <c r="X769" i="4" s="1"/>
  <c r="Y769" i="4" s="1"/>
  <c r="W785" i="4"/>
  <c r="X785" i="4" s="1"/>
  <c r="Y785" i="4" s="1"/>
  <c r="V36" i="4"/>
  <c r="W36" i="4" s="1"/>
  <c r="X36" i="4" s="1"/>
  <c r="Y36" i="4" s="1"/>
  <c r="W51" i="4"/>
  <c r="X51" i="4" s="1"/>
  <c r="Y51" i="4" s="1"/>
  <c r="V124" i="4"/>
  <c r="W124" i="4" s="1"/>
  <c r="X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793" i="4"/>
  <c r="W801" i="4"/>
  <c r="X801" i="4" s="1"/>
  <c r="Y801" i="4" s="1"/>
  <c r="W817" i="4"/>
  <c r="X817" i="4" s="1"/>
  <c r="Y817" i="4" s="1"/>
  <c r="W825" i="4"/>
  <c r="X825" i="4" s="1"/>
  <c r="Y825" i="4" s="1"/>
  <c r="W833" i="4"/>
  <c r="X833" i="4" s="1"/>
  <c r="Y833" i="4" s="1"/>
  <c r="W849" i="4"/>
  <c r="X849" i="4" s="1"/>
  <c r="Y849" i="4" s="1"/>
  <c r="W857" i="4"/>
  <c r="W865" i="4"/>
  <c r="X865" i="4" s="1"/>
  <c r="Y865" i="4" s="1"/>
  <c r="W873" i="4"/>
  <c r="W881" i="4"/>
  <c r="X881" i="4" s="1"/>
  <c r="Y881" i="4" s="1"/>
  <c r="W41" i="4"/>
  <c r="W71" i="4"/>
  <c r="X71" i="4" s="1"/>
  <c r="Y71" i="4" s="1"/>
  <c r="W79" i="4"/>
  <c r="X79" i="4" s="1"/>
  <c r="Y79" i="4" s="1"/>
  <c r="W87" i="4"/>
  <c r="X87" i="4" s="1"/>
  <c r="Y87" i="4" s="1"/>
  <c r="W923" i="4"/>
  <c r="W935" i="4"/>
  <c r="X935" i="4" s="1"/>
  <c r="Y935" i="4" s="1"/>
  <c r="W943" i="4"/>
  <c r="X943" i="4" s="1"/>
  <c r="Y943" i="4" s="1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V63" i="4"/>
  <c r="W63" i="4" s="1"/>
  <c r="X63" i="4" s="1"/>
  <c r="Y63" i="4" s="1"/>
  <c r="U9" i="4"/>
  <c r="W889" i="4"/>
  <c r="X889" i="4" s="1"/>
  <c r="Y889" i="4" s="1"/>
  <c r="W897" i="4"/>
  <c r="W913" i="4"/>
  <c r="X913" i="4" s="1"/>
  <c r="Y913" i="4" s="1"/>
  <c r="W921" i="4"/>
  <c r="W95" i="4"/>
  <c r="X95" i="4" s="1"/>
  <c r="Y95" i="4" s="1"/>
  <c r="W103" i="4"/>
  <c r="X103" i="4" s="1"/>
  <c r="Y103" i="4" s="1"/>
  <c r="W111" i="4"/>
  <c r="W155" i="4"/>
  <c r="X155" i="4" s="1"/>
  <c r="Y155" i="4" s="1"/>
  <c r="W951" i="4"/>
  <c r="X951" i="4" s="1"/>
  <c r="Y951" i="4" s="1"/>
  <c r="W955" i="4"/>
  <c r="X955" i="4" s="1"/>
  <c r="Y955" i="4" s="1"/>
  <c r="W963" i="4"/>
  <c r="X963" i="4" s="1"/>
  <c r="Y963" i="4" s="1"/>
  <c r="W971" i="4"/>
  <c r="X971" i="4" s="1"/>
  <c r="Y971" i="4" s="1"/>
  <c r="W516" i="4"/>
  <c r="X516" i="4" s="1"/>
  <c r="Y516" i="4" s="1"/>
  <c r="W532" i="4"/>
  <c r="X532" i="4" s="1"/>
  <c r="Y532" i="4" s="1"/>
  <c r="W548" i="4"/>
  <c r="W565" i="4"/>
  <c r="X565" i="4" s="1"/>
  <c r="Y565" i="4" s="1"/>
  <c r="W597" i="4"/>
  <c r="X597" i="4" s="1"/>
  <c r="Y597" i="4" s="1"/>
  <c r="W629" i="4"/>
  <c r="W645" i="4"/>
  <c r="X645" i="4" s="1"/>
  <c r="W661" i="4"/>
  <c r="X661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H418" i="4"/>
  <c r="AK418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X701" i="4" s="1"/>
  <c r="W853" i="4"/>
  <c r="X853" i="4" s="1"/>
  <c r="W869" i="4"/>
  <c r="X869" i="4" s="1"/>
  <c r="W885" i="4"/>
  <c r="W901" i="4"/>
  <c r="W917" i="4"/>
  <c r="X917" i="4" s="1"/>
  <c r="W74" i="4"/>
  <c r="X74" i="4" s="1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10" i="4"/>
  <c r="X110" i="4" s="1"/>
  <c r="W234" i="4"/>
  <c r="X234" i="4" s="1"/>
  <c r="W531" i="4"/>
  <c r="X531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X15" i="4" s="1"/>
  <c r="W70" i="4"/>
  <c r="X70" i="4" s="1"/>
  <c r="W78" i="4"/>
  <c r="X78" i="4" s="1"/>
  <c r="W94" i="4"/>
  <c r="X9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54" i="4"/>
  <c r="X354" i="4" s="1"/>
  <c r="V13" i="4"/>
  <c r="W13" i="4" s="1"/>
  <c r="W66" i="4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Y542" i="4" s="1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621" i="4"/>
  <c r="X621" i="4" s="1"/>
  <c r="W637" i="4"/>
  <c r="X637" i="4" s="1"/>
  <c r="W693" i="4"/>
  <c r="W709" i="4"/>
  <c r="X709" i="4" s="1"/>
  <c r="W725" i="4"/>
  <c r="X725" i="4" s="1"/>
  <c r="W741" i="4"/>
  <c r="X741" i="4" s="1"/>
  <c r="W757" i="4"/>
  <c r="X757" i="4" s="1"/>
  <c r="W773" i="4"/>
  <c r="X773" i="4" s="1"/>
  <c r="W789" i="4"/>
  <c r="X789" i="4" s="1"/>
  <c r="W805" i="4"/>
  <c r="X805" i="4" s="1"/>
  <c r="W821" i="4"/>
  <c r="X821" i="4" s="1"/>
  <c r="W837" i="4"/>
  <c r="X837" i="4" s="1"/>
  <c r="W893" i="4"/>
  <c r="X893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64" i="4"/>
  <c r="X228" i="4"/>
  <c r="X264" i="4"/>
  <c r="X272" i="4"/>
  <c r="X280" i="4"/>
  <c r="X296" i="4"/>
  <c r="X304" i="4"/>
  <c r="X312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9" i="4"/>
  <c r="AI123" i="4"/>
  <c r="AI131" i="4"/>
  <c r="AI139" i="4"/>
  <c r="AI147" i="4"/>
  <c r="W981" i="4"/>
  <c r="X981" i="4" s="1"/>
  <c r="AI165" i="4"/>
  <c r="AI197" i="4"/>
  <c r="AI217" i="4"/>
  <c r="W67" i="4"/>
  <c r="X67" i="4" s="1"/>
  <c r="Y67" i="4" s="1"/>
  <c r="W73" i="4"/>
  <c r="W77" i="4"/>
  <c r="X77" i="4" s="1"/>
  <c r="Y77" i="4" s="1"/>
  <c r="W81" i="4"/>
  <c r="X81" i="4" s="1"/>
  <c r="Y81" i="4" s="1"/>
  <c r="W85" i="4"/>
  <c r="X85" i="4" s="1"/>
  <c r="Y85" i="4" s="1"/>
  <c r="W89" i="4"/>
  <c r="W93" i="4"/>
  <c r="X93" i="4" s="1"/>
  <c r="Y93" i="4" s="1"/>
  <c r="W97" i="4"/>
  <c r="X97" i="4" s="1"/>
  <c r="Y97" i="4" s="1"/>
  <c r="W101" i="4"/>
  <c r="X101" i="4" s="1"/>
  <c r="Y101" i="4" s="1"/>
  <c r="W64" i="4"/>
  <c r="W235" i="4"/>
  <c r="X235" i="4" s="1"/>
  <c r="Y235" i="4" s="1"/>
  <c r="W239" i="4"/>
  <c r="X239" i="4" s="1"/>
  <c r="Y239" i="4" s="1"/>
  <c r="W243" i="4"/>
  <c r="X243" i="4" s="1"/>
  <c r="Y243" i="4" s="1"/>
  <c r="W359" i="4"/>
  <c r="W363" i="4"/>
  <c r="X363" i="4" s="1"/>
  <c r="Y363" i="4" s="1"/>
  <c r="W367" i="4"/>
  <c r="W371" i="4"/>
  <c r="X371" i="4" s="1"/>
  <c r="Y371" i="4" s="1"/>
  <c r="W375" i="4"/>
  <c r="W379" i="4"/>
  <c r="X379" i="4" s="1"/>
  <c r="Y379" i="4" s="1"/>
  <c r="W518" i="4"/>
  <c r="X518" i="4" s="1"/>
  <c r="W534" i="4"/>
  <c r="Y534" i="4" s="1"/>
  <c r="W550" i="4"/>
  <c r="W524" i="4"/>
  <c r="W540" i="4"/>
  <c r="Y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1001" i="4"/>
  <c r="Y1001" i="4"/>
  <c r="AF1001" i="4" s="1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AD114" i="4"/>
  <c r="AH114" i="4"/>
  <c r="AJ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AB37" i="4"/>
  <c r="AD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38" i="4"/>
  <c r="X542" i="4"/>
  <c r="X693" i="4"/>
  <c r="X27" i="4"/>
  <c r="Y27" i="4" s="1"/>
  <c r="X373" i="4"/>
  <c r="Y373" i="4" s="1"/>
  <c r="X382" i="4"/>
  <c r="X953" i="4"/>
  <c r="Y953" i="4"/>
  <c r="AA390" i="4"/>
  <c r="AM390" i="4" s="1"/>
  <c r="AS390" i="4" s="1"/>
  <c r="AC390" i="4"/>
  <c r="AE390" i="4"/>
  <c r="Z390" i="4"/>
  <c r="AB390" i="4"/>
  <c r="AD390" i="4"/>
  <c r="AT390" i="4"/>
  <c r="AA398" i="4"/>
  <c r="AC398" i="4"/>
  <c r="AE398" i="4"/>
  <c r="Z398" i="4"/>
  <c r="AB398" i="4"/>
  <c r="AD398" i="4"/>
  <c r="AT398" i="4"/>
  <c r="AE418" i="4"/>
  <c r="AW418" i="4"/>
  <c r="AD418" i="4"/>
  <c r="AT418" i="4"/>
  <c r="AA426" i="4"/>
  <c r="AC426" i="4"/>
  <c r="AE426" i="4"/>
  <c r="Z426" i="4"/>
  <c r="AB426" i="4"/>
  <c r="AD426" i="4"/>
  <c r="AA434" i="4"/>
  <c r="AM434" i="4" s="1"/>
  <c r="AS434" i="4" s="1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D442" i="4"/>
  <c r="AT442" i="4"/>
  <c r="AA458" i="4"/>
  <c r="AC458" i="4"/>
  <c r="AE458" i="4"/>
  <c r="Z458" i="4"/>
  <c r="AB458" i="4"/>
  <c r="AD458" i="4"/>
  <c r="AT458" i="4"/>
  <c r="AA466" i="4"/>
  <c r="AC466" i="4"/>
  <c r="AE466" i="4"/>
  <c r="AS466" i="4"/>
  <c r="AW466" i="4"/>
  <c r="Z466" i="4"/>
  <c r="AB466" i="4"/>
  <c r="AD466" i="4"/>
  <c r="AT466" i="4"/>
  <c r="AA474" i="4"/>
  <c r="AC474" i="4"/>
  <c r="AE474" i="4"/>
  <c r="AQ474" i="4" s="1"/>
  <c r="AW474" i="4" s="1"/>
  <c r="Z474" i="4"/>
  <c r="AB474" i="4"/>
  <c r="AD474" i="4"/>
  <c r="AT474" i="4"/>
  <c r="AA490" i="4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AQ149" i="4" s="1"/>
  <c r="AW149" i="4" s="1"/>
  <c r="Z245" i="4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AQ965" i="4" s="1"/>
  <c r="AW965" i="4" s="1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H135" i="4"/>
  <c r="AK135" i="4"/>
  <c r="AH143" i="4"/>
  <c r="AK143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523" i="4"/>
  <c r="W926" i="4"/>
  <c r="W954" i="4"/>
  <c r="W962" i="4"/>
  <c r="W970" i="4"/>
  <c r="W545" i="4"/>
  <c r="W986" i="4"/>
  <c r="W990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E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D486" i="4"/>
  <c r="AT486" i="4"/>
  <c r="AA498" i="4"/>
  <c r="AC498" i="4"/>
  <c r="AE498" i="4"/>
  <c r="Z498" i="4"/>
  <c r="AB498" i="4"/>
  <c r="AD498" i="4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D43" i="4"/>
  <c r="AA43" i="4"/>
  <c r="AM43" i="4" s="1"/>
  <c r="AS43" i="4" s="1"/>
  <c r="AE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A161" i="4"/>
  <c r="AC161" i="4"/>
  <c r="AE161" i="4"/>
  <c r="AQ161" i="4" s="1"/>
  <c r="AW161" i="4" s="1"/>
  <c r="Z161" i="4"/>
  <c r="AB161" i="4"/>
  <c r="AD161" i="4"/>
  <c r="AB173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O209" i="4" s="1"/>
  <c r="AU209" i="4" s="1"/>
  <c r="AE209" i="4"/>
  <c r="Z209" i="4"/>
  <c r="AB209" i="4"/>
  <c r="AN209" i="4" s="1"/>
  <c r="AT209" i="4" s="1"/>
  <c r="AD209" i="4"/>
  <c r="AA221" i="4"/>
  <c r="AC221" i="4"/>
  <c r="AE221" i="4"/>
  <c r="AQ221" i="4" s="1"/>
  <c r="AW221" i="4" s="1"/>
  <c r="Z221" i="4"/>
  <c r="AB221" i="4"/>
  <c r="AD221" i="4"/>
  <c r="AA229" i="4"/>
  <c r="AC229" i="4"/>
  <c r="AE229" i="4"/>
  <c r="Z229" i="4"/>
  <c r="AB229" i="4"/>
  <c r="AD229" i="4"/>
  <c r="Z241" i="4"/>
  <c r="AL241" i="4" s="1"/>
  <c r="AR241" i="4" s="1"/>
  <c r="AB241" i="4"/>
  <c r="AD241" i="4"/>
  <c r="AC241" i="4"/>
  <c r="AA241" i="4"/>
  <c r="AE241" i="4"/>
  <c r="Z369" i="4"/>
  <c r="AB369" i="4"/>
  <c r="AN369" i="4" s="1"/>
  <c r="AD369" i="4"/>
  <c r="AT369" i="4"/>
  <c r="AV369" i="4"/>
  <c r="AC369" i="4"/>
  <c r="AA369" i="4"/>
  <c r="AE369" i="4"/>
  <c r="AQ369" i="4" s="1"/>
  <c r="AW369" i="4" s="1"/>
  <c r="Z377" i="4"/>
  <c r="AB377" i="4"/>
  <c r="AD377" i="4"/>
  <c r="AT377" i="4"/>
  <c r="AV377" i="4"/>
  <c r="AC377" i="4"/>
  <c r="AA377" i="4"/>
  <c r="AE377" i="4"/>
  <c r="AQ377" i="4" s="1"/>
  <c r="AW377" i="4" s="1"/>
  <c r="Z538" i="4"/>
  <c r="AB538" i="4"/>
  <c r="AD538" i="4"/>
  <c r="AT538" i="4"/>
  <c r="AV538" i="4"/>
  <c r="AA538" i="4"/>
  <c r="AE538" i="4"/>
  <c r="AQ538" i="4" s="1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N937" i="4" s="1"/>
  <c r="AD937" i="4"/>
  <c r="AT937" i="4"/>
  <c r="AV937" i="4"/>
  <c r="AC937" i="4"/>
  <c r="AA937" i="4"/>
  <c r="AE937" i="4"/>
  <c r="Z945" i="4"/>
  <c r="AL945" i="4" s="1"/>
  <c r="AR945" i="4" s="1"/>
  <c r="AB945" i="4"/>
  <c r="AD945" i="4"/>
  <c r="AT945" i="4"/>
  <c r="AV945" i="4"/>
  <c r="AC945" i="4"/>
  <c r="AA945" i="4"/>
  <c r="AE945" i="4"/>
  <c r="AV961" i="4"/>
  <c r="Z969" i="4"/>
  <c r="AB969" i="4"/>
  <c r="AD969" i="4"/>
  <c r="AT969" i="4"/>
  <c r="AV969" i="4"/>
  <c r="AC969" i="4"/>
  <c r="AA969" i="4"/>
  <c r="AE969" i="4"/>
  <c r="AQ969" i="4" s="1"/>
  <c r="AW969" i="4" s="1"/>
  <c r="AA123" i="4"/>
  <c r="AC123" i="4"/>
  <c r="AE123" i="4"/>
  <c r="Z123" i="4"/>
  <c r="AB123" i="4"/>
  <c r="AD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Z139" i="4"/>
  <c r="AB139" i="4"/>
  <c r="AD139" i="4"/>
  <c r="AA147" i="4"/>
  <c r="AM147" i="4" s="1"/>
  <c r="AS147" i="4" s="1"/>
  <c r="AC147" i="4"/>
  <c r="AO147" i="4" s="1"/>
  <c r="AU147" i="4" s="1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C197" i="4"/>
  <c r="AE197" i="4"/>
  <c r="Z197" i="4"/>
  <c r="AB197" i="4"/>
  <c r="AD197" i="4"/>
  <c r="AA217" i="4"/>
  <c r="AC217" i="4"/>
  <c r="AE217" i="4"/>
  <c r="Z217" i="4"/>
  <c r="AB217" i="4"/>
  <c r="AD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502" i="4"/>
  <c r="AC502" i="4"/>
  <c r="AE502" i="4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73" i="4"/>
  <c r="Y73" i="4" s="1"/>
  <c r="X89" i="4"/>
  <c r="Y89" i="4" s="1"/>
  <c r="X64" i="4"/>
  <c r="Y64" i="4" s="1"/>
  <c r="X359" i="4"/>
  <c r="Y359" i="4" s="1"/>
  <c r="X367" i="4"/>
  <c r="Y367" i="4" s="1"/>
  <c r="X375" i="4"/>
  <c r="Y375" i="4" s="1"/>
  <c r="X550" i="4"/>
  <c r="Y550" i="4"/>
  <c r="X577" i="4"/>
  <c r="Y609" i="4"/>
  <c r="X617" i="4"/>
  <c r="X641" i="4"/>
  <c r="Y649" i="4"/>
  <c r="X665" i="4"/>
  <c r="Y673" i="4"/>
  <c r="X689" i="4"/>
  <c r="X705" i="4"/>
  <c r="X793" i="4"/>
  <c r="Y793" i="4" s="1"/>
  <c r="X857" i="4"/>
  <c r="Y857" i="4" s="1"/>
  <c r="X873" i="4"/>
  <c r="Y873" i="4" s="1"/>
  <c r="X897" i="4"/>
  <c r="Y897" i="4" s="1"/>
  <c r="X921" i="4"/>
  <c r="Y921" i="4" s="1"/>
  <c r="X41" i="4"/>
  <c r="Y41" i="4" s="1"/>
  <c r="X111" i="4"/>
  <c r="Y111" i="4" s="1"/>
  <c r="X923" i="4"/>
  <c r="Y923" i="4" s="1"/>
  <c r="X548" i="4"/>
  <c r="Y548" i="4" s="1"/>
  <c r="X613" i="4"/>
  <c r="Y613" i="4" s="1"/>
  <c r="X629" i="4"/>
  <c r="Y629" i="4" s="1"/>
  <c r="X677" i="4"/>
  <c r="X765" i="4"/>
  <c r="X885" i="4"/>
  <c r="X901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J135" i="4"/>
  <c r="AF135" i="4"/>
  <c r="AI135" i="4"/>
  <c r="AJ143" i="4"/>
  <c r="AF143" i="4"/>
  <c r="AI143" i="4"/>
  <c r="AK37" i="4"/>
  <c r="AG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X585" i="4" l="1"/>
  <c r="Y585" i="4"/>
  <c r="Y745" i="4"/>
  <c r="X745" i="4"/>
  <c r="AQ123" i="4"/>
  <c r="AW123" i="4" s="1"/>
  <c r="AP241" i="4"/>
  <c r="AV241" i="4" s="1"/>
  <c r="AL957" i="4"/>
  <c r="AR957" i="4" s="1"/>
  <c r="AF114" i="4"/>
  <c r="AL114" i="4" s="1"/>
  <c r="AR114" i="4" s="1"/>
  <c r="AE114" i="4"/>
  <c r="Y518" i="4"/>
  <c r="AW546" i="4"/>
  <c r="AN442" i="4"/>
  <c r="AB114" i="4"/>
  <c r="X540" i="4"/>
  <c r="AM426" i="4"/>
  <c r="AS426" i="4" s="1"/>
  <c r="AQ390" i="4"/>
  <c r="AW390" i="4" s="1"/>
  <c r="AK114" i="4"/>
  <c r="AC114" i="4"/>
  <c r="Z114" i="4"/>
  <c r="X625" i="4"/>
  <c r="AP949" i="4"/>
  <c r="AV949" i="4" s="1"/>
  <c r="AQ466" i="4"/>
  <c r="Y697" i="4"/>
  <c r="AQ197" i="4"/>
  <c r="AW197" i="4" s="1"/>
  <c r="AN139" i="4"/>
  <c r="AT139" i="4" s="1"/>
  <c r="AM221" i="4"/>
  <c r="AS221" i="4" s="1"/>
  <c r="AQ544" i="4"/>
  <c r="AQ520" i="4"/>
  <c r="AQ109" i="4"/>
  <c r="AW109" i="4" s="1"/>
  <c r="AQ398" i="4"/>
  <c r="AW398" i="4" s="1"/>
  <c r="AI114" i="4"/>
  <c r="AG114" i="4"/>
  <c r="AA114" i="4"/>
  <c r="W383" i="4"/>
  <c r="X713" i="4"/>
  <c r="Y713" i="4"/>
  <c r="AQ217" i="4"/>
  <c r="AW217" i="4" s="1"/>
  <c r="AN221" i="4"/>
  <c r="AT221" i="4" s="1"/>
  <c r="AP43" i="4"/>
  <c r="AV43" i="4" s="1"/>
  <c r="AA201" i="4"/>
  <c r="AM201" i="4" s="1"/>
  <c r="AS201" i="4" s="1"/>
  <c r="AQ949" i="4"/>
  <c r="AW949" i="4" s="1"/>
  <c r="AN458" i="4"/>
  <c r="AJ201" i="4"/>
  <c r="AI418" i="4"/>
  <c r="X729" i="4"/>
  <c r="Y569" i="4"/>
  <c r="AN478" i="4"/>
  <c r="AO217" i="4"/>
  <c r="AU217" i="4" s="1"/>
  <c r="AL937" i="4"/>
  <c r="AR937" i="4" s="1"/>
  <c r="AN538" i="4"/>
  <c r="AO229" i="4"/>
  <c r="AU229" i="4" s="1"/>
  <c r="AO185" i="4"/>
  <c r="AU185" i="4" s="1"/>
  <c r="AN43" i="4"/>
  <c r="AT43" i="4" s="1"/>
  <c r="AC63" i="4"/>
  <c r="AP446" i="4"/>
  <c r="AV446" i="4" s="1"/>
  <c r="AJ37" i="4"/>
  <c r="AL528" i="4"/>
  <c r="AR528" i="4" s="1"/>
  <c r="AL949" i="4"/>
  <c r="AR949" i="4" s="1"/>
  <c r="AM39" i="4"/>
  <c r="AS39" i="4" s="1"/>
  <c r="AM490" i="4"/>
  <c r="AM466" i="4"/>
  <c r="AT450" i="4"/>
  <c r="AB418" i="4"/>
  <c r="AN418" i="4" s="1"/>
  <c r="AC418" i="4"/>
  <c r="AN398" i="4"/>
  <c r="AC37" i="4"/>
  <c r="Z37" i="4"/>
  <c r="Y985" i="4"/>
  <c r="AG418" i="4"/>
  <c r="Y506" i="4"/>
  <c r="AK506" i="4" s="1"/>
  <c r="AI201" i="4"/>
  <c r="AQ502" i="4"/>
  <c r="AM197" i="4"/>
  <c r="AS197" i="4" s="1"/>
  <c r="AN123" i="4"/>
  <c r="AT123" i="4" s="1"/>
  <c r="AN474" i="4"/>
  <c r="AH37" i="4"/>
  <c r="AN37" i="4" s="1"/>
  <c r="AT37" i="4" s="1"/>
  <c r="AF418" i="4"/>
  <c r="Y633" i="4"/>
  <c r="X601" i="4"/>
  <c r="X534" i="4"/>
  <c r="AO478" i="4"/>
  <c r="AU478" i="4" s="1"/>
  <c r="AN217" i="4"/>
  <c r="AT217" i="4" s="1"/>
  <c r="AN229" i="4"/>
  <c r="AT229" i="4" s="1"/>
  <c r="AQ105" i="4"/>
  <c r="AW105" i="4" s="1"/>
  <c r="AN486" i="4"/>
  <c r="AL462" i="4"/>
  <c r="AR462" i="4" s="1"/>
  <c r="AB201" i="4"/>
  <c r="AI37" i="4"/>
  <c r="AP965" i="4"/>
  <c r="AV965" i="4" s="1"/>
  <c r="AQ434" i="4"/>
  <c r="AW434" i="4" s="1"/>
  <c r="Z418" i="4"/>
  <c r="AA418" i="4"/>
  <c r="AA37" i="4"/>
  <c r="Y524" i="4"/>
  <c r="X524" i="4"/>
  <c r="Y526" i="4"/>
  <c r="X526" i="4"/>
  <c r="Y721" i="4"/>
  <c r="X721" i="4"/>
  <c r="AI506" i="4"/>
  <c r="AJ506" i="4"/>
  <c r="Z506" i="4"/>
  <c r="Y681" i="4"/>
  <c r="X681" i="4"/>
  <c r="Y546" i="4"/>
  <c r="AK546" i="4" s="1"/>
  <c r="Y450" i="4"/>
  <c r="AG450" i="4" s="1"/>
  <c r="AA450" i="4"/>
  <c r="AE450" i="4"/>
  <c r="Z450" i="4"/>
  <c r="AF450" i="4"/>
  <c r="AL450" i="4" s="1"/>
  <c r="AR450" i="4" s="1"/>
  <c r="X753" i="4"/>
  <c r="Y737" i="4"/>
  <c r="Y561" i="4"/>
  <c r="AM414" i="4"/>
  <c r="AS414" i="4" s="1"/>
  <c r="AM394" i="4"/>
  <c r="AS394" i="4" s="1"/>
  <c r="AD506" i="4"/>
  <c r="AP528" i="4"/>
  <c r="AB450" i="4"/>
  <c r="AC450" i="4"/>
  <c r="AK450" i="4"/>
  <c r="Y657" i="4"/>
  <c r="X657" i="4"/>
  <c r="Y593" i="4"/>
  <c r="X593" i="4"/>
  <c r="Y115" i="4"/>
  <c r="AH115" i="4" s="1"/>
  <c r="AI115" i="4"/>
  <c r="AC115" i="4"/>
  <c r="Z115" i="4"/>
  <c r="AD115" i="4"/>
  <c r="Y146" i="4"/>
  <c r="Y961" i="4"/>
  <c r="AJ961" i="4"/>
  <c r="AK961" i="4"/>
  <c r="AQ961" i="4" s="1"/>
  <c r="AW961" i="4" s="1"/>
  <c r="AH961" i="4"/>
  <c r="AB961" i="4"/>
  <c r="AT961" i="4"/>
  <c r="AC961" i="4"/>
  <c r="AE961" i="4"/>
  <c r="AQ139" i="4"/>
  <c r="AW139" i="4" s="1"/>
  <c r="AQ945" i="4"/>
  <c r="AW945" i="4" s="1"/>
  <c r="AQ937" i="4"/>
  <c r="AW937" i="4" s="1"/>
  <c r="AL538" i="4"/>
  <c r="AR538" i="4" s="1"/>
  <c r="AL377" i="4"/>
  <c r="AR377" i="4" s="1"/>
  <c r="AP369" i="4"/>
  <c r="AL369" i="4"/>
  <c r="AR369" i="4" s="1"/>
  <c r="AQ209" i="4"/>
  <c r="AW209" i="4" s="1"/>
  <c r="AM193" i="4"/>
  <c r="AS193" i="4" s="1"/>
  <c r="AM143" i="4"/>
  <c r="AS143" i="4" s="1"/>
  <c r="AO454" i="4"/>
  <c r="AU454" i="4" s="1"/>
  <c r="AA510" i="4"/>
  <c r="Z510" i="4"/>
  <c r="AU510" i="4"/>
  <c r="AH510" i="4"/>
  <c r="Y973" i="4"/>
  <c r="X973" i="4"/>
  <c r="AG506" i="4"/>
  <c r="AH506" i="4"/>
  <c r="AF201" i="4"/>
  <c r="AJ173" i="4"/>
  <c r="AN502" i="4"/>
  <c r="AN494" i="4"/>
  <c r="AO494" i="4"/>
  <c r="AQ478" i="4"/>
  <c r="AM478" i="4"/>
  <c r="AM406" i="4"/>
  <c r="AS406" i="4" s="1"/>
  <c r="AK1001" i="4"/>
  <c r="AQ147" i="4"/>
  <c r="AW147" i="4" s="1"/>
  <c r="AM123" i="4"/>
  <c r="AS123" i="4" s="1"/>
  <c r="AP969" i="4"/>
  <c r="AL969" i="4"/>
  <c r="AR969" i="4" s="1"/>
  <c r="AP937" i="4"/>
  <c r="AP929" i="4"/>
  <c r="AL929" i="4"/>
  <c r="AR929" i="4" s="1"/>
  <c r="AN377" i="4"/>
  <c r="AQ241" i="4"/>
  <c r="AW241" i="4" s="1"/>
  <c r="AN241" i="4"/>
  <c r="AT241" i="4" s="1"/>
  <c r="AO221" i="4"/>
  <c r="AU221" i="4" s="1"/>
  <c r="AM209" i="4"/>
  <c r="AS209" i="4" s="1"/>
  <c r="AN193" i="4"/>
  <c r="AT193" i="4" s="1"/>
  <c r="AQ193" i="4"/>
  <c r="AW193" i="4" s="1"/>
  <c r="AA173" i="4"/>
  <c r="AO161" i="4"/>
  <c r="AU161" i="4" s="1"/>
  <c r="AQ498" i="4"/>
  <c r="AW498" i="4" s="1"/>
  <c r="AD63" i="4"/>
  <c r="AB506" i="4"/>
  <c r="AE506" i="4"/>
  <c r="AQ506" i="4" s="1"/>
  <c r="AW506" i="4" s="1"/>
  <c r="AA506" i="4"/>
  <c r="AO470" i="4"/>
  <c r="AU470" i="4" s="1"/>
  <c r="AO438" i="4"/>
  <c r="AU438" i="4" s="1"/>
  <c r="AD201" i="4"/>
  <c r="Z201" i="4"/>
  <c r="AC201" i="4"/>
  <c r="AO201" i="4" s="1"/>
  <c r="AU201" i="4" s="1"/>
  <c r="AF506" i="4"/>
  <c r="AK201" i="4"/>
  <c r="AQ153" i="4"/>
  <c r="AW153" i="4" s="1"/>
  <c r="AL552" i="4"/>
  <c r="AR552" i="4" s="1"/>
  <c r="AP520" i="4"/>
  <c r="AQ933" i="4"/>
  <c r="AW933" i="4" s="1"/>
  <c r="AQ925" i="4"/>
  <c r="AW925" i="4" s="1"/>
  <c r="AP925" i="4"/>
  <c r="AL530" i="4"/>
  <c r="AR530" i="4" s="1"/>
  <c r="AP245" i="4"/>
  <c r="AV245" i="4" s="1"/>
  <c r="AP39" i="4"/>
  <c r="AV39" i="4" s="1"/>
  <c r="AN434" i="4"/>
  <c r="Z173" i="4"/>
  <c r="AM165" i="4"/>
  <c r="AS165" i="4" s="1"/>
  <c r="AE173" i="4"/>
  <c r="AQ173" i="4" s="1"/>
  <c r="AW173" i="4" s="1"/>
  <c r="AN161" i="4"/>
  <c r="AT161" i="4" s="1"/>
  <c r="AI173" i="4"/>
  <c r="AF173" i="4"/>
  <c r="AD173" i="4"/>
  <c r="AP173" i="4" s="1"/>
  <c r="AV173" i="4" s="1"/>
  <c r="AC173" i="4"/>
  <c r="AM161" i="4"/>
  <c r="AS161" i="4" s="1"/>
  <c r="AH173" i="4"/>
  <c r="AN173" i="4" s="1"/>
  <c r="AT173" i="4" s="1"/>
  <c r="AG173" i="4"/>
  <c r="AJ510" i="4"/>
  <c r="AJ542" i="4"/>
  <c r="AJ1001" i="4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M213" i="4"/>
  <c r="AS213" i="4" s="1"/>
  <c r="AG510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F63" i="4"/>
  <c r="AL63" i="4" s="1"/>
  <c r="AR63" i="4" s="1"/>
  <c r="AB63" i="4"/>
  <c r="AD510" i="4"/>
  <c r="AP510" i="4" s="1"/>
  <c r="AV510" i="4" s="1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Q418" i="4"/>
  <c r="AN390" i="4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P377" i="4"/>
  <c r="AQ229" i="4"/>
  <c r="AW229" i="4" s="1"/>
  <c r="AN185" i="4"/>
  <c r="AT185" i="4" s="1"/>
  <c r="AM185" i="4"/>
  <c r="AS185" i="4" s="1"/>
  <c r="AK63" i="4"/>
  <c r="AI63" i="4"/>
  <c r="AO63" i="4" s="1"/>
  <c r="AU63" i="4" s="1"/>
  <c r="AE63" i="4"/>
  <c r="AB510" i="4"/>
  <c r="AC510" i="4"/>
  <c r="AI510" i="4"/>
  <c r="I6" i="3"/>
  <c r="J6" i="3"/>
  <c r="H6" i="3"/>
  <c r="F6" i="3"/>
  <c r="AQ135" i="4"/>
  <c r="AW135" i="4" s="1"/>
  <c r="AL482" i="4"/>
  <c r="AR482" i="4" s="1"/>
  <c r="E482" i="4" s="1"/>
  <c r="I482" i="4" s="1"/>
  <c r="AL446" i="4"/>
  <c r="AR446" i="4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D153" i="4" s="1"/>
  <c r="H153" i="4" s="1"/>
  <c r="K154" i="2" s="1"/>
  <c r="AP62" i="4"/>
  <c r="AV62" i="4" s="1"/>
  <c r="AL62" i="4"/>
  <c r="AR62" i="4" s="1"/>
  <c r="F62" i="4" s="1"/>
  <c r="J62" i="4" s="1"/>
  <c r="M63" i="2" s="1"/>
  <c r="AQ552" i="4"/>
  <c r="AQ536" i="4"/>
  <c r="AQ957" i="4"/>
  <c r="AW957" i="4" s="1"/>
  <c r="AP957" i="4"/>
  <c r="AP933" i="4"/>
  <c r="AV933" i="4" s="1"/>
  <c r="AL933" i="4"/>
  <c r="AR933" i="4" s="1"/>
  <c r="D933" i="4" s="1"/>
  <c r="H933" i="4" s="1"/>
  <c r="AQ530" i="4"/>
  <c r="AN490" i="4"/>
  <c r="AQ490" i="4"/>
  <c r="AN466" i="4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B909" i="4" s="1"/>
  <c r="Y893" i="4"/>
  <c r="AH893" i="4" s="1"/>
  <c r="Y877" i="4"/>
  <c r="AH877" i="4" s="1"/>
  <c r="Y861" i="4"/>
  <c r="Y837" i="4"/>
  <c r="AB837" i="4" s="1"/>
  <c r="Y821" i="4"/>
  <c r="AH821" i="4" s="1"/>
  <c r="Y805" i="4"/>
  <c r="AH805" i="4" s="1"/>
  <c r="Y789" i="4"/>
  <c r="Y773" i="4"/>
  <c r="AB773" i="4" s="1"/>
  <c r="Y757" i="4"/>
  <c r="AH757" i="4" s="1"/>
  <c r="Y741" i="4"/>
  <c r="AH741" i="4" s="1"/>
  <c r="Y725" i="4"/>
  <c r="Y709" i="4"/>
  <c r="AI709" i="4" s="1"/>
  <c r="Y693" i="4"/>
  <c r="AH693" i="4" s="1"/>
  <c r="Y685" i="4"/>
  <c r="AG685" i="4" s="1"/>
  <c r="Y669" i="4"/>
  <c r="Y653" i="4"/>
  <c r="Z653" i="4" s="1"/>
  <c r="Y637" i="4"/>
  <c r="AH637" i="4" s="1"/>
  <c r="Y621" i="4"/>
  <c r="Z621" i="4" s="1"/>
  <c r="Y605" i="4"/>
  <c r="Y589" i="4"/>
  <c r="AI589" i="4" s="1"/>
  <c r="Y573" i="4"/>
  <c r="AH573" i="4" s="1"/>
  <c r="Y557" i="4"/>
  <c r="AG557" i="4" s="1"/>
  <c r="Y967" i="4"/>
  <c r="Y959" i="4"/>
  <c r="Z959" i="4" s="1"/>
  <c r="Y947" i="4"/>
  <c r="AH947" i="4" s="1"/>
  <c r="Y939" i="4"/>
  <c r="Z939" i="4" s="1"/>
  <c r="Y931" i="4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X364" i="4" s="1"/>
  <c r="W244" i="4"/>
  <c r="AG927" i="4"/>
  <c r="AG542" i="4"/>
  <c r="AI542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W918" i="4"/>
  <c r="X918" i="4" s="1"/>
  <c r="Y918" i="4" s="1"/>
  <c r="W916" i="4"/>
  <c r="X916" i="4" s="1"/>
  <c r="Y916" i="4" s="1"/>
  <c r="W914" i="4"/>
  <c r="X914" i="4" s="1"/>
  <c r="Y914" i="4" s="1"/>
  <c r="W912" i="4"/>
  <c r="W910" i="4"/>
  <c r="X910" i="4" s="1"/>
  <c r="W908" i="4"/>
  <c r="X908" i="4" s="1"/>
  <c r="W906" i="4"/>
  <c r="X906" i="4" s="1"/>
  <c r="W904" i="4"/>
  <c r="W902" i="4"/>
  <c r="X902" i="4" s="1"/>
  <c r="W900" i="4"/>
  <c r="X900" i="4" s="1"/>
  <c r="W898" i="4"/>
  <c r="X898" i="4" s="1"/>
  <c r="W896" i="4"/>
  <c r="W894" i="4"/>
  <c r="X894" i="4" s="1"/>
  <c r="W892" i="4"/>
  <c r="X892" i="4" s="1"/>
  <c r="W890" i="4"/>
  <c r="X890" i="4" s="1"/>
  <c r="W888" i="4"/>
  <c r="W886" i="4"/>
  <c r="X886" i="4" s="1"/>
  <c r="W884" i="4"/>
  <c r="X884" i="4" s="1"/>
  <c r="W882" i="4"/>
  <c r="X882" i="4" s="1"/>
  <c r="W880" i="4"/>
  <c r="W878" i="4"/>
  <c r="X878" i="4" s="1"/>
  <c r="W876" i="4"/>
  <c r="X876" i="4" s="1"/>
  <c r="W874" i="4"/>
  <c r="X874" i="4" s="1"/>
  <c r="W872" i="4"/>
  <c r="W870" i="4"/>
  <c r="X870" i="4" s="1"/>
  <c r="W868" i="4"/>
  <c r="X868" i="4" s="1"/>
  <c r="W866" i="4"/>
  <c r="X866" i="4" s="1"/>
  <c r="W864" i="4"/>
  <c r="W862" i="4"/>
  <c r="X862" i="4" s="1"/>
  <c r="W860" i="4"/>
  <c r="X860" i="4" s="1"/>
  <c r="W858" i="4"/>
  <c r="X858" i="4" s="1"/>
  <c r="W856" i="4"/>
  <c r="W854" i="4"/>
  <c r="X854" i="4" s="1"/>
  <c r="W852" i="4"/>
  <c r="X852" i="4" s="1"/>
  <c r="W850" i="4"/>
  <c r="X850" i="4" s="1"/>
  <c r="W848" i="4"/>
  <c r="W846" i="4"/>
  <c r="X846" i="4" s="1"/>
  <c r="W844" i="4"/>
  <c r="X844" i="4" s="1"/>
  <c r="W842" i="4"/>
  <c r="X842" i="4" s="1"/>
  <c r="W840" i="4"/>
  <c r="W838" i="4"/>
  <c r="X838" i="4" s="1"/>
  <c r="W836" i="4"/>
  <c r="X836" i="4" s="1"/>
  <c r="W834" i="4"/>
  <c r="X834" i="4" s="1"/>
  <c r="W832" i="4"/>
  <c r="W830" i="4"/>
  <c r="X830" i="4" s="1"/>
  <c r="W828" i="4"/>
  <c r="X828" i="4" s="1"/>
  <c r="W826" i="4"/>
  <c r="X826" i="4" s="1"/>
  <c r="W824" i="4"/>
  <c r="X824" i="4" s="1"/>
  <c r="W822" i="4"/>
  <c r="W820" i="4"/>
  <c r="X820" i="4" s="1"/>
  <c r="W818" i="4"/>
  <c r="X818" i="4" s="1"/>
  <c r="W816" i="4"/>
  <c r="X816" i="4" s="1"/>
  <c r="W814" i="4"/>
  <c r="W812" i="4"/>
  <c r="X812" i="4" s="1"/>
  <c r="W810" i="4"/>
  <c r="X810" i="4" s="1"/>
  <c r="W808" i="4"/>
  <c r="X808" i="4" s="1"/>
  <c r="W806" i="4"/>
  <c r="W804" i="4"/>
  <c r="X804" i="4" s="1"/>
  <c r="W802" i="4"/>
  <c r="X802" i="4" s="1"/>
  <c r="W800" i="4"/>
  <c r="X800" i="4" s="1"/>
  <c r="W798" i="4"/>
  <c r="W796" i="4"/>
  <c r="X796" i="4" s="1"/>
  <c r="W794" i="4"/>
  <c r="X794" i="4" s="1"/>
  <c r="W792" i="4"/>
  <c r="X792" i="4" s="1"/>
  <c r="W790" i="4"/>
  <c r="W788" i="4"/>
  <c r="X788" i="4" s="1"/>
  <c r="W786" i="4"/>
  <c r="X786" i="4" s="1"/>
  <c r="W784" i="4"/>
  <c r="X784" i="4" s="1"/>
  <c r="W782" i="4"/>
  <c r="W780" i="4"/>
  <c r="X780" i="4" s="1"/>
  <c r="W778" i="4"/>
  <c r="X778" i="4" s="1"/>
  <c r="W776" i="4"/>
  <c r="X776" i="4" s="1"/>
  <c r="W774" i="4"/>
  <c r="W772" i="4"/>
  <c r="X772" i="4" s="1"/>
  <c r="W770" i="4"/>
  <c r="X770" i="4" s="1"/>
  <c r="W768" i="4"/>
  <c r="X768" i="4" s="1"/>
  <c r="W766" i="4"/>
  <c r="W764" i="4"/>
  <c r="X764" i="4" s="1"/>
  <c r="W762" i="4"/>
  <c r="X762" i="4" s="1"/>
  <c r="W760" i="4"/>
  <c r="X760" i="4" s="1"/>
  <c r="W758" i="4"/>
  <c r="W756" i="4"/>
  <c r="X756" i="4" s="1"/>
  <c r="W754" i="4"/>
  <c r="X754" i="4" s="1"/>
  <c r="W752" i="4"/>
  <c r="X752" i="4" s="1"/>
  <c r="W750" i="4"/>
  <c r="W748" i="4"/>
  <c r="X748" i="4" s="1"/>
  <c r="W746" i="4"/>
  <c r="X746" i="4" s="1"/>
  <c r="W744" i="4"/>
  <c r="X744" i="4" s="1"/>
  <c r="W742" i="4"/>
  <c r="W740" i="4"/>
  <c r="X740" i="4" s="1"/>
  <c r="W738" i="4"/>
  <c r="X738" i="4" s="1"/>
  <c r="W736" i="4"/>
  <c r="X736" i="4" s="1"/>
  <c r="W734" i="4"/>
  <c r="W732" i="4"/>
  <c r="X732" i="4" s="1"/>
  <c r="W730" i="4"/>
  <c r="X730" i="4" s="1"/>
  <c r="W728" i="4"/>
  <c r="X728" i="4" s="1"/>
  <c r="W726" i="4"/>
  <c r="W724" i="4"/>
  <c r="X724" i="4" s="1"/>
  <c r="W722" i="4"/>
  <c r="X722" i="4" s="1"/>
  <c r="W720" i="4"/>
  <c r="X720" i="4" s="1"/>
  <c r="W718" i="4"/>
  <c r="W716" i="4"/>
  <c r="X716" i="4" s="1"/>
  <c r="W714" i="4"/>
  <c r="X714" i="4" s="1"/>
  <c r="W712" i="4"/>
  <c r="X712" i="4" s="1"/>
  <c r="W710" i="4"/>
  <c r="W708" i="4"/>
  <c r="X708" i="4" s="1"/>
  <c r="W706" i="4"/>
  <c r="X706" i="4" s="1"/>
  <c r="W704" i="4"/>
  <c r="X704" i="4" s="1"/>
  <c r="W702" i="4"/>
  <c r="W700" i="4"/>
  <c r="X700" i="4" s="1"/>
  <c r="W698" i="4"/>
  <c r="X698" i="4" s="1"/>
  <c r="W696" i="4"/>
  <c r="X696" i="4" s="1"/>
  <c r="W694" i="4"/>
  <c r="W692" i="4"/>
  <c r="X692" i="4" s="1"/>
  <c r="W690" i="4"/>
  <c r="X690" i="4" s="1"/>
  <c r="W688" i="4"/>
  <c r="X688" i="4" s="1"/>
  <c r="W686" i="4"/>
  <c r="W684" i="4"/>
  <c r="X684" i="4" s="1"/>
  <c r="W682" i="4"/>
  <c r="X682" i="4" s="1"/>
  <c r="W680" i="4"/>
  <c r="X680" i="4" s="1"/>
  <c r="W678" i="4"/>
  <c r="W676" i="4"/>
  <c r="X676" i="4" s="1"/>
  <c r="W674" i="4"/>
  <c r="X674" i="4" s="1"/>
  <c r="W672" i="4"/>
  <c r="X672" i="4" s="1"/>
  <c r="W670" i="4"/>
  <c r="W668" i="4"/>
  <c r="X668" i="4" s="1"/>
  <c r="W666" i="4"/>
  <c r="X666" i="4" s="1"/>
  <c r="W664" i="4"/>
  <c r="X664" i="4" s="1"/>
  <c r="W662" i="4"/>
  <c r="W660" i="4"/>
  <c r="X660" i="4" s="1"/>
  <c r="W658" i="4"/>
  <c r="X658" i="4" s="1"/>
  <c r="W656" i="4"/>
  <c r="X656" i="4" s="1"/>
  <c r="W654" i="4"/>
  <c r="W652" i="4"/>
  <c r="X652" i="4" s="1"/>
  <c r="W650" i="4"/>
  <c r="X650" i="4" s="1"/>
  <c r="W648" i="4"/>
  <c r="X648" i="4" s="1"/>
  <c r="W646" i="4"/>
  <c r="W644" i="4"/>
  <c r="X644" i="4" s="1"/>
  <c r="W642" i="4"/>
  <c r="X642" i="4" s="1"/>
  <c r="W640" i="4"/>
  <c r="X640" i="4" s="1"/>
  <c r="W638" i="4"/>
  <c r="W636" i="4"/>
  <c r="X636" i="4" s="1"/>
  <c r="W634" i="4"/>
  <c r="X634" i="4" s="1"/>
  <c r="W632" i="4"/>
  <c r="X632" i="4" s="1"/>
  <c r="W630" i="4"/>
  <c r="W628" i="4"/>
  <c r="X628" i="4" s="1"/>
  <c r="W626" i="4"/>
  <c r="X626" i="4" s="1"/>
  <c r="W624" i="4"/>
  <c r="X624" i="4" s="1"/>
  <c r="W622" i="4"/>
  <c r="W620" i="4"/>
  <c r="X620" i="4" s="1"/>
  <c r="W618" i="4"/>
  <c r="X618" i="4" s="1"/>
  <c r="W616" i="4"/>
  <c r="X616" i="4" s="1"/>
  <c r="W614" i="4"/>
  <c r="W612" i="4"/>
  <c r="X612" i="4" s="1"/>
  <c r="W610" i="4"/>
  <c r="X610" i="4" s="1"/>
  <c r="W608" i="4"/>
  <c r="X608" i="4" s="1"/>
  <c r="W606" i="4"/>
  <c r="W604" i="4"/>
  <c r="X604" i="4" s="1"/>
  <c r="W602" i="4"/>
  <c r="X602" i="4" s="1"/>
  <c r="W600" i="4"/>
  <c r="X600" i="4" s="1"/>
  <c r="W598" i="4"/>
  <c r="W596" i="4"/>
  <c r="X596" i="4" s="1"/>
  <c r="W594" i="4"/>
  <c r="X594" i="4" s="1"/>
  <c r="W592" i="4"/>
  <c r="X592" i="4" s="1"/>
  <c r="W590" i="4"/>
  <c r="W588" i="4"/>
  <c r="X588" i="4" s="1"/>
  <c r="W586" i="4"/>
  <c r="X586" i="4" s="1"/>
  <c r="W584" i="4"/>
  <c r="X584" i="4" s="1"/>
  <c r="W582" i="4"/>
  <c r="W580" i="4"/>
  <c r="X580" i="4" s="1"/>
  <c r="W578" i="4"/>
  <c r="X578" i="4" s="1"/>
  <c r="W576" i="4"/>
  <c r="X576" i="4" s="1"/>
  <c r="W574" i="4"/>
  <c r="W572" i="4"/>
  <c r="X572" i="4" s="1"/>
  <c r="W570" i="4"/>
  <c r="X570" i="4" s="1"/>
  <c r="W568" i="4"/>
  <c r="X568" i="4" s="1"/>
  <c r="W566" i="4"/>
  <c r="W564" i="4"/>
  <c r="X564" i="4" s="1"/>
  <c r="W562" i="4"/>
  <c r="X562" i="4" s="1"/>
  <c r="W560" i="4"/>
  <c r="X560" i="4" s="1"/>
  <c r="W558" i="4"/>
  <c r="W549" i="4"/>
  <c r="X549" i="4" s="1"/>
  <c r="W533" i="4"/>
  <c r="X533" i="4" s="1"/>
  <c r="W517" i="4"/>
  <c r="X517" i="4" s="1"/>
  <c r="W968" i="4"/>
  <c r="W960" i="4"/>
  <c r="X960" i="4" s="1"/>
  <c r="W952" i="4"/>
  <c r="X952" i="4" s="1"/>
  <c r="W944" i="4"/>
  <c r="X944" i="4" s="1"/>
  <c r="W936" i="4"/>
  <c r="W928" i="4"/>
  <c r="X928" i="4" s="1"/>
  <c r="W543" i="4"/>
  <c r="X543" i="4" s="1"/>
  <c r="W527" i="4"/>
  <c r="X527" i="4" s="1"/>
  <c r="W376" i="4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I477" i="4"/>
  <c r="AF477" i="4"/>
  <c r="AI469" i="4"/>
  <c r="AF469" i="4"/>
  <c r="H7" i="3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G482" i="4"/>
  <c r="D462" i="4"/>
  <c r="H462" i="4" s="1"/>
  <c r="K463" i="2" s="1"/>
  <c r="E462" i="4"/>
  <c r="I462" i="4" s="1"/>
  <c r="L463" i="2" s="1"/>
  <c r="F462" i="4"/>
  <c r="J462" i="4" s="1"/>
  <c r="M463" i="2" s="1"/>
  <c r="G462" i="4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E929" i="4"/>
  <c r="I929" i="4" s="1"/>
  <c r="D470" i="4"/>
  <c r="H470" i="4" s="1"/>
  <c r="E454" i="4"/>
  <c r="I454" i="4" s="1"/>
  <c r="L455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G552" i="4"/>
  <c r="D536" i="4"/>
  <c r="H536" i="4" s="1"/>
  <c r="E536" i="4"/>
  <c r="I536" i="4" s="1"/>
  <c r="G536" i="4"/>
  <c r="F536" i="4"/>
  <c r="J536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30" i="4"/>
  <c r="H530" i="4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Y853" i="4"/>
  <c r="Y845" i="4"/>
  <c r="Z845" i="4" s="1"/>
  <c r="Y829" i="4"/>
  <c r="Y813" i="4"/>
  <c r="Y797" i="4"/>
  <c r="Y781" i="4"/>
  <c r="Z781" i="4" s="1"/>
  <c r="Y765" i="4"/>
  <c r="Y749" i="4"/>
  <c r="Y733" i="4"/>
  <c r="Y717" i="4"/>
  <c r="Z717" i="4" s="1"/>
  <c r="Y701" i="4"/>
  <c r="Y677" i="4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AA242" i="4" s="1"/>
  <c r="Y238" i="4"/>
  <c r="Y234" i="4"/>
  <c r="AA234" i="4" s="1"/>
  <c r="Y152" i="4"/>
  <c r="Y148" i="4"/>
  <c r="Y110" i="4"/>
  <c r="Y106" i="4"/>
  <c r="Y157" i="4"/>
  <c r="Y127" i="4"/>
  <c r="Y422" i="4"/>
  <c r="Y386" i="4"/>
  <c r="Y236" i="4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Y328" i="4"/>
  <c r="AF328" i="4" s="1"/>
  <c r="Y320" i="4"/>
  <c r="Y312" i="4"/>
  <c r="AF312" i="4" s="1"/>
  <c r="Y304" i="4"/>
  <c r="Y296" i="4"/>
  <c r="Y288" i="4"/>
  <c r="Y280" i="4"/>
  <c r="AI280" i="4" s="1"/>
  <c r="Y272" i="4"/>
  <c r="AI272" i="4" s="1"/>
  <c r="Y264" i="4"/>
  <c r="Y256" i="4"/>
  <c r="AA256" i="4" s="1"/>
  <c r="Y248" i="4"/>
  <c r="AI248" i="4" s="1"/>
  <c r="Y228" i="4"/>
  <c r="Y212" i="4"/>
  <c r="Y196" i="4"/>
  <c r="Y180" i="4"/>
  <c r="AH180" i="4" s="1"/>
  <c r="Y164" i="4"/>
  <c r="Y140" i="4"/>
  <c r="AB140" i="4" s="1"/>
  <c r="Y124" i="4"/>
  <c r="Y350" i="4"/>
  <c r="AB350" i="4" s="1"/>
  <c r="Y342" i="4"/>
  <c r="Y230" i="4"/>
  <c r="Y222" i="4"/>
  <c r="Y214" i="4"/>
  <c r="AD214" i="4" s="1"/>
  <c r="Y102" i="4"/>
  <c r="Y94" i="4"/>
  <c r="Y90" i="4"/>
  <c r="Y86" i="4"/>
  <c r="AD86" i="4" s="1"/>
  <c r="Y82" i="4"/>
  <c r="Y78" i="4"/>
  <c r="Y74" i="4"/>
  <c r="Y70" i="4"/>
  <c r="AD70" i="4" s="1"/>
  <c r="Y15" i="4"/>
  <c r="Y395" i="4"/>
  <c r="Y387" i="4"/>
  <c r="Y507" i="4"/>
  <c r="Z507" i="4" s="1"/>
  <c r="Y55" i="4"/>
  <c r="Y47" i="4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30" i="4"/>
  <c r="AV130" i="4" s="1"/>
  <c r="AP114" i="4"/>
  <c r="AV114" i="4" s="1"/>
  <c r="W915" i="4"/>
  <c r="X915" i="4" s="1"/>
  <c r="W907" i="4"/>
  <c r="X907" i="4" s="1"/>
  <c r="W899" i="4"/>
  <c r="W891" i="4"/>
  <c r="X891" i="4" s="1"/>
  <c r="W883" i="4"/>
  <c r="X883" i="4" s="1"/>
  <c r="W875" i="4"/>
  <c r="X875" i="4" s="1"/>
  <c r="W867" i="4"/>
  <c r="W859" i="4"/>
  <c r="X859" i="4" s="1"/>
  <c r="W851" i="4"/>
  <c r="X851" i="4" s="1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X755" i="4" s="1"/>
  <c r="W747" i="4"/>
  <c r="X747" i="4" s="1"/>
  <c r="W739" i="4"/>
  <c r="W731" i="4"/>
  <c r="X731" i="4" s="1"/>
  <c r="W723" i="4"/>
  <c r="X723" i="4" s="1"/>
  <c r="W715" i="4"/>
  <c r="X715" i="4" s="1"/>
  <c r="W707" i="4"/>
  <c r="W699" i="4"/>
  <c r="X699" i="4" s="1"/>
  <c r="W691" i="4"/>
  <c r="X691" i="4" s="1"/>
  <c r="W683" i="4"/>
  <c r="X683" i="4" s="1"/>
  <c r="W675" i="4"/>
  <c r="W667" i="4"/>
  <c r="X667" i="4" s="1"/>
  <c r="W659" i="4"/>
  <c r="X659" i="4" s="1"/>
  <c r="W651" i="4"/>
  <c r="X651" i="4" s="1"/>
  <c r="W639" i="4"/>
  <c r="W623" i="4"/>
  <c r="X623" i="4" s="1"/>
  <c r="W607" i="4"/>
  <c r="X607" i="4" s="1"/>
  <c r="W591" i="4"/>
  <c r="X591" i="4" s="1"/>
  <c r="W575" i="4"/>
  <c r="W559" i="4"/>
  <c r="X559" i="4" s="1"/>
  <c r="W995" i="4"/>
  <c r="X995" i="4" s="1"/>
  <c r="W987" i="4"/>
  <c r="X987" i="4" s="1"/>
  <c r="W979" i="4"/>
  <c r="W647" i="4"/>
  <c r="X647" i="4" s="1"/>
  <c r="W627" i="4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W439" i="4"/>
  <c r="X439" i="4" s="1"/>
  <c r="W431" i="4"/>
  <c r="X431" i="4" s="1"/>
  <c r="Y431" i="4" s="1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D354" i="4"/>
  <c r="AB338" i="4"/>
  <c r="AE338" i="4"/>
  <c r="AD338" i="4"/>
  <c r="AB218" i="4"/>
  <c r="AE218" i="4"/>
  <c r="AD218" i="4"/>
  <c r="AA352" i="4"/>
  <c r="AU352" i="4"/>
  <c r="AD352" i="4"/>
  <c r="AB336" i="4"/>
  <c r="AE336" i="4"/>
  <c r="AD336" i="4"/>
  <c r="AJ320" i="4"/>
  <c r="AH320" i="4"/>
  <c r="AK320" i="4"/>
  <c r="AA320" i="4"/>
  <c r="Z320" i="4"/>
  <c r="AC320" i="4"/>
  <c r="AJ304" i="4"/>
  <c r="AH304" i="4"/>
  <c r="AK304" i="4"/>
  <c r="AA304" i="4"/>
  <c r="Z304" i="4"/>
  <c r="AC304" i="4"/>
  <c r="AF288" i="4"/>
  <c r="AI288" i="4"/>
  <c r="AG288" i="4"/>
  <c r="AB288" i="4"/>
  <c r="AE288" i="4"/>
  <c r="AD288" i="4"/>
  <c r="AF272" i="4"/>
  <c r="AG272" i="4"/>
  <c r="AE272" i="4"/>
  <c r="AJ256" i="4"/>
  <c r="AK256" i="4"/>
  <c r="Z256" i="4"/>
  <c r="AJ228" i="4"/>
  <c r="AH228" i="4"/>
  <c r="AK228" i="4"/>
  <c r="AA228" i="4"/>
  <c r="Z228" i="4"/>
  <c r="AC228" i="4"/>
  <c r="AF196" i="4"/>
  <c r="AI196" i="4"/>
  <c r="AG196" i="4"/>
  <c r="AB196" i="4"/>
  <c r="AE196" i="4"/>
  <c r="AD196" i="4"/>
  <c r="AF164" i="4"/>
  <c r="AI164" i="4"/>
  <c r="AG164" i="4"/>
  <c r="AB164" i="4"/>
  <c r="AE164" i="4"/>
  <c r="AD164" i="4"/>
  <c r="AD140" i="4"/>
  <c r="AD124" i="4"/>
  <c r="AE124" i="4"/>
  <c r="AJ124" i="4"/>
  <c r="AA124" i="4"/>
  <c r="AH124" i="4"/>
  <c r="AF124" i="4"/>
  <c r="AE350" i="4"/>
  <c r="Z342" i="4"/>
  <c r="AC342" i="4"/>
  <c r="AB342" i="4"/>
  <c r="Z222" i="4"/>
  <c r="AC222" i="4"/>
  <c r="AA222" i="4"/>
  <c r="AA102" i="4"/>
  <c r="Z102" i="4"/>
  <c r="AB102" i="4"/>
  <c r="AE90" i="4"/>
  <c r="AD90" i="4"/>
  <c r="AB90" i="4"/>
  <c r="AE82" i="4"/>
  <c r="AD82" i="4"/>
  <c r="AB82" i="4"/>
  <c r="AE74" i="4"/>
  <c r="AD74" i="4"/>
  <c r="AB74" i="4"/>
  <c r="Z15" i="4"/>
  <c r="AA15" i="4"/>
  <c r="AB15" i="4"/>
  <c r="AA387" i="4"/>
  <c r="AD387" i="4"/>
  <c r="Z387" i="4"/>
  <c r="AD55" i="4"/>
  <c r="AE55" i="4"/>
  <c r="AA55" i="4"/>
  <c r="X435" i="4"/>
  <c r="Y435" i="4" s="1"/>
  <c r="AH435" i="4" s="1"/>
  <c r="AH232" i="4"/>
  <c r="AA232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D184" i="4"/>
  <c r="AC184" i="4"/>
  <c r="AO184" i="4" s="1"/>
  <c r="AU184" i="4" s="1"/>
  <c r="AB184" i="4"/>
  <c r="AA184" i="4"/>
  <c r="AE184" i="4"/>
  <c r="Z168" i="4"/>
  <c r="AD168" i="4"/>
  <c r="AC168" i="4"/>
  <c r="AB168" i="4"/>
  <c r="AA168" i="4"/>
  <c r="AE168" i="4"/>
  <c r="Z144" i="4"/>
  <c r="AD144" i="4"/>
  <c r="AP144" i="4" s="1"/>
  <c r="AV144" i="4" s="1"/>
  <c r="AC144" i="4"/>
  <c r="AB144" i="4"/>
  <c r="AA144" i="4"/>
  <c r="AE144" i="4"/>
  <c r="Z128" i="4"/>
  <c r="AD128" i="4"/>
  <c r="AP128" i="4" s="1"/>
  <c r="AV128" i="4" s="1"/>
  <c r="AC128" i="4"/>
  <c r="AE128" i="4"/>
  <c r="AQ128" i="4" s="1"/>
  <c r="AW128" i="4" s="1"/>
  <c r="AB128" i="4"/>
  <c r="AA128" i="4"/>
  <c r="AM128" i="4" s="1"/>
  <c r="AS128" i="4" s="1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47" i="4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L51" i="4" s="1"/>
  <c r="AR51" i="4" s="1"/>
  <c r="AD51" i="4"/>
  <c r="AC51" i="4"/>
  <c r="AB18" i="4"/>
  <c r="AA18" i="4"/>
  <c r="AE18" i="4"/>
  <c r="AD18" i="4"/>
  <c r="AC18" i="4"/>
  <c r="Z18" i="4"/>
  <c r="W419" i="4"/>
  <c r="W411" i="4"/>
  <c r="W403" i="4"/>
  <c r="AI354" i="4"/>
  <c r="AI338" i="4"/>
  <c r="AG218" i="4"/>
  <c r="AF218" i="4"/>
  <c r="W84" i="4"/>
  <c r="W92" i="4"/>
  <c r="AG342" i="4"/>
  <c r="AF342" i="4"/>
  <c r="AG222" i="4"/>
  <c r="AF222" i="4"/>
  <c r="AH102" i="4"/>
  <c r="AH90" i="4"/>
  <c r="AF82" i="4"/>
  <c r="AG82" i="4"/>
  <c r="AF74" i="4"/>
  <c r="AG74" i="4"/>
  <c r="AG15" i="4"/>
  <c r="AK387" i="4"/>
  <c r="AJ387" i="4"/>
  <c r="AH55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82" i="4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467" i="4"/>
  <c r="Y467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E192" i="4"/>
  <c r="AU192" i="4"/>
  <c r="Z176" i="4"/>
  <c r="AD176" i="4"/>
  <c r="AC176" i="4"/>
  <c r="AB176" i="4"/>
  <c r="AA176" i="4"/>
  <c r="AM176" i="4" s="1"/>
  <c r="AS176" i="4" s="1"/>
  <c r="AE176" i="4"/>
  <c r="Z160" i="4"/>
  <c r="AD160" i="4"/>
  <c r="AP160" i="4" s="1"/>
  <c r="AV160" i="4" s="1"/>
  <c r="AC160" i="4"/>
  <c r="AB160" i="4"/>
  <c r="AA160" i="4"/>
  <c r="AM160" i="4" s="1"/>
  <c r="AS160" i="4" s="1"/>
  <c r="AE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A120" i="4"/>
  <c r="AE120" i="4"/>
  <c r="Z120" i="4"/>
  <c r="AD120" i="4"/>
  <c r="AC120" i="4"/>
  <c r="AB59" i="4"/>
  <c r="AA59" i="4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A88" i="4"/>
  <c r="AD88" i="4"/>
  <c r="AP88" i="4" s="1"/>
  <c r="AV88" i="4" s="1"/>
  <c r="AB80" i="4"/>
  <c r="Z80" i="4"/>
  <c r="AD80" i="4"/>
  <c r="AC72" i="4"/>
  <c r="AB72" i="4"/>
  <c r="AN72" i="4" s="1"/>
  <c r="AT72" i="4" s="1"/>
  <c r="AE72" i="4"/>
  <c r="Z72" i="4"/>
  <c r="AA72" i="4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J354" i="4"/>
  <c r="AK338" i="4"/>
  <c r="AJ338" i="4"/>
  <c r="AK226" i="4"/>
  <c r="AK218" i="4"/>
  <c r="AJ218" i="4"/>
  <c r="AK350" i="4"/>
  <c r="AH342" i="4"/>
  <c r="AH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I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AD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E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20" i="4"/>
  <c r="Y920" i="4" s="1"/>
  <c r="X912" i="4"/>
  <c r="X904" i="4"/>
  <c r="X896" i="4"/>
  <c r="X888" i="4"/>
  <c r="X880" i="4"/>
  <c r="X872" i="4"/>
  <c r="X864" i="4"/>
  <c r="X856" i="4"/>
  <c r="X848" i="4"/>
  <c r="X840" i="4"/>
  <c r="X832" i="4"/>
  <c r="X822" i="4"/>
  <c r="X814" i="4"/>
  <c r="X806" i="4"/>
  <c r="X798" i="4"/>
  <c r="X790" i="4"/>
  <c r="X782" i="4"/>
  <c r="X774" i="4"/>
  <c r="X766" i="4"/>
  <c r="X758" i="4"/>
  <c r="X750" i="4"/>
  <c r="X742" i="4"/>
  <c r="X734" i="4"/>
  <c r="X726" i="4"/>
  <c r="X718" i="4"/>
  <c r="X710" i="4"/>
  <c r="X702" i="4"/>
  <c r="X694" i="4"/>
  <c r="X686" i="4"/>
  <c r="X678" i="4"/>
  <c r="X670" i="4"/>
  <c r="X662" i="4"/>
  <c r="X654" i="4"/>
  <c r="X646" i="4"/>
  <c r="X638" i="4"/>
  <c r="X630" i="4"/>
  <c r="X622" i="4"/>
  <c r="X614" i="4"/>
  <c r="X606" i="4"/>
  <c r="X598" i="4"/>
  <c r="X590" i="4"/>
  <c r="X582" i="4"/>
  <c r="X574" i="4"/>
  <c r="X566" i="4"/>
  <c r="X558" i="4"/>
  <c r="X968" i="4"/>
  <c r="X936" i="4"/>
  <c r="X376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D909" i="4"/>
  <c r="AT909" i="4"/>
  <c r="AA909" i="4"/>
  <c r="AC909" i="4"/>
  <c r="AS909" i="4"/>
  <c r="Z893" i="4"/>
  <c r="AB893" i="4"/>
  <c r="AD893" i="4"/>
  <c r="AA893" i="4"/>
  <c r="AE893" i="4"/>
  <c r="AC893" i="4"/>
  <c r="Z877" i="4"/>
  <c r="AD877" i="4"/>
  <c r="AT877" i="4"/>
  <c r="AA877" i="4"/>
  <c r="AU877" i="4"/>
  <c r="AS877" i="4"/>
  <c r="AS861" i="4"/>
  <c r="Z837" i="4"/>
  <c r="AD837" i="4"/>
  <c r="AT837" i="4"/>
  <c r="AA837" i="4"/>
  <c r="AC837" i="4"/>
  <c r="AS837" i="4"/>
  <c r="Z821" i="4"/>
  <c r="AB821" i="4"/>
  <c r="AD821" i="4"/>
  <c r="AA821" i="4"/>
  <c r="AE821" i="4"/>
  <c r="AC821" i="4"/>
  <c r="AS821" i="4"/>
  <c r="AB805" i="4"/>
  <c r="AT805" i="4"/>
  <c r="AE805" i="4"/>
  <c r="AS805" i="4"/>
  <c r="AS789" i="4"/>
  <c r="Z773" i="4"/>
  <c r="AD773" i="4"/>
  <c r="AT773" i="4"/>
  <c r="AA773" i="4"/>
  <c r="AC773" i="4"/>
  <c r="AS773" i="4"/>
  <c r="Z757" i="4"/>
  <c r="AB757" i="4"/>
  <c r="AD757" i="4"/>
  <c r="AA757" i="4"/>
  <c r="AE757" i="4"/>
  <c r="AC757" i="4"/>
  <c r="AS757" i="4"/>
  <c r="AB741" i="4"/>
  <c r="AT741" i="4"/>
  <c r="AE741" i="4"/>
  <c r="AS741" i="4"/>
  <c r="AB709" i="4"/>
  <c r="AT709" i="4"/>
  <c r="AE709" i="4"/>
  <c r="AU709" i="4"/>
  <c r="AC709" i="4"/>
  <c r="AS709" i="4"/>
  <c r="Z693" i="4"/>
  <c r="AB693" i="4"/>
  <c r="AD693" i="4"/>
  <c r="AA693" i="4"/>
  <c r="AE693" i="4"/>
  <c r="AC693" i="4"/>
  <c r="AS693" i="4"/>
  <c r="AB685" i="4"/>
  <c r="AT685" i="4"/>
  <c r="AE685" i="4"/>
  <c r="AS685" i="4"/>
  <c r="AD669" i="4"/>
  <c r="AB653" i="4"/>
  <c r="AT653" i="4"/>
  <c r="AE653" i="4"/>
  <c r="AU653" i="4"/>
  <c r="AC653" i="4"/>
  <c r="AS653" i="4"/>
  <c r="Z637" i="4"/>
  <c r="AB637" i="4"/>
  <c r="AD637" i="4"/>
  <c r="AA637" i="4"/>
  <c r="AE637" i="4"/>
  <c r="AC637" i="4"/>
  <c r="AS637" i="4"/>
  <c r="AB621" i="4"/>
  <c r="AT621" i="4"/>
  <c r="AE621" i="4"/>
  <c r="AS621" i="4"/>
  <c r="AB589" i="4"/>
  <c r="AT589" i="4"/>
  <c r="AE589" i="4"/>
  <c r="AU589" i="4"/>
  <c r="AC589" i="4"/>
  <c r="AS589" i="4"/>
  <c r="Z573" i="4"/>
  <c r="AB573" i="4"/>
  <c r="AD573" i="4"/>
  <c r="AA573" i="4"/>
  <c r="AE573" i="4"/>
  <c r="AC573" i="4"/>
  <c r="AS573" i="4"/>
  <c r="AB557" i="4"/>
  <c r="AT557" i="4"/>
  <c r="AE557" i="4"/>
  <c r="AS557" i="4"/>
  <c r="Z967" i="4"/>
  <c r="AB959" i="4"/>
  <c r="AT959" i="4"/>
  <c r="AA959" i="4"/>
  <c r="Z947" i="4"/>
  <c r="AB947" i="4"/>
  <c r="AD947" i="4"/>
  <c r="AC947" i="4"/>
  <c r="AA947" i="4"/>
  <c r="AE947" i="4"/>
  <c r="AU947" i="4"/>
  <c r="AB939" i="4"/>
  <c r="AT939" i="4"/>
  <c r="AA939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B542" i="4"/>
  <c r="AN542" i="4" s="1"/>
  <c r="AD542" i="4"/>
  <c r="AT542" i="4"/>
  <c r="AV542" i="4"/>
  <c r="AA542" i="4"/>
  <c r="AE542" i="4"/>
  <c r="AQ542" i="4" s="1"/>
  <c r="AW542" i="4" s="1"/>
  <c r="AC542" i="4"/>
  <c r="AO542" i="4" s="1"/>
  <c r="AU542" i="4" s="1"/>
  <c r="AS542" i="4"/>
  <c r="AT526" i="4"/>
  <c r="AV526" i="4"/>
  <c r="AS526" i="4"/>
  <c r="AW526" i="4"/>
  <c r="Z151" i="4"/>
  <c r="AB151" i="4"/>
  <c r="AN151" i="4" s="1"/>
  <c r="AT151" i="4" s="1"/>
  <c r="AD151" i="4"/>
  <c r="AP151" i="4" s="1"/>
  <c r="AV151" i="4" s="1"/>
  <c r="AC151" i="4"/>
  <c r="AA151" i="4"/>
  <c r="AM151" i="4" s="1"/>
  <c r="AS151" i="4" s="1"/>
  <c r="AE151" i="4"/>
  <c r="AQ151" i="4" s="1"/>
  <c r="AW151" i="4" s="1"/>
  <c r="Z107" i="4"/>
  <c r="AD107" i="4"/>
  <c r="AA107" i="4"/>
  <c r="Z99" i="4"/>
  <c r="AL99" i="4" s="1"/>
  <c r="AR99" i="4" s="1"/>
  <c r="AB99" i="4"/>
  <c r="AD99" i="4"/>
  <c r="AP99" i="4" s="1"/>
  <c r="AV99" i="4" s="1"/>
  <c r="AA99" i="4"/>
  <c r="AM99" i="4" s="1"/>
  <c r="AS99" i="4" s="1"/>
  <c r="AC99" i="4"/>
  <c r="AO99" i="4" s="1"/>
  <c r="AU99" i="4" s="1"/>
  <c r="AE99" i="4"/>
  <c r="Z91" i="4"/>
  <c r="AB91" i="4"/>
  <c r="AD91" i="4"/>
  <c r="AA91" i="4"/>
  <c r="AC91" i="4"/>
  <c r="AE91" i="4"/>
  <c r="Z83" i="4"/>
  <c r="AL83" i="4" s="1"/>
  <c r="AR83" i="4" s="1"/>
  <c r="AB83" i="4"/>
  <c r="AD83" i="4"/>
  <c r="AP83" i="4" s="1"/>
  <c r="AV83" i="4" s="1"/>
  <c r="AA83" i="4"/>
  <c r="AM83" i="4" s="1"/>
  <c r="AS83" i="4" s="1"/>
  <c r="AC83" i="4"/>
  <c r="AE83" i="4"/>
  <c r="AD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Z19" i="4"/>
  <c r="AB19" i="4"/>
  <c r="AD19" i="4"/>
  <c r="AA19" i="4"/>
  <c r="AE19" i="4"/>
  <c r="AC19" i="4"/>
  <c r="Y907" i="4"/>
  <c r="AH907" i="4" s="1"/>
  <c r="X899" i="4"/>
  <c r="Y899" i="4"/>
  <c r="Y891" i="4"/>
  <c r="AF891" i="4" s="1"/>
  <c r="Y875" i="4"/>
  <c r="AF875" i="4" s="1"/>
  <c r="X867" i="4"/>
  <c r="Y867" i="4" s="1"/>
  <c r="Y859" i="4"/>
  <c r="AF859" i="4" s="1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Y747" i="4"/>
  <c r="AF747" i="4" s="1"/>
  <c r="X739" i="4"/>
  <c r="Y739" i="4" s="1"/>
  <c r="Y731" i="4"/>
  <c r="AF731" i="4" s="1"/>
  <c r="Y715" i="4"/>
  <c r="AF715" i="4" s="1"/>
  <c r="X707" i="4"/>
  <c r="Y707" i="4"/>
  <c r="Y699" i="4"/>
  <c r="AH699" i="4" s="1"/>
  <c r="Y683" i="4"/>
  <c r="AH683" i="4" s="1"/>
  <c r="X675" i="4"/>
  <c r="Y675" i="4" s="1"/>
  <c r="Y667" i="4"/>
  <c r="AH667" i="4" s="1"/>
  <c r="Y651" i="4"/>
  <c r="AH651" i="4" s="1"/>
  <c r="X639" i="4"/>
  <c r="Y639" i="4"/>
  <c r="Y623" i="4"/>
  <c r="AF623" i="4" s="1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O1001" i="4" s="1"/>
  <c r="AU1001" i="4" s="1"/>
  <c r="AS1001" i="4"/>
  <c r="AT985" i="4"/>
  <c r="AV985" i="4"/>
  <c r="AS985" i="4"/>
  <c r="AW985" i="4"/>
  <c r="AB973" i="4"/>
  <c r="AT973" i="4"/>
  <c r="AA973" i="4"/>
  <c r="AC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K853" i="4"/>
  <c r="AJ853" i="4"/>
  <c r="AF853" i="4"/>
  <c r="AK845" i="4"/>
  <c r="AJ845" i="4"/>
  <c r="AF845" i="4"/>
  <c r="AK829" i="4"/>
  <c r="AJ829" i="4"/>
  <c r="AF829" i="4"/>
  <c r="AK813" i="4"/>
  <c r="AK797" i="4"/>
  <c r="AJ797" i="4"/>
  <c r="AF797" i="4"/>
  <c r="AK781" i="4"/>
  <c r="AJ781" i="4"/>
  <c r="AF781" i="4"/>
  <c r="AK765" i="4"/>
  <c r="AJ765" i="4"/>
  <c r="AF765" i="4"/>
  <c r="AK749" i="4"/>
  <c r="AK733" i="4"/>
  <c r="AJ733" i="4"/>
  <c r="AF733" i="4"/>
  <c r="AK717" i="4"/>
  <c r="AJ717" i="4"/>
  <c r="AF717" i="4"/>
  <c r="AK701" i="4"/>
  <c r="AJ701" i="4"/>
  <c r="AF701" i="4"/>
  <c r="AK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37" i="4"/>
  <c r="AI737" i="4"/>
  <c r="AH737" i="4"/>
  <c r="AG729" i="4"/>
  <c r="AI729" i="4"/>
  <c r="AH729" i="4"/>
  <c r="AG721" i="4"/>
  <c r="AI721" i="4"/>
  <c r="AH721" i="4"/>
  <c r="AG705" i="4"/>
  <c r="AI705" i="4"/>
  <c r="AH705" i="4"/>
  <c r="AG697" i="4"/>
  <c r="AI697" i="4"/>
  <c r="AH697" i="4"/>
  <c r="AG689" i="4"/>
  <c r="AI689" i="4"/>
  <c r="AH689" i="4"/>
  <c r="AG673" i="4"/>
  <c r="AI673" i="4"/>
  <c r="AH673" i="4"/>
  <c r="AG665" i="4"/>
  <c r="AI665" i="4"/>
  <c r="AH665" i="4"/>
  <c r="AG649" i="4"/>
  <c r="AI649" i="4"/>
  <c r="AH649" i="4"/>
  <c r="AG641" i="4"/>
  <c r="AI641" i="4"/>
  <c r="AH641" i="4"/>
  <c r="AG633" i="4"/>
  <c r="AI633" i="4"/>
  <c r="AH633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O130" i="4"/>
  <c r="AU130" i="4" s="1"/>
  <c r="AL130" i="4"/>
  <c r="AR130" i="4" s="1"/>
  <c r="AO114" i="4"/>
  <c r="AU114" i="4" s="1"/>
  <c r="X349" i="4"/>
  <c r="X285" i="4"/>
  <c r="X476" i="4"/>
  <c r="X412" i="4"/>
  <c r="X315" i="4"/>
  <c r="X251" i="4"/>
  <c r="X183" i="4"/>
  <c r="X133" i="4"/>
  <c r="X372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587" i="4"/>
  <c r="AG380" i="4"/>
  <c r="AH380" i="4"/>
  <c r="AF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B382" i="4"/>
  <c r="AD382" i="4"/>
  <c r="AJ382" i="4"/>
  <c r="AG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E988" i="4"/>
  <c r="AB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E553" i="4"/>
  <c r="AB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E958" i="4"/>
  <c r="Z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C370" i="4"/>
  <c r="AE370" i="4"/>
  <c r="Z370" i="4"/>
  <c r="AD370" i="4"/>
  <c r="AB370" i="4"/>
  <c r="AA362" i="4"/>
  <c r="AC362" i="4"/>
  <c r="AE362" i="4"/>
  <c r="Z362" i="4"/>
  <c r="AD362" i="4"/>
  <c r="AB362" i="4"/>
  <c r="AA358" i="4"/>
  <c r="AC358" i="4"/>
  <c r="AE358" i="4"/>
  <c r="Z358" i="4"/>
  <c r="AD358" i="4"/>
  <c r="AB358" i="4"/>
  <c r="AA246" i="4"/>
  <c r="AC246" i="4"/>
  <c r="AE246" i="4"/>
  <c r="Z246" i="4"/>
  <c r="AD246" i="4"/>
  <c r="AB246" i="4"/>
  <c r="AC242" i="4"/>
  <c r="AB242" i="4"/>
  <c r="AA238" i="4"/>
  <c r="AC238" i="4"/>
  <c r="AE238" i="4"/>
  <c r="Z238" i="4"/>
  <c r="AD238" i="4"/>
  <c r="AB238" i="4"/>
  <c r="Z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I891" i="4"/>
  <c r="AI859" i="4"/>
  <c r="AF827" i="4"/>
  <c r="AK827" i="4"/>
  <c r="AJ811" i="4"/>
  <c r="AF795" i="4"/>
  <c r="AK795" i="4"/>
  <c r="AJ779" i="4"/>
  <c r="AH771" i="4"/>
  <c r="AH747" i="4"/>
  <c r="AG747" i="4"/>
  <c r="AI715" i="4"/>
  <c r="AJ699" i="4"/>
  <c r="AF683" i="4"/>
  <c r="AK683" i="4"/>
  <c r="AJ667" i="4"/>
  <c r="AF651" i="4"/>
  <c r="AK651" i="4"/>
  <c r="AH623" i="4"/>
  <c r="AG623" i="4"/>
  <c r="AH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K737" i="4"/>
  <c r="AJ737" i="4"/>
  <c r="AF737" i="4"/>
  <c r="AK729" i="4"/>
  <c r="AJ729" i="4"/>
  <c r="AF729" i="4"/>
  <c r="AK721" i="4"/>
  <c r="AJ721" i="4"/>
  <c r="AF721" i="4"/>
  <c r="AK713" i="4"/>
  <c r="AJ713" i="4"/>
  <c r="AK705" i="4"/>
  <c r="AJ705" i="4"/>
  <c r="AF705" i="4"/>
  <c r="AK697" i="4"/>
  <c r="AJ697" i="4"/>
  <c r="AF697" i="4"/>
  <c r="AK689" i="4"/>
  <c r="AJ689" i="4"/>
  <c r="AF689" i="4"/>
  <c r="AK681" i="4"/>
  <c r="AJ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C256" i="4" l="1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05" i="4"/>
  <c r="Z605" i="4"/>
  <c r="AE605" i="4"/>
  <c r="AB605" i="4"/>
  <c r="AC605" i="4"/>
  <c r="AD605" i="4"/>
  <c r="AH669" i="4"/>
  <c r="AA669" i="4"/>
  <c r="Z669" i="4"/>
  <c r="AE669" i="4"/>
  <c r="AB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A526" i="4"/>
  <c r="AM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P985" i="4" s="1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A605" i="4"/>
  <c r="AC725" i="4"/>
  <c r="AC789" i="4"/>
  <c r="AC861" i="4"/>
  <c r="AI380" i="4"/>
  <c r="AJ380" i="4"/>
  <c r="AK380" i="4"/>
  <c r="AD47" i="4"/>
  <c r="AH47" i="4"/>
  <c r="AA395" i="4"/>
  <c r="AH395" i="4"/>
  <c r="AE78" i="4"/>
  <c r="AG78" i="4"/>
  <c r="AE94" i="4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D813" i="4"/>
  <c r="Z813" i="4"/>
  <c r="AJ813" i="4"/>
  <c r="AE813" i="4"/>
  <c r="AF813" i="4"/>
  <c r="AD869" i="4"/>
  <c r="AJ869" i="4"/>
  <c r="Z869" i="4"/>
  <c r="AF869" i="4"/>
  <c r="AE869" i="4"/>
  <c r="F506" i="4"/>
  <c r="J506" i="4" s="1"/>
  <c r="E506" i="4"/>
  <c r="I506" i="4" s="1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I875" i="4"/>
  <c r="AG713" i="4"/>
  <c r="AE526" i="4"/>
  <c r="AQ526" i="4" s="1"/>
  <c r="AA967" i="4"/>
  <c r="AB725" i="4"/>
  <c r="AB789" i="4"/>
  <c r="AB861" i="4"/>
  <c r="AE534" i="4"/>
  <c r="AE625" i="4"/>
  <c r="AD745" i="4"/>
  <c r="AH985" i="4"/>
  <c r="AJ75" i="4"/>
  <c r="AC75" i="4"/>
  <c r="Z75" i="4"/>
  <c r="E530" i="4"/>
  <c r="I530" i="4" s="1"/>
  <c r="F530" i="4"/>
  <c r="J530" i="4" s="1"/>
  <c r="G530" i="4"/>
  <c r="D929" i="4"/>
  <c r="H929" i="4" s="1"/>
  <c r="F929" i="4"/>
  <c r="J929" i="4" s="1"/>
  <c r="G929" i="4"/>
  <c r="F369" i="4"/>
  <c r="J369" i="4" s="1"/>
  <c r="M370" i="2" s="1"/>
  <c r="E369" i="4"/>
  <c r="I369" i="4" s="1"/>
  <c r="L370" i="2" s="1"/>
  <c r="G369" i="4"/>
  <c r="AP542" i="4"/>
  <c r="AM192" i="4"/>
  <c r="AS192" i="4" s="1"/>
  <c r="AI546" i="4"/>
  <c r="AM173" i="4"/>
  <c r="AS173" i="4" s="1"/>
  <c r="AA546" i="4"/>
  <c r="AO83" i="4"/>
  <c r="AU83" i="4" s="1"/>
  <c r="AL542" i="4"/>
  <c r="AR542" i="4" s="1"/>
  <c r="AN176" i="4"/>
  <c r="AT176" i="4" s="1"/>
  <c r="AJ526" i="4"/>
  <c r="AM418" i="4"/>
  <c r="AS418" i="4" s="1"/>
  <c r="AM450" i="4"/>
  <c r="AS450" i="4" s="1"/>
  <c r="AG639" i="4"/>
  <c r="AI707" i="4"/>
  <c r="AG899" i="4"/>
  <c r="AB493" i="4"/>
  <c r="AN961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E276" i="4" s="1"/>
  <c r="I276" i="4" s="1"/>
  <c r="L277" i="2" s="1"/>
  <c r="AL284" i="4"/>
  <c r="AR284" i="4" s="1"/>
  <c r="AL292" i="4"/>
  <c r="AR292" i="4" s="1"/>
  <c r="AL300" i="4"/>
  <c r="AR300" i="4" s="1"/>
  <c r="AL308" i="4"/>
  <c r="AR308" i="4" s="1"/>
  <c r="AL316" i="4"/>
  <c r="AR316" i="4" s="1"/>
  <c r="AL324" i="4"/>
  <c r="AR324" i="4" s="1"/>
  <c r="AL332" i="4"/>
  <c r="AR332" i="4" s="1"/>
  <c r="AH91" i="4"/>
  <c r="AN91" i="4" s="1"/>
  <c r="AT91" i="4" s="1"/>
  <c r="AJ146" i="4"/>
  <c r="AD146" i="4"/>
  <c r="AP146" i="4" s="1"/>
  <c r="AV146" i="4" s="1"/>
  <c r="AB546" i="4"/>
  <c r="Z546" i="4"/>
  <c r="AI573" i="4"/>
  <c r="AK146" i="4"/>
  <c r="AO115" i="4"/>
  <c r="AU115" i="4" s="1"/>
  <c r="AF546" i="4"/>
  <c r="AE546" i="4"/>
  <c r="AQ546" i="4" s="1"/>
  <c r="AC546" i="4"/>
  <c r="AO546" i="4" s="1"/>
  <c r="AU546" i="4" s="1"/>
  <c r="AC506" i="4"/>
  <c r="AO506" i="4" s="1"/>
  <c r="AU506" i="4" s="1"/>
  <c r="AB234" i="4"/>
  <c r="AC234" i="4"/>
  <c r="Z242" i="4"/>
  <c r="AO173" i="4"/>
  <c r="AU173" i="4" s="1"/>
  <c r="AN506" i="4"/>
  <c r="AT506" i="4" s="1"/>
  <c r="Z961" i="4"/>
  <c r="AI961" i="4"/>
  <c r="AO961" i="4" s="1"/>
  <c r="AU961" i="4" s="1"/>
  <c r="AF961" i="4"/>
  <c r="AD961" i="4"/>
  <c r="AP961" i="4" s="1"/>
  <c r="AA961" i="4"/>
  <c r="AG961" i="4"/>
  <c r="AH450" i="4"/>
  <c r="AN450" i="4" s="1"/>
  <c r="AJ450" i="4"/>
  <c r="AP450" i="4" s="1"/>
  <c r="AV450" i="4" s="1"/>
  <c r="AI450" i="4"/>
  <c r="AO450" i="4" s="1"/>
  <c r="AU450" i="4" s="1"/>
  <c r="AJ546" i="4"/>
  <c r="AP546" i="4" s="1"/>
  <c r="AG546" i="4"/>
  <c r="AM546" i="4" s="1"/>
  <c r="AS546" i="4" s="1"/>
  <c r="AH546" i="4"/>
  <c r="AN546" i="4" s="1"/>
  <c r="AT546" i="4" s="1"/>
  <c r="AA146" i="4"/>
  <c r="AG146" i="4"/>
  <c r="AI146" i="4"/>
  <c r="AB146" i="4"/>
  <c r="AN146" i="4" s="1"/>
  <c r="AT146" i="4" s="1"/>
  <c r="AE146" i="4"/>
  <c r="AF146" i="4"/>
  <c r="AL146" i="4" s="1"/>
  <c r="AR146" i="4" s="1"/>
  <c r="AK115" i="4"/>
  <c r="AA115" i="4"/>
  <c r="AB115" i="4"/>
  <c r="AN115" i="4" s="1"/>
  <c r="AT115" i="4" s="1"/>
  <c r="AJ115" i="4"/>
  <c r="AP115" i="4" s="1"/>
  <c r="AV115" i="4" s="1"/>
  <c r="AG115" i="4"/>
  <c r="AE115" i="4"/>
  <c r="AF115" i="4"/>
  <c r="AL115" i="4" s="1"/>
  <c r="AR115" i="4" s="1"/>
  <c r="D438" i="4"/>
  <c r="H438" i="4" s="1"/>
  <c r="K439" i="2" s="1"/>
  <c r="F438" i="4"/>
  <c r="J438" i="4" s="1"/>
  <c r="M439" i="2" s="1"/>
  <c r="E470" i="4"/>
  <c r="I470" i="4" s="1"/>
  <c r="G470" i="4"/>
  <c r="G933" i="4"/>
  <c r="E933" i="4"/>
  <c r="I933" i="4" s="1"/>
  <c r="F153" i="4"/>
  <c r="J153" i="4" s="1"/>
  <c r="M154" i="2" s="1"/>
  <c r="E153" i="4"/>
  <c r="I153" i="4" s="1"/>
  <c r="L154" i="2" s="1"/>
  <c r="D446" i="4"/>
  <c r="H446" i="4" s="1"/>
  <c r="K447" i="2" s="1"/>
  <c r="G446" i="4"/>
  <c r="G245" i="4"/>
  <c r="F245" i="4"/>
  <c r="J245" i="4" s="1"/>
  <c r="M246" i="2" s="1"/>
  <c r="F552" i="4"/>
  <c r="J552" i="4" s="1"/>
  <c r="D552" i="4"/>
  <c r="H552" i="4" s="1"/>
  <c r="AF973" i="4"/>
  <c r="AI973" i="4"/>
  <c r="AO973" i="4" s="1"/>
  <c r="AU973" i="4" s="1"/>
  <c r="AJ973" i="4"/>
  <c r="AH973" i="4"/>
  <c r="AN973" i="4" s="1"/>
  <c r="AH987" i="4"/>
  <c r="AI559" i="4"/>
  <c r="AG591" i="4"/>
  <c r="AI623" i="4"/>
  <c r="AG715" i="4"/>
  <c r="AH715" i="4"/>
  <c r="AI747" i="4"/>
  <c r="AI763" i="4"/>
  <c r="AG859" i="4"/>
  <c r="AH859" i="4"/>
  <c r="AG891" i="4"/>
  <c r="AH891" i="4"/>
  <c r="AW973" i="4"/>
  <c r="AE973" i="4"/>
  <c r="AQ973" i="4" s="1"/>
  <c r="AV973" i="4"/>
  <c r="AD973" i="4"/>
  <c r="Z973" i="4"/>
  <c r="AL973" i="4" s="1"/>
  <c r="AR973" i="4" s="1"/>
  <c r="AQ985" i="4"/>
  <c r="AM1001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AL526" i="4"/>
  <c r="AR526" i="4" s="1"/>
  <c r="AM542" i="4"/>
  <c r="AE939" i="4"/>
  <c r="AC939" i="4"/>
  <c r="AD939" i="4"/>
  <c r="AE959" i="4"/>
  <c r="AC959" i="4"/>
  <c r="AD959" i="4"/>
  <c r="AC557" i="4"/>
  <c r="AA557" i="4"/>
  <c r="AD557" i="4"/>
  <c r="Z557" i="4"/>
  <c r="AO573" i="4"/>
  <c r="AU573" i="4" s="1"/>
  <c r="AA589" i="4"/>
  <c r="AD589" i="4"/>
  <c r="Z589" i="4"/>
  <c r="AC621" i="4"/>
  <c r="AA621" i="4"/>
  <c r="AD621" i="4"/>
  <c r="AA653" i="4"/>
  <c r="AD653" i="4"/>
  <c r="AC685" i="4"/>
  <c r="AA685" i="4"/>
  <c r="AM685" i="4" s="1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N877" i="4" s="1"/>
  <c r="AE909" i="4"/>
  <c r="AM72" i="4"/>
  <c r="AS72" i="4" s="1"/>
  <c r="AQ72" i="4"/>
  <c r="AW72" i="4" s="1"/>
  <c r="AO72" i="4"/>
  <c r="AU72" i="4" s="1"/>
  <c r="AL88" i="4"/>
  <c r="AR88" i="4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K232" i="4"/>
  <c r="AE232" i="4"/>
  <c r="Z55" i="4"/>
  <c r="AC55" i="4"/>
  <c r="AO55" i="4" s="1"/>
  <c r="AU55" i="4" s="1"/>
  <c r="AB55" i="4"/>
  <c r="AK55" i="4"/>
  <c r="AJ55" i="4"/>
  <c r="AB387" i="4"/>
  <c r="AE387" i="4"/>
  <c r="AC387" i="4"/>
  <c r="AO387" i="4" s="1"/>
  <c r="AU387" i="4" s="1"/>
  <c r="AH387" i="4"/>
  <c r="AC15" i="4"/>
  <c r="AO15" i="4" s="1"/>
  <c r="AU15" i="4" s="1"/>
  <c r="AD15" i="4"/>
  <c r="AE15" i="4"/>
  <c r="AQ15" i="4" s="1"/>
  <c r="AW15" i="4" s="1"/>
  <c r="AF15" i="4"/>
  <c r="AA74" i="4"/>
  <c r="Z74" i="4"/>
  <c r="AC74" i="4"/>
  <c r="AH74" i="4"/>
  <c r="AA82" i="4"/>
  <c r="Z82" i="4"/>
  <c r="AC82" i="4"/>
  <c r="AH82" i="4"/>
  <c r="AA90" i="4"/>
  <c r="Z90" i="4"/>
  <c r="AC90" i="4"/>
  <c r="AO90" i="4" s="1"/>
  <c r="AU90" i="4" s="1"/>
  <c r="AF90" i="4"/>
  <c r="AG90" i="4"/>
  <c r="AE102" i="4"/>
  <c r="AD102" i="4"/>
  <c r="AP102" i="4" s="1"/>
  <c r="AV102" i="4" s="1"/>
  <c r="AC102" i="4"/>
  <c r="AF102" i="4"/>
  <c r="AL102" i="4" s="1"/>
  <c r="AR102" i="4" s="1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M124" i="4" s="1"/>
  <c r="AS124" i="4" s="1"/>
  <c r="AB124" i="4"/>
  <c r="AK124" i="4"/>
  <c r="AI124" i="4"/>
  <c r="AJ164" i="4"/>
  <c r="AP164" i="4" s="1"/>
  <c r="AV164" i="4" s="1"/>
  <c r="AH164" i="4"/>
  <c r="AK164" i="4"/>
  <c r="AA164" i="4"/>
  <c r="Z164" i="4"/>
  <c r="AL164" i="4" s="1"/>
  <c r="AR164" i="4" s="1"/>
  <c r="AC164" i="4"/>
  <c r="AJ196" i="4"/>
  <c r="AH196" i="4"/>
  <c r="AK196" i="4"/>
  <c r="AQ196" i="4" s="1"/>
  <c r="AW196" i="4" s="1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D228" i="4"/>
  <c r="AF256" i="4"/>
  <c r="AL256" i="4" s="1"/>
  <c r="AR256" i="4" s="1"/>
  <c r="AI256" i="4"/>
  <c r="AG256" i="4"/>
  <c r="AM256" i="4" s="1"/>
  <c r="AS256" i="4" s="1"/>
  <c r="AB256" i="4"/>
  <c r="AE256" i="4"/>
  <c r="AQ256" i="4" s="1"/>
  <c r="AW256" i="4" s="1"/>
  <c r="AD256" i="4"/>
  <c r="AJ272" i="4"/>
  <c r="AH272" i="4"/>
  <c r="AK272" i="4"/>
  <c r="AQ272" i="4" s="1"/>
  <c r="AW272" i="4" s="1"/>
  <c r="AA272" i="4"/>
  <c r="Z272" i="4"/>
  <c r="AL272" i="4" s="1"/>
  <c r="AR272" i="4" s="1"/>
  <c r="AC272" i="4"/>
  <c r="AJ288" i="4"/>
  <c r="AP288" i="4" s="1"/>
  <c r="AV288" i="4" s="1"/>
  <c r="AH288" i="4"/>
  <c r="AK288" i="4"/>
  <c r="AQ288" i="4" s="1"/>
  <c r="AW288" i="4" s="1"/>
  <c r="AA288" i="4"/>
  <c r="Z288" i="4"/>
  <c r="AC288" i="4"/>
  <c r="AF304" i="4"/>
  <c r="AI304" i="4"/>
  <c r="AG304" i="4"/>
  <c r="AM304" i="4" s="1"/>
  <c r="AS304" i="4" s="1"/>
  <c r="AB304" i="4"/>
  <c r="AE304" i="4"/>
  <c r="AQ304" i="4" s="1"/>
  <c r="AW304" i="4" s="1"/>
  <c r="AD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O336" i="4" s="1"/>
  <c r="AU336" i="4" s="1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H218" i="4"/>
  <c r="AA338" i="4"/>
  <c r="Z338" i="4"/>
  <c r="AC338" i="4"/>
  <c r="AG338" i="4"/>
  <c r="AF338" i="4"/>
  <c r="AL338" i="4" s="1"/>
  <c r="AR338" i="4" s="1"/>
  <c r="AH338" i="4"/>
  <c r="AA354" i="4"/>
  <c r="AE354" i="4"/>
  <c r="AG354" i="4"/>
  <c r="AF354" i="4"/>
  <c r="AH354" i="4"/>
  <c r="AN354" i="4" s="1"/>
  <c r="AT354" i="4" s="1"/>
  <c r="E552" i="4"/>
  <c r="I552" i="4" s="1"/>
  <c r="F470" i="4"/>
  <c r="J470" i="4" s="1"/>
  <c r="E245" i="4"/>
  <c r="I245" i="4" s="1"/>
  <c r="L246" i="2" s="1"/>
  <c r="F933" i="4"/>
  <c r="J933" i="4" s="1"/>
  <c r="G153" i="4"/>
  <c r="AG973" i="4"/>
  <c r="AM973" i="4" s="1"/>
  <c r="AS973" i="4" s="1"/>
  <c r="AL72" i="4"/>
  <c r="AR72" i="4" s="1"/>
  <c r="AN59" i="4"/>
  <c r="AT59" i="4" s="1"/>
  <c r="AL120" i="4"/>
  <c r="AR120" i="4" s="1"/>
  <c r="AO160" i="4"/>
  <c r="AU160" i="4" s="1"/>
  <c r="AL160" i="4"/>
  <c r="AR160" i="4" s="1"/>
  <c r="AL176" i="4"/>
  <c r="AR176" i="4" s="1"/>
  <c r="AL18" i="4"/>
  <c r="AR18" i="4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AL184" i="4"/>
  <c r="AR184" i="4" s="1"/>
  <c r="AN501" i="4"/>
  <c r="AT501" i="4" s="1"/>
  <c r="AO510" i="4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K246" i="2" s="1"/>
  <c r="AL216" i="4"/>
  <c r="AR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G510" i="4"/>
  <c r="D510" i="4"/>
  <c r="H510" i="4" s="1"/>
  <c r="E510" i="4"/>
  <c r="I510" i="4" s="1"/>
  <c r="AI591" i="4"/>
  <c r="AG731" i="4"/>
  <c r="AH763" i="4"/>
  <c r="AG843" i="4"/>
  <c r="AH875" i="4"/>
  <c r="Y250" i="4"/>
  <c r="AF250" i="4" s="1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M507" i="4" s="1"/>
  <c r="AS507" i="4" s="1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M395" i="4" s="1"/>
  <c r="AS395" i="4" s="1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M214" i="4" s="1"/>
  <c r="AS214" i="4" s="1"/>
  <c r="AH140" i="4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O328" i="4"/>
  <c r="AU328" i="4" s="1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 s="1"/>
  <c r="AS91" i="4" s="1"/>
  <c r="AC354" i="4"/>
  <c r="Z354" i="4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K80" i="4"/>
  <c r="AH75" i="4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E507" i="4"/>
  <c r="AD507" i="4"/>
  <c r="AK507" i="4"/>
  <c r="AJ507" i="4"/>
  <c r="AI507" i="4"/>
  <c r="AO507" i="4" s="1"/>
  <c r="AU507" i="4" s="1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AM78" i="4" s="1"/>
  <c r="AS78" i="4" s="1"/>
  <c r="Z78" i="4"/>
  <c r="AB78" i="4"/>
  <c r="AH78" i="4"/>
  <c r="AI78" i="4"/>
  <c r="AO78" i="4" s="1"/>
  <c r="AU78" i="4" s="1"/>
  <c r="AA86" i="4"/>
  <c r="Z86" i="4"/>
  <c r="AB86" i="4"/>
  <c r="AH86" i="4"/>
  <c r="AI86" i="4"/>
  <c r="AA94" i="4"/>
  <c r="AM94" i="4" s="1"/>
  <c r="AS94" i="4" s="1"/>
  <c r="Z94" i="4"/>
  <c r="AB94" i="4"/>
  <c r="AH94" i="4"/>
  <c r="AI94" i="4"/>
  <c r="AB214" i="4"/>
  <c r="AE214" i="4"/>
  <c r="AC214" i="4"/>
  <c r="AI214" i="4"/>
  <c r="AH214" i="4"/>
  <c r="Z230" i="4"/>
  <c r="AL230" i="4" s="1"/>
  <c r="AR230" i="4" s="1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M140" i="4" s="1"/>
  <c r="AS140" i="4" s="1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AA344" i="4"/>
  <c r="AD344" i="4"/>
  <c r="Z344" i="4"/>
  <c r="AL344" i="4" s="1"/>
  <c r="AR344" i="4" s="1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O749" i="4" s="1"/>
  <c r="AU749" i="4" s="1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O869" i="4" s="1"/>
  <c r="AU869" i="4" s="1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AK415" i="4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I621" i="4"/>
  <c r="AG653" i="4"/>
  <c r="AM653" i="4" s="1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L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V514" i="4"/>
  <c r="AW514" i="4"/>
  <c r="AG493" i="4"/>
  <c r="AH415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D509" i="4" s="1"/>
  <c r="H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O172" i="4"/>
  <c r="AU172" i="4" s="1"/>
  <c r="AM172" i="4"/>
  <c r="AS172" i="4" s="1"/>
  <c r="AL204" i="4"/>
  <c r="AR204" i="4" s="1"/>
  <c r="AM204" i="4"/>
  <c r="AS204" i="4" s="1"/>
  <c r="AQ164" i="4"/>
  <c r="AW164" i="4" s="1"/>
  <c r="AL296" i="4"/>
  <c r="AR296" i="4" s="1"/>
  <c r="D296" i="4" s="1"/>
  <c r="H296" i="4" s="1"/>
  <c r="K297" i="2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J959" i="4"/>
  <c r="AF959" i="4"/>
  <c r="AL959" i="4" s="1"/>
  <c r="AR959" i="4" s="1"/>
  <c r="AK959" i="4"/>
  <c r="AQ959" i="4" s="1"/>
  <c r="AW959" i="4" s="1"/>
  <c r="AJ557" i="4"/>
  <c r="AF557" i="4"/>
  <c r="AL557" i="4" s="1"/>
  <c r="AR557" i="4" s="1"/>
  <c r="AK557" i="4"/>
  <c r="AQ557" i="4" s="1"/>
  <c r="AW557" i="4" s="1"/>
  <c r="AJ589" i="4"/>
  <c r="AF589" i="4"/>
  <c r="AK589" i="4"/>
  <c r="AQ589" i="4" s="1"/>
  <c r="AW589" i="4" s="1"/>
  <c r="AJ621" i="4"/>
  <c r="AF621" i="4"/>
  <c r="AL621" i="4" s="1"/>
  <c r="AR621" i="4" s="1"/>
  <c r="AK621" i="4"/>
  <c r="AJ653" i="4"/>
  <c r="AF653" i="4"/>
  <c r="AL653" i="4" s="1"/>
  <c r="AR653" i="4" s="1"/>
  <c r="F653" i="4" s="1"/>
  <c r="J653" i="4" s="1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F709" i="4"/>
  <c r="AL709" i="4" s="1"/>
  <c r="AR709" i="4" s="1"/>
  <c r="F709" i="4" s="1"/>
  <c r="J709" i="4" s="1"/>
  <c r="AK709" i="4"/>
  <c r="AQ709" i="4" s="1"/>
  <c r="AW709" i="4" s="1"/>
  <c r="AJ741" i="4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J805" i="4"/>
  <c r="AP805" i="4" s="1"/>
  <c r="AV805" i="4" s="1"/>
  <c r="AF805" i="4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P909" i="4" s="1"/>
  <c r="AV909" i="4" s="1"/>
  <c r="AF909" i="4"/>
  <c r="AL909" i="4" s="1"/>
  <c r="AR909" i="4" s="1"/>
  <c r="AK909" i="4"/>
  <c r="AQ909" i="4" s="1"/>
  <c r="AW909" i="4" s="1"/>
  <c r="AL939" i="4"/>
  <c r="AR939" i="4" s="1"/>
  <c r="G939" i="4" s="1"/>
  <c r="AN947" i="4"/>
  <c r="AT947" i="4" s="1"/>
  <c r="AN573" i="4"/>
  <c r="AT573" i="4" s="1"/>
  <c r="AL589" i="4"/>
  <c r="AR589" i="4" s="1"/>
  <c r="AN637" i="4"/>
  <c r="AT637" i="4" s="1"/>
  <c r="AN693" i="4"/>
  <c r="AT693" i="4" s="1"/>
  <c r="AN757" i="4"/>
  <c r="AT757" i="4" s="1"/>
  <c r="AN821" i="4"/>
  <c r="AT821" i="4" s="1"/>
  <c r="AN893" i="4"/>
  <c r="AT893" i="4" s="1"/>
  <c r="AQ228" i="4"/>
  <c r="AW228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AN725" i="4"/>
  <c r="AT725" i="4" s="1"/>
  <c r="AN789" i="4"/>
  <c r="AT789" i="4" s="1"/>
  <c r="AN861" i="4"/>
  <c r="AT861" i="4" s="1"/>
  <c r="AL877" i="4"/>
  <c r="AR877" i="4" s="1"/>
  <c r="AL893" i="4"/>
  <c r="AR893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72" i="4"/>
  <c r="AS272" i="4" s="1"/>
  <c r="AM288" i="4"/>
  <c r="AS288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G204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E501" i="4"/>
  <c r="I501" i="4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D526" i="4"/>
  <c r="H526" i="4" s="1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E573" i="4"/>
  <c r="I573" i="4" s="1"/>
  <c r="F693" i="4"/>
  <c r="J693" i="4" s="1"/>
  <c r="D693" i="4"/>
  <c r="H693" i="4" s="1"/>
  <c r="E821" i="4"/>
  <c r="I821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D136" i="4"/>
  <c r="H136" i="4" s="1"/>
  <c r="K137" i="2" s="1"/>
  <c r="E136" i="4"/>
  <c r="I136" i="4" s="1"/>
  <c r="L137" i="2" s="1"/>
  <c r="F176" i="4"/>
  <c r="J176" i="4" s="1"/>
  <c r="M177" i="2" s="1"/>
  <c r="F192" i="4"/>
  <c r="J192" i="4" s="1"/>
  <c r="M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AJ399" i="4"/>
  <c r="AK399" i="4"/>
  <c r="D220" i="4"/>
  <c r="H220" i="4" s="1"/>
  <c r="K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F276" i="4"/>
  <c r="J276" i="4" s="1"/>
  <c r="M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12" i="4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F168" i="4"/>
  <c r="J168" i="4" s="1"/>
  <c r="M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L242" i="4" s="1"/>
  <c r="AR242" i="4" s="1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P246" i="4" s="1"/>
  <c r="AV246" i="4" s="1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106" i="4"/>
  <c r="AV106" i="4" s="1"/>
  <c r="AP234" i="4"/>
  <c r="AV234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A244" i="4" s="1"/>
  <c r="Y364" i="4"/>
  <c r="AB364" i="4" s="1"/>
  <c r="Y372" i="4"/>
  <c r="Y133" i="4"/>
  <c r="Y183" i="4"/>
  <c r="Y251" i="4"/>
  <c r="AF251" i="4" s="1"/>
  <c r="Y315" i="4"/>
  <c r="Y412" i="4"/>
  <c r="Y476" i="4"/>
  <c r="Y285" i="4"/>
  <c r="Y349" i="4"/>
  <c r="Y563" i="4"/>
  <c r="Y627" i="4"/>
  <c r="Y995" i="4"/>
  <c r="AD995" i="4" s="1"/>
  <c r="Y607" i="4"/>
  <c r="Y659" i="4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Y163" i="4"/>
  <c r="Y179" i="4"/>
  <c r="Y195" i="4"/>
  <c r="Y211" i="4"/>
  <c r="Y227" i="4"/>
  <c r="Y255" i="4"/>
  <c r="AI255" i="4" s="1"/>
  <c r="Y271" i="4"/>
  <c r="Y287" i="4"/>
  <c r="Y303" i="4"/>
  <c r="Y319" i="4"/>
  <c r="Y335" i="4"/>
  <c r="Y351" i="4"/>
  <c r="Y392" i="4"/>
  <c r="Y408" i="4"/>
  <c r="AI408" i="4" s="1"/>
  <c r="Y424" i="4"/>
  <c r="Y440" i="4"/>
  <c r="Y456" i="4"/>
  <c r="Y472" i="4"/>
  <c r="Y488" i="4"/>
  <c r="Y504" i="4"/>
  <c r="Y556" i="4"/>
  <c r="Y366" i="4"/>
  <c r="AB366" i="4" s="1"/>
  <c r="Y515" i="4"/>
  <c r="Y539" i="4"/>
  <c r="Y926" i="4"/>
  <c r="Y942" i="4"/>
  <c r="AB942" i="4" s="1"/>
  <c r="Y954" i="4"/>
  <c r="Y970" i="4"/>
  <c r="Y545" i="4"/>
  <c r="Y978" i="4"/>
  <c r="Z978" i="4" s="1"/>
  <c r="Y986" i="4"/>
  <c r="Y994" i="4"/>
  <c r="AF994" i="4" s="1"/>
  <c r="Y125" i="4"/>
  <c r="Y159" i="4"/>
  <c r="Y191" i="4"/>
  <c r="Y223" i="4"/>
  <c r="AK223" i="4" s="1"/>
  <c r="Y275" i="4"/>
  <c r="AE275" i="4" s="1"/>
  <c r="Y307" i="4"/>
  <c r="Y339" i="4"/>
  <c r="Y388" i="4"/>
  <c r="AK388" i="4" s="1"/>
  <c r="Y420" i="4"/>
  <c r="Y452" i="4"/>
  <c r="Y484" i="4"/>
  <c r="Y58" i="4"/>
  <c r="AF58" i="4" s="1"/>
  <c r="Y277" i="4"/>
  <c r="AA277" i="4" s="1"/>
  <c r="Y309" i="4"/>
  <c r="Y341" i="4"/>
  <c r="Y20" i="4"/>
  <c r="Y360" i="4"/>
  <c r="Y368" i="4"/>
  <c r="Y376" i="4"/>
  <c r="Y527" i="4"/>
  <c r="Y543" i="4"/>
  <c r="Y928" i="4"/>
  <c r="Z928" i="4" s="1"/>
  <c r="Y936" i="4"/>
  <c r="Y944" i="4"/>
  <c r="Y952" i="4"/>
  <c r="Y960" i="4"/>
  <c r="Y968" i="4"/>
  <c r="Y517" i="4"/>
  <c r="Y533" i="4"/>
  <c r="Y549" i="4"/>
  <c r="AB549" i="4" s="1"/>
  <c r="Y558" i="4"/>
  <c r="Y560" i="4"/>
  <c r="Y562" i="4"/>
  <c r="Y564" i="4"/>
  <c r="Y566" i="4"/>
  <c r="Y568" i="4"/>
  <c r="Y570" i="4"/>
  <c r="Y572" i="4"/>
  <c r="AB572" i="4" s="1"/>
  <c r="Y574" i="4"/>
  <c r="Y576" i="4"/>
  <c r="Y578" i="4"/>
  <c r="Y580" i="4"/>
  <c r="Y582" i="4"/>
  <c r="Y584" i="4"/>
  <c r="Y586" i="4"/>
  <c r="Y588" i="4"/>
  <c r="AB588" i="4" s="1"/>
  <c r="Y590" i="4"/>
  <c r="Y592" i="4"/>
  <c r="Y594" i="4"/>
  <c r="Y596" i="4"/>
  <c r="Y598" i="4"/>
  <c r="Y600" i="4"/>
  <c r="Y602" i="4"/>
  <c r="Y604" i="4"/>
  <c r="AB604" i="4" s="1"/>
  <c r="Y606" i="4"/>
  <c r="Y608" i="4"/>
  <c r="Y610" i="4"/>
  <c r="Y612" i="4"/>
  <c r="AB612" i="4" s="1"/>
  <c r="Y614" i="4"/>
  <c r="Y616" i="4"/>
  <c r="Y618" i="4"/>
  <c r="Y620" i="4"/>
  <c r="AB620" i="4" s="1"/>
  <c r="Y622" i="4"/>
  <c r="Y624" i="4"/>
  <c r="Y626" i="4"/>
  <c r="Y628" i="4"/>
  <c r="AB628" i="4" s="1"/>
  <c r="Y630" i="4"/>
  <c r="Y632" i="4"/>
  <c r="Y634" i="4"/>
  <c r="Y636" i="4"/>
  <c r="AB636" i="4" s="1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Y439" i="4"/>
  <c r="Y455" i="4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F415" i="4"/>
  <c r="AI415" i="4"/>
  <c r="AG415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Q140" i="4"/>
  <c r="AW140" i="4" s="1"/>
  <c r="AN180" i="4"/>
  <c r="AT180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O272" i="4"/>
  <c r="AU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15" i="4"/>
  <c r="AD415" i="4"/>
  <c r="AC415" i="4"/>
  <c r="AO415" i="4" s="1"/>
  <c r="AU415" i="4" s="1"/>
  <c r="AE415" i="4"/>
  <c r="AQ415" i="4" s="1"/>
  <c r="AW415" i="4" s="1"/>
  <c r="AB415" i="4"/>
  <c r="AA415" i="4"/>
  <c r="AD423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Q435" i="4" s="1"/>
  <c r="AW435" i="4" s="1"/>
  <c r="AD435" i="4"/>
  <c r="AP435" i="4" s="1"/>
  <c r="AV435" i="4" s="1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S174" i="4" s="1"/>
  <c r="AE174" i="4"/>
  <c r="AD174" i="4"/>
  <c r="AC174" i="4"/>
  <c r="Z174" i="4"/>
  <c r="AL174" i="4" s="1"/>
  <c r="AR174" i="4" s="1"/>
  <c r="Z190" i="4"/>
  <c r="AL190" i="4" s="1"/>
  <c r="AR190" i="4" s="1"/>
  <c r="AD190" i="4"/>
  <c r="AC190" i="4"/>
  <c r="AE190" i="4"/>
  <c r="AB190" i="4"/>
  <c r="AA190" i="4"/>
  <c r="Z206" i="4"/>
  <c r="AD206" i="4"/>
  <c r="AP206" i="4" s="1"/>
  <c r="AV206" i="4" s="1"/>
  <c r="AC206" i="4"/>
  <c r="AO206" i="4" s="1"/>
  <c r="AU206" i="4" s="1"/>
  <c r="AB206" i="4"/>
  <c r="AN206" i="4" s="1"/>
  <c r="AT206" i="4" s="1"/>
  <c r="AA206" i="4"/>
  <c r="AE206" i="4"/>
  <c r="Z254" i="4"/>
  <c r="AD254" i="4"/>
  <c r="AC254" i="4"/>
  <c r="AO254" i="4" s="1"/>
  <c r="AU254" i="4" s="1"/>
  <c r="AB254" i="4"/>
  <c r="AA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D286" i="4"/>
  <c r="AC286" i="4"/>
  <c r="AB286" i="4"/>
  <c r="AN286" i="4" s="1"/>
  <c r="AA286" i="4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L334" i="4" s="1"/>
  <c r="AR334" i="4" s="1"/>
  <c r="AD334" i="4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P76" i="4" s="1"/>
  <c r="AV76" i="4" s="1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66" i="4"/>
  <c r="AI266" i="4"/>
  <c r="AG282" i="4"/>
  <c r="AI282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P47" i="4"/>
  <c r="AV47" i="4" s="1"/>
  <c r="AN55" i="4"/>
  <c r="AT55" i="4" s="1"/>
  <c r="AL55" i="4"/>
  <c r="AR55" i="4" s="1"/>
  <c r="AL507" i="4"/>
  <c r="AR507" i="4" s="1"/>
  <c r="AL387" i="4"/>
  <c r="AR387" i="4" s="1"/>
  <c r="AM387" i="4"/>
  <c r="AS387" i="4" s="1"/>
  <c r="AO395" i="4"/>
  <c r="AU395" i="4" s="1"/>
  <c r="AQ395" i="4"/>
  <c r="AW395" i="4" s="1"/>
  <c r="AL15" i="4"/>
  <c r="AR15" i="4" s="1"/>
  <c r="AN70" i="4"/>
  <c r="AT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L94" i="4"/>
  <c r="AR94" i="4" s="1"/>
  <c r="AQ94" i="4"/>
  <c r="AW94" i="4" s="1"/>
  <c r="AO102" i="4"/>
  <c r="AU102" i="4" s="1"/>
  <c r="AM102" i="4"/>
  <c r="AS102" i="4" s="1"/>
  <c r="AP214" i="4"/>
  <c r="AV214" i="4" s="1"/>
  <c r="AQ214" i="4"/>
  <c r="AW214" i="4" s="1"/>
  <c r="AN222" i="4"/>
  <c r="AT222" i="4" s="1"/>
  <c r="AL222" i="4"/>
  <c r="AR222" i="4" s="1"/>
  <c r="AM230" i="4"/>
  <c r="AS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P350" i="4"/>
  <c r="AV350" i="4" s="1"/>
  <c r="AN124" i="4"/>
  <c r="AT124" i="4" s="1"/>
  <c r="AL124" i="4"/>
  <c r="AR124" i="4" s="1"/>
  <c r="AO140" i="4"/>
  <c r="AU140" i="4" s="1"/>
  <c r="AN164" i="4"/>
  <c r="AT164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N272" i="4"/>
  <c r="AT272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Q226" i="4"/>
  <c r="AW226" i="4" s="1"/>
  <c r="AP338" i="4"/>
  <c r="AV338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S467" i="4"/>
  <c r="AB475" i="4"/>
  <c r="AA475" i="4"/>
  <c r="AM475" i="4" s="1"/>
  <c r="AE475" i="4"/>
  <c r="Z475" i="4"/>
  <c r="AL475" i="4" s="1"/>
  <c r="AR475" i="4" s="1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M491" i="4" s="1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C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K266" i="4"/>
  <c r="AH266" i="4"/>
  <c r="AJ266" i="4"/>
  <c r="AK282" i="4"/>
  <c r="AH282" i="4"/>
  <c r="AJ282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P55" i="4"/>
  <c r="AV55" i="4" s="1"/>
  <c r="AP387" i="4"/>
  <c r="AV387" i="4" s="1"/>
  <c r="AQ387" i="4"/>
  <c r="AW387" i="4" s="1"/>
  <c r="AP395" i="4"/>
  <c r="AV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P78" i="4"/>
  <c r="AV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P94" i="4"/>
  <c r="AV94" i="4" s="1"/>
  <c r="AN102" i="4"/>
  <c r="AT102" i="4" s="1"/>
  <c r="AQ102" i="4"/>
  <c r="AW102" i="4" s="1"/>
  <c r="AO214" i="4"/>
  <c r="AU214" i="4" s="1"/>
  <c r="AN214" i="4"/>
  <c r="AT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Q350" i="4"/>
  <c r="AW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O346" i="4"/>
  <c r="AU346" i="4" s="1"/>
  <c r="AM346" i="4"/>
  <c r="AS346" i="4" s="1"/>
  <c r="AN346" i="4"/>
  <c r="AT346" i="4" s="1"/>
  <c r="AO354" i="4"/>
  <c r="AU354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D244" i="4"/>
  <c r="AE372" i="4"/>
  <c r="AH133" i="4"/>
  <c r="Z183" i="4"/>
  <c r="AF183" i="4"/>
  <c r="AH183" i="4"/>
  <c r="AH251" i="4"/>
  <c r="AA315" i="4"/>
  <c r="AB315" i="4"/>
  <c r="AJ315" i="4"/>
  <c r="Z412" i="4"/>
  <c r="Z476" i="4"/>
  <c r="AF476" i="4"/>
  <c r="AH476" i="4"/>
  <c r="AH285" i="4"/>
  <c r="AA349" i="4"/>
  <c r="AB349" i="4"/>
  <c r="AJ349" i="4"/>
  <c r="X240" i="4"/>
  <c r="AB579" i="4"/>
  <c r="AT579" i="4"/>
  <c r="AV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E647" i="4"/>
  <c r="AQ647" i="4" s="1"/>
  <c r="AW647" i="4" s="1"/>
  <c r="AC647" i="4"/>
  <c r="AO647" i="4" s="1"/>
  <c r="AU647" i="4" s="1"/>
  <c r="AS647" i="4"/>
  <c r="Z979" i="4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D987" i="4"/>
  <c r="AP987" i="4" s="1"/>
  <c r="AT987" i="4"/>
  <c r="AV987" i="4"/>
  <c r="AA987" i="4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C559" i="4"/>
  <c r="AO559" i="4" s="1"/>
  <c r="AU559" i="4" s="1"/>
  <c r="AS559" i="4"/>
  <c r="Z575" i="4"/>
  <c r="AL575" i="4" s="1"/>
  <c r="AR575" i="4" s="1"/>
  <c r="AB575" i="4"/>
  <c r="AD575" i="4"/>
  <c r="AT575" i="4"/>
  <c r="AV575" i="4"/>
  <c r="AA575" i="4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E623" i="4"/>
  <c r="AC623" i="4"/>
  <c r="AO623" i="4" s="1"/>
  <c r="AU623" i="4" s="1"/>
  <c r="AS623" i="4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S651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S699" i="4"/>
  <c r="Z707" i="4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E771" i="4"/>
  <c r="AC771" i="4"/>
  <c r="AS771" i="4"/>
  <c r="Z779" i="4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E827" i="4"/>
  <c r="AQ827" i="4" s="1"/>
  <c r="AW827" i="4" s="1"/>
  <c r="AC827" i="4"/>
  <c r="AO827" i="4" s="1"/>
  <c r="AU827" i="4" s="1"/>
  <c r="AS827" i="4"/>
  <c r="Z835" i="4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S899" i="4"/>
  <c r="Z907" i="4"/>
  <c r="AL907" i="4" s="1"/>
  <c r="AR907" i="4" s="1"/>
  <c r="AB907" i="4"/>
  <c r="AN907" i="4" s="1"/>
  <c r="AD907" i="4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C121" i="4"/>
  <c r="Z121" i="4"/>
  <c r="AD121" i="4"/>
  <c r="AF121" i="4"/>
  <c r="AG121" i="4"/>
  <c r="AH121" i="4"/>
  <c r="AE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K211" i="4"/>
  <c r="AA227" i="4"/>
  <c r="AE227" i="4"/>
  <c r="AB227" i="4"/>
  <c r="AI227" i="4"/>
  <c r="AJ227" i="4"/>
  <c r="AK227" i="4"/>
  <c r="AC271" i="4"/>
  <c r="Z271" i="4"/>
  <c r="AD271" i="4"/>
  <c r="AF271" i="4"/>
  <c r="AG271" i="4"/>
  <c r="AH271" i="4"/>
  <c r="AE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K351" i="4"/>
  <c r="AA392" i="4"/>
  <c r="AE392" i="4"/>
  <c r="AB392" i="4"/>
  <c r="AI392" i="4"/>
  <c r="AJ392" i="4"/>
  <c r="AK392" i="4"/>
  <c r="AC424" i="4"/>
  <c r="Z424" i="4"/>
  <c r="AD424" i="4"/>
  <c r="AF424" i="4"/>
  <c r="AG424" i="4"/>
  <c r="AH424" i="4"/>
  <c r="AE440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K504" i="4"/>
  <c r="AA556" i="4"/>
  <c r="AE556" i="4"/>
  <c r="AD556" i="4"/>
  <c r="AI556" i="4"/>
  <c r="AH556" i="4"/>
  <c r="AK556" i="4"/>
  <c r="AG366" i="4"/>
  <c r="AC515" i="4"/>
  <c r="AB515" i="4"/>
  <c r="Z515" i="4"/>
  <c r="AF515" i="4"/>
  <c r="AG515" i="4"/>
  <c r="AJ515" i="4"/>
  <c r="Z539" i="4"/>
  <c r="AC926" i="4"/>
  <c r="Z926" i="4"/>
  <c r="AB926" i="4"/>
  <c r="AH926" i="4"/>
  <c r="AG926" i="4"/>
  <c r="AF926" i="4"/>
  <c r="AC942" i="4"/>
  <c r="AG942" i="4"/>
  <c r="AC954" i="4"/>
  <c r="Z954" i="4"/>
  <c r="AB954" i="4"/>
  <c r="AH954" i="4"/>
  <c r="AG954" i="4"/>
  <c r="AF954" i="4"/>
  <c r="AB970" i="4"/>
  <c r="AC545" i="4"/>
  <c r="AB545" i="4"/>
  <c r="Z545" i="4"/>
  <c r="AF545" i="4"/>
  <c r="AG545" i="4"/>
  <c r="AJ545" i="4"/>
  <c r="AC978" i="4"/>
  <c r="AG978" i="4"/>
  <c r="AC986" i="4"/>
  <c r="AB986" i="4"/>
  <c r="Z986" i="4"/>
  <c r="AI986" i="4"/>
  <c r="AF986" i="4"/>
  <c r="AH986" i="4"/>
  <c r="AG986" i="4"/>
  <c r="AK986" i="4"/>
  <c r="AJ986" i="4"/>
  <c r="AB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AK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J223" i="4"/>
  <c r="AC275" i="4"/>
  <c r="AD275" i="4"/>
  <c r="AI275" i="4"/>
  <c r="AK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Z388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AK452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H58" i="4"/>
  <c r="Z277" i="4"/>
  <c r="AF277" i="4"/>
  <c r="AH277" i="4"/>
  <c r="AF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Z519" i="4"/>
  <c r="AA551" i="4"/>
  <c r="AM551" i="4" s="1"/>
  <c r="AS551" i="4" s="1"/>
  <c r="AC551" i="4"/>
  <c r="AE551" i="4"/>
  <c r="AU551" i="4"/>
  <c r="AB551" i="4"/>
  <c r="AD551" i="4"/>
  <c r="AP551" i="4" s="1"/>
  <c r="AV551" i="4" s="1"/>
  <c r="Z551" i="4"/>
  <c r="AL551" i="4" s="1"/>
  <c r="AR551" i="4" s="1"/>
  <c r="AA535" i="4"/>
  <c r="AC535" i="4"/>
  <c r="AE535" i="4"/>
  <c r="AQ535" i="4" s="1"/>
  <c r="AW535" i="4" s="1"/>
  <c r="AU535" i="4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V924" i="4"/>
  <c r="AA932" i="4"/>
  <c r="AM932" i="4" s="1"/>
  <c r="AS932" i="4" s="1"/>
  <c r="AC932" i="4"/>
  <c r="AE932" i="4"/>
  <c r="AU932" i="4"/>
  <c r="Z932" i="4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V940" i="4"/>
  <c r="AA948" i="4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E964" i="4"/>
  <c r="AU964" i="4"/>
  <c r="Z964" i="4"/>
  <c r="AD964" i="4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E525" i="4"/>
  <c r="AQ525" i="4" s="1"/>
  <c r="AW525" i="4" s="1"/>
  <c r="AU525" i="4"/>
  <c r="AB525" i="4"/>
  <c r="AD525" i="4"/>
  <c r="AP525" i="4" s="1"/>
  <c r="AV525" i="4" s="1"/>
  <c r="Z525" i="4"/>
  <c r="AL525" i="4" s="1"/>
  <c r="AR525" i="4" s="1"/>
  <c r="AT525" i="4"/>
  <c r="AA541" i="4"/>
  <c r="AC541" i="4"/>
  <c r="AO541" i="4" s="1"/>
  <c r="AU541" i="4" s="1"/>
  <c r="AE541" i="4"/>
  <c r="AS541" i="4"/>
  <c r="AW541" i="4"/>
  <c r="AB541" i="4"/>
  <c r="AN541" i="4" s="1"/>
  <c r="AT541" i="4" s="1"/>
  <c r="AD541" i="4"/>
  <c r="AP541" i="4" s="1"/>
  <c r="AV541" i="4" s="1"/>
  <c r="Z541" i="4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G244" i="4"/>
  <c r="AG36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Z368" i="4"/>
  <c r="AA376" i="4"/>
  <c r="AC376" i="4"/>
  <c r="AE376" i="4"/>
  <c r="Z376" i="4"/>
  <c r="AD376" i="4"/>
  <c r="AB376" i="4"/>
  <c r="Z527" i="4"/>
  <c r="AA543" i="4"/>
  <c r="AC543" i="4"/>
  <c r="AE543" i="4"/>
  <c r="AB543" i="4"/>
  <c r="AD543" i="4"/>
  <c r="Z543" i="4"/>
  <c r="AA936" i="4"/>
  <c r="AC936" i="4"/>
  <c r="AE936" i="4"/>
  <c r="Z936" i="4"/>
  <c r="AD936" i="4"/>
  <c r="AB936" i="4"/>
  <c r="AC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Z517" i="4"/>
  <c r="AA533" i="4"/>
  <c r="AC533" i="4"/>
  <c r="AE533" i="4"/>
  <c r="AB533" i="4"/>
  <c r="AD533" i="4"/>
  <c r="Z533" i="4"/>
  <c r="AA558" i="4"/>
  <c r="AC558" i="4"/>
  <c r="AE558" i="4"/>
  <c r="AB558" i="4"/>
  <c r="AD558" i="4"/>
  <c r="Z558" i="4"/>
  <c r="AC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Z568" i="4"/>
  <c r="AA570" i="4"/>
  <c r="AC570" i="4"/>
  <c r="AE570" i="4"/>
  <c r="AB570" i="4"/>
  <c r="AD570" i="4"/>
  <c r="Z570" i="4"/>
  <c r="AA574" i="4"/>
  <c r="AC574" i="4"/>
  <c r="AE574" i="4"/>
  <c r="AB574" i="4"/>
  <c r="AD574" i="4"/>
  <c r="Z574" i="4"/>
  <c r="AC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Z584" i="4"/>
  <c r="AA586" i="4"/>
  <c r="AC586" i="4"/>
  <c r="AE586" i="4"/>
  <c r="AB586" i="4"/>
  <c r="AD586" i="4"/>
  <c r="Z586" i="4"/>
  <c r="AA590" i="4"/>
  <c r="AC590" i="4"/>
  <c r="AE590" i="4"/>
  <c r="AB590" i="4"/>
  <c r="AD590" i="4"/>
  <c r="Z590" i="4"/>
  <c r="AC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Z600" i="4"/>
  <c r="AA602" i="4"/>
  <c r="AC602" i="4"/>
  <c r="AE602" i="4"/>
  <c r="AB602" i="4"/>
  <c r="AD602" i="4"/>
  <c r="Z602" i="4"/>
  <c r="AA606" i="4"/>
  <c r="AC606" i="4"/>
  <c r="AE606" i="4"/>
  <c r="AB606" i="4"/>
  <c r="AD606" i="4"/>
  <c r="Z606" i="4"/>
  <c r="AC608" i="4"/>
  <c r="AA610" i="4"/>
  <c r="AC610" i="4"/>
  <c r="AE610" i="4"/>
  <c r="AB610" i="4"/>
  <c r="AD610" i="4"/>
  <c r="Z610" i="4"/>
  <c r="AC612" i="4"/>
  <c r="Z612" i="4"/>
  <c r="AA614" i="4"/>
  <c r="AC614" i="4"/>
  <c r="AE614" i="4"/>
  <c r="AB614" i="4"/>
  <c r="AD614" i="4"/>
  <c r="Z614" i="4"/>
  <c r="AB616" i="4"/>
  <c r="AA618" i="4"/>
  <c r="AC618" i="4"/>
  <c r="AE618" i="4"/>
  <c r="AB618" i="4"/>
  <c r="AD618" i="4"/>
  <c r="Z618" i="4"/>
  <c r="AC620" i="4"/>
  <c r="Z620" i="4"/>
  <c r="AA622" i="4"/>
  <c r="AC622" i="4"/>
  <c r="AE622" i="4"/>
  <c r="AB622" i="4"/>
  <c r="AD622" i="4"/>
  <c r="Z622" i="4"/>
  <c r="AB624" i="4"/>
  <c r="AA626" i="4"/>
  <c r="AC626" i="4"/>
  <c r="AE626" i="4"/>
  <c r="AB626" i="4"/>
  <c r="AD626" i="4"/>
  <c r="Z626" i="4"/>
  <c r="AC628" i="4"/>
  <c r="Z628" i="4"/>
  <c r="AA630" i="4"/>
  <c r="AC630" i="4"/>
  <c r="AE630" i="4"/>
  <c r="AB630" i="4"/>
  <c r="AD630" i="4"/>
  <c r="Z630" i="4"/>
  <c r="AB632" i="4"/>
  <c r="AA634" i="4"/>
  <c r="AC634" i="4"/>
  <c r="AE634" i="4"/>
  <c r="AB634" i="4"/>
  <c r="AD634" i="4"/>
  <c r="Z634" i="4"/>
  <c r="AC636" i="4"/>
  <c r="Z636" i="4"/>
  <c r="AA638" i="4"/>
  <c r="AC638" i="4"/>
  <c r="AE638" i="4"/>
  <c r="AB638" i="4"/>
  <c r="AD638" i="4"/>
  <c r="Z638" i="4"/>
  <c r="AC640" i="4"/>
  <c r="AB640" i="4"/>
  <c r="Z640" i="4"/>
  <c r="AA642" i="4"/>
  <c r="AC642" i="4"/>
  <c r="AE642" i="4"/>
  <c r="AB642" i="4"/>
  <c r="AD642" i="4"/>
  <c r="Z642" i="4"/>
  <c r="AC644" i="4"/>
  <c r="AB644" i="4"/>
  <c r="Z644" i="4"/>
  <c r="AA646" i="4"/>
  <c r="AC646" i="4"/>
  <c r="AE646" i="4"/>
  <c r="AB646" i="4"/>
  <c r="AD646" i="4"/>
  <c r="Z646" i="4"/>
  <c r="AC648" i="4"/>
  <c r="AB648" i="4"/>
  <c r="Z648" i="4"/>
  <c r="AA650" i="4"/>
  <c r="AC650" i="4"/>
  <c r="AE650" i="4"/>
  <c r="AB650" i="4"/>
  <c r="AD650" i="4"/>
  <c r="Z650" i="4"/>
  <c r="AC652" i="4"/>
  <c r="AB652" i="4"/>
  <c r="Z652" i="4"/>
  <c r="AA654" i="4"/>
  <c r="AC654" i="4"/>
  <c r="AE654" i="4"/>
  <c r="AB654" i="4"/>
  <c r="AD654" i="4"/>
  <c r="Z654" i="4"/>
  <c r="AC656" i="4"/>
  <c r="AB656" i="4"/>
  <c r="Z656" i="4"/>
  <c r="AA658" i="4"/>
  <c r="AC658" i="4"/>
  <c r="AE658" i="4"/>
  <c r="AB658" i="4"/>
  <c r="AD658" i="4"/>
  <c r="Z658" i="4"/>
  <c r="AC660" i="4"/>
  <c r="AB660" i="4"/>
  <c r="Z660" i="4"/>
  <c r="AA662" i="4"/>
  <c r="AC662" i="4"/>
  <c r="AE662" i="4"/>
  <c r="AB662" i="4"/>
  <c r="AD662" i="4"/>
  <c r="Z662" i="4"/>
  <c r="AC664" i="4"/>
  <c r="AB664" i="4"/>
  <c r="Z664" i="4"/>
  <c r="AA666" i="4"/>
  <c r="AC666" i="4"/>
  <c r="AE666" i="4"/>
  <c r="AB666" i="4"/>
  <c r="AD666" i="4"/>
  <c r="Z666" i="4"/>
  <c r="AC668" i="4"/>
  <c r="AB668" i="4"/>
  <c r="Z668" i="4"/>
  <c r="AA670" i="4"/>
  <c r="AC670" i="4"/>
  <c r="AE670" i="4"/>
  <c r="AB670" i="4"/>
  <c r="AD670" i="4"/>
  <c r="Z670" i="4"/>
  <c r="AC672" i="4"/>
  <c r="AB672" i="4"/>
  <c r="Z672" i="4"/>
  <c r="AA674" i="4"/>
  <c r="AC674" i="4"/>
  <c r="AE674" i="4"/>
  <c r="AB674" i="4"/>
  <c r="AD674" i="4"/>
  <c r="Z674" i="4"/>
  <c r="AC676" i="4"/>
  <c r="AB676" i="4"/>
  <c r="Z676" i="4"/>
  <c r="AA678" i="4"/>
  <c r="AC678" i="4"/>
  <c r="AE678" i="4"/>
  <c r="AB678" i="4"/>
  <c r="AD678" i="4"/>
  <c r="Z678" i="4"/>
  <c r="AC680" i="4"/>
  <c r="AB680" i="4"/>
  <c r="Z680" i="4"/>
  <c r="AA682" i="4"/>
  <c r="AC682" i="4"/>
  <c r="AE682" i="4"/>
  <c r="AB682" i="4"/>
  <c r="AD682" i="4"/>
  <c r="Z682" i="4"/>
  <c r="AC684" i="4"/>
  <c r="AB684" i="4"/>
  <c r="Z684" i="4"/>
  <c r="AA686" i="4"/>
  <c r="AC686" i="4"/>
  <c r="AE686" i="4"/>
  <c r="AB686" i="4"/>
  <c r="AD686" i="4"/>
  <c r="Z686" i="4"/>
  <c r="AC688" i="4"/>
  <c r="AB688" i="4"/>
  <c r="Z688" i="4"/>
  <c r="AA690" i="4"/>
  <c r="AC690" i="4"/>
  <c r="AE690" i="4"/>
  <c r="AB690" i="4"/>
  <c r="AD690" i="4"/>
  <c r="Z690" i="4"/>
  <c r="AC692" i="4"/>
  <c r="AB692" i="4"/>
  <c r="Z692" i="4"/>
  <c r="AA694" i="4"/>
  <c r="AC694" i="4"/>
  <c r="AE694" i="4"/>
  <c r="AB694" i="4"/>
  <c r="AD694" i="4"/>
  <c r="Z694" i="4"/>
  <c r="AC696" i="4"/>
  <c r="AB696" i="4"/>
  <c r="Z696" i="4"/>
  <c r="AA698" i="4"/>
  <c r="AC698" i="4"/>
  <c r="AE698" i="4"/>
  <c r="AB698" i="4"/>
  <c r="AD698" i="4"/>
  <c r="Z698" i="4"/>
  <c r="AC700" i="4"/>
  <c r="AB700" i="4"/>
  <c r="Z700" i="4"/>
  <c r="AA702" i="4"/>
  <c r="AC702" i="4"/>
  <c r="AE702" i="4"/>
  <c r="AB702" i="4"/>
  <c r="AD702" i="4"/>
  <c r="Z702" i="4"/>
  <c r="AC704" i="4"/>
  <c r="AB704" i="4"/>
  <c r="Z704" i="4"/>
  <c r="AA706" i="4"/>
  <c r="AC706" i="4"/>
  <c r="AE706" i="4"/>
  <c r="AB706" i="4"/>
  <c r="AD706" i="4"/>
  <c r="Z706" i="4"/>
  <c r="AC708" i="4"/>
  <c r="AB708" i="4"/>
  <c r="Z708" i="4"/>
  <c r="AA710" i="4"/>
  <c r="AC710" i="4"/>
  <c r="AE710" i="4"/>
  <c r="AB710" i="4"/>
  <c r="AD710" i="4"/>
  <c r="Z710" i="4"/>
  <c r="AC712" i="4"/>
  <c r="AB712" i="4"/>
  <c r="Z712" i="4"/>
  <c r="AA714" i="4"/>
  <c r="AC714" i="4"/>
  <c r="AE714" i="4"/>
  <c r="AB714" i="4"/>
  <c r="AD714" i="4"/>
  <c r="Z714" i="4"/>
  <c r="AC716" i="4"/>
  <c r="AB716" i="4"/>
  <c r="Z716" i="4"/>
  <c r="AA718" i="4"/>
  <c r="AC718" i="4"/>
  <c r="AE718" i="4"/>
  <c r="AB718" i="4"/>
  <c r="AD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F298" i="4" l="1"/>
  <c r="AB298" i="4"/>
  <c r="AE298" i="4"/>
  <c r="AI298" i="4"/>
  <c r="AC298" i="4"/>
  <c r="AH298" i="4"/>
  <c r="AK277" i="4"/>
  <c r="AI277" i="4"/>
  <c r="AE277" i="4"/>
  <c r="AH275" i="4"/>
  <c r="AN275" i="4" s="1"/>
  <c r="AT275" i="4" s="1"/>
  <c r="AB275" i="4"/>
  <c r="AA275" i="4"/>
  <c r="G276" i="4"/>
  <c r="AG277" i="4"/>
  <c r="AM277" i="4" s="1"/>
  <c r="AS277" i="4" s="1"/>
  <c r="AD277" i="4"/>
  <c r="AC277" i="4"/>
  <c r="AJ275" i="4"/>
  <c r="AK275" i="4"/>
  <c r="AQ275" i="4" s="1"/>
  <c r="AW275" i="4" s="1"/>
  <c r="Z275" i="4"/>
  <c r="D276" i="4"/>
  <c r="H276" i="4" s="1"/>
  <c r="K277" i="2" s="1"/>
  <c r="AP272" i="4"/>
  <c r="AV272" i="4" s="1"/>
  <c r="AJ277" i="4"/>
  <c r="AP277" i="4" s="1"/>
  <c r="AV277" i="4" s="1"/>
  <c r="AB277" i="4"/>
  <c r="AF275" i="4"/>
  <c r="AG275" i="4"/>
  <c r="AP526" i="4"/>
  <c r="AO985" i="4"/>
  <c r="AU985" i="4" s="1"/>
  <c r="AM985" i="4"/>
  <c r="AL985" i="4"/>
  <c r="AR985" i="4" s="1"/>
  <c r="AO526" i="4"/>
  <c r="AU526" i="4" s="1"/>
  <c r="AN985" i="4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AQ232" i="4"/>
  <c r="AW232" i="4" s="1"/>
  <c r="AO180" i="4"/>
  <c r="AU180" i="4" s="1"/>
  <c r="AO94" i="4"/>
  <c r="AU94" i="4" s="1"/>
  <c r="AL180" i="4"/>
  <c r="AR180" i="4" s="1"/>
  <c r="AL350" i="4"/>
  <c r="AR350" i="4" s="1"/>
  <c r="AQ230" i="4"/>
  <c r="AW230" i="4" s="1"/>
  <c r="AO485" i="4"/>
  <c r="AU485" i="4" s="1"/>
  <c r="AL226" i="4"/>
  <c r="AR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P744" i="4" s="1"/>
  <c r="AV744" i="4" s="1"/>
  <c r="AA740" i="4"/>
  <c r="AE740" i="4"/>
  <c r="AD740" i="4"/>
  <c r="AA736" i="4"/>
  <c r="AM736" i="4" s="1"/>
  <c r="AS736" i="4" s="1"/>
  <c r="AE736" i="4"/>
  <c r="AD736" i="4"/>
  <c r="AA732" i="4"/>
  <c r="AE732" i="4"/>
  <c r="AD732" i="4"/>
  <c r="AA728" i="4"/>
  <c r="AE728" i="4"/>
  <c r="AD728" i="4"/>
  <c r="AP728" i="4" s="1"/>
  <c r="AV728" i="4" s="1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P712" i="4" s="1"/>
  <c r="AV712" i="4" s="1"/>
  <c r="AA708" i="4"/>
  <c r="AE708" i="4"/>
  <c r="AD708" i="4"/>
  <c r="AA704" i="4"/>
  <c r="AE704" i="4"/>
  <c r="AD704" i="4"/>
  <c r="AA700" i="4"/>
  <c r="AE700" i="4"/>
  <c r="AQ700" i="4" s="1"/>
  <c r="AW700" i="4" s="1"/>
  <c r="AD700" i="4"/>
  <c r="AA696" i="4"/>
  <c r="AE696" i="4"/>
  <c r="AD696" i="4"/>
  <c r="AA692" i="4"/>
  <c r="AE692" i="4"/>
  <c r="AD692" i="4"/>
  <c r="AA688" i="4"/>
  <c r="AM688" i="4" s="1"/>
  <c r="AS688" i="4" s="1"/>
  <c r="AE688" i="4"/>
  <c r="AD688" i="4"/>
  <c r="AA684" i="4"/>
  <c r="AE684" i="4"/>
  <c r="AQ684" i="4" s="1"/>
  <c r="AW684" i="4" s="1"/>
  <c r="AD684" i="4"/>
  <c r="AA680" i="4"/>
  <c r="AE680" i="4"/>
  <c r="AD680" i="4"/>
  <c r="AA676" i="4"/>
  <c r="AE676" i="4"/>
  <c r="AD676" i="4"/>
  <c r="AA672" i="4"/>
  <c r="AM672" i="4" s="1"/>
  <c r="AS672" i="4" s="1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Q652" i="4" s="1"/>
  <c r="AW652" i="4" s="1"/>
  <c r="AD652" i="4"/>
  <c r="AA648" i="4"/>
  <c r="AE648" i="4"/>
  <c r="AD648" i="4"/>
  <c r="AA644" i="4"/>
  <c r="AE644" i="4"/>
  <c r="AD644" i="4"/>
  <c r="AA640" i="4"/>
  <c r="AM640" i="4" s="1"/>
  <c r="AS640" i="4" s="1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O600" i="4" s="1"/>
  <c r="AU600" i="4" s="1"/>
  <c r="AB592" i="4"/>
  <c r="Z592" i="4"/>
  <c r="AB584" i="4"/>
  <c r="AC584" i="4"/>
  <c r="AO584" i="4" s="1"/>
  <c r="AU584" i="4" s="1"/>
  <c r="AB576" i="4"/>
  <c r="Z576" i="4"/>
  <c r="AB568" i="4"/>
  <c r="AC568" i="4"/>
  <c r="AO568" i="4" s="1"/>
  <c r="AU568" i="4" s="1"/>
  <c r="AB560" i="4"/>
  <c r="Z560" i="4"/>
  <c r="AB517" i="4"/>
  <c r="AC517" i="4"/>
  <c r="AO517" i="4" s="1"/>
  <c r="AU517" i="4" s="1"/>
  <c r="Z944" i="4"/>
  <c r="AB944" i="4"/>
  <c r="AB527" i="4"/>
  <c r="AC527" i="4"/>
  <c r="Z309" i="4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I351" i="4"/>
  <c r="AE351" i="4"/>
  <c r="AI287" i="4"/>
  <c r="AK287" i="4"/>
  <c r="AI211" i="4"/>
  <c r="AE211" i="4"/>
  <c r="AI137" i="4"/>
  <c r="AK137" i="4"/>
  <c r="AE659" i="4"/>
  <c r="Z659" i="4"/>
  <c r="Z563" i="4"/>
  <c r="AE563" i="4"/>
  <c r="AF285" i="4"/>
  <c r="Z285" i="4"/>
  <c r="AF412" i="4"/>
  <c r="AH412" i="4"/>
  <c r="AF133" i="4"/>
  <c r="Z133" i="4"/>
  <c r="AK447" i="4"/>
  <c r="AI447" i="4"/>
  <c r="AC447" i="4"/>
  <c r="D877" i="4"/>
  <c r="H877" i="4" s="1"/>
  <c r="F877" i="4"/>
  <c r="J877" i="4" s="1"/>
  <c r="F685" i="4"/>
  <c r="J685" i="4" s="1"/>
  <c r="D685" i="4"/>
  <c r="H685" i="4" s="1"/>
  <c r="F204" i="4"/>
  <c r="J204" i="4" s="1"/>
  <c r="M205" i="2" s="1"/>
  <c r="E204" i="4"/>
  <c r="I204" i="4" s="1"/>
  <c r="L205" i="2" s="1"/>
  <c r="F220" i="4"/>
  <c r="J220" i="4" s="1"/>
  <c r="M221" i="2" s="1"/>
  <c r="E220" i="4"/>
  <c r="I220" i="4" s="1"/>
  <c r="L221" i="2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H250" i="4"/>
  <c r="AN250" i="4" s="1"/>
  <c r="AT250" i="4" s="1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E526" i="4"/>
  <c r="I526" i="4" s="1"/>
  <c r="G526" i="4"/>
  <c r="E973" i="4"/>
  <c r="I973" i="4" s="1"/>
  <c r="G973" i="4"/>
  <c r="AB455" i="4"/>
  <c r="F509" i="4"/>
  <c r="J509" i="4" s="1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K205" i="2" s="1"/>
  <c r="F973" i="4"/>
  <c r="J973" i="4" s="1"/>
  <c r="F589" i="4"/>
  <c r="J589" i="4" s="1"/>
  <c r="D589" i="4"/>
  <c r="H589" i="4" s="1"/>
  <c r="AP741" i="4"/>
  <c r="AV741" i="4" s="1"/>
  <c r="AP621" i="4"/>
  <c r="AV621" i="4" s="1"/>
  <c r="AP557" i="4"/>
  <c r="AV557" i="4" s="1"/>
  <c r="E959" i="4"/>
  <c r="I959" i="4" s="1"/>
  <c r="F959" i="4"/>
  <c r="J959" i="4" s="1"/>
  <c r="AQ939" i="4"/>
  <c r="AW939" i="4" s="1"/>
  <c r="AO741" i="4"/>
  <c r="AU741" i="4" s="1"/>
  <c r="AO621" i="4"/>
  <c r="AU621" i="4" s="1"/>
  <c r="D80" i="4"/>
  <c r="H80" i="4" s="1"/>
  <c r="K81" i="2" s="1"/>
  <c r="E80" i="4"/>
  <c r="I80" i="4" s="1"/>
  <c r="L81" i="2" s="1"/>
  <c r="AL210" i="4"/>
  <c r="AR210" i="4" s="1"/>
  <c r="AQ212" i="4"/>
  <c r="AW212" i="4" s="1"/>
  <c r="AO350" i="4"/>
  <c r="AU350" i="4" s="1"/>
  <c r="AL70" i="4"/>
  <c r="AR70" i="4" s="1"/>
  <c r="AQ507" i="4"/>
  <c r="AW507" i="4" s="1"/>
  <c r="AO47" i="4"/>
  <c r="AU47" i="4" s="1"/>
  <c r="AL541" i="4"/>
  <c r="AR541" i="4" s="1"/>
  <c r="AO525" i="4"/>
  <c r="AP964" i="4"/>
  <c r="AO964" i="4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N551" i="4"/>
  <c r="AT551" i="4" s="1"/>
  <c r="AQ551" i="4"/>
  <c r="AW551" i="4" s="1"/>
  <c r="AP519" i="4"/>
  <c r="AV519" i="4" s="1"/>
  <c r="AP907" i="4"/>
  <c r="AO899" i="4"/>
  <c r="AU899" i="4" s="1"/>
  <c r="AQ891" i="4"/>
  <c r="AW891" i="4" s="1"/>
  <c r="AQ875" i="4"/>
  <c r="AW875" i="4" s="1"/>
  <c r="AM867" i="4"/>
  <c r="AN867" i="4"/>
  <c r="AQ859" i="4"/>
  <c r="AW859" i="4" s="1"/>
  <c r="AM843" i="4"/>
  <c r="AN843" i="4"/>
  <c r="AL835" i="4"/>
  <c r="AR835" i="4" s="1"/>
  <c r="AM827" i="4"/>
  <c r="AQ811" i="4"/>
  <c r="AW811" i="4" s="1"/>
  <c r="AL779" i="4"/>
  <c r="AR779" i="4" s="1"/>
  <c r="AO771" i="4"/>
  <c r="AU771" i="4" s="1"/>
  <c r="AM771" i="4"/>
  <c r="AQ763" i="4"/>
  <c r="AW763" i="4" s="1"/>
  <c r="AQ747" i="4"/>
  <c r="AW747" i="4" s="1"/>
  <c r="AQ731" i="4"/>
  <c r="AW731" i="4" s="1"/>
  <c r="AM715" i="4"/>
  <c r="AL707" i="4"/>
  <c r="AR707" i="4" s="1"/>
  <c r="AO699" i="4"/>
  <c r="AU699" i="4" s="1"/>
  <c r="AO683" i="4"/>
  <c r="AU683" i="4" s="1"/>
  <c r="AO667" i="4"/>
  <c r="AU667" i="4" s="1"/>
  <c r="AO651" i="4"/>
  <c r="AU651" i="4" s="1"/>
  <c r="AQ639" i="4"/>
  <c r="AW639" i="4" s="1"/>
  <c r="AQ591" i="4"/>
  <c r="AW591" i="4" s="1"/>
  <c r="AM575" i="4"/>
  <c r="AN575" i="4"/>
  <c r="AQ559" i="4"/>
  <c r="AW559" i="4" s="1"/>
  <c r="AM987" i="4"/>
  <c r="AN987" i="4"/>
  <c r="AL979" i="4"/>
  <c r="AR979" i="4" s="1"/>
  <c r="AM647" i="4"/>
  <c r="AL611" i="4"/>
  <c r="AR611" i="4" s="1"/>
  <c r="AL76" i="4"/>
  <c r="AR76" i="4" s="1"/>
  <c r="AN76" i="4"/>
  <c r="AT76" i="4" s="1"/>
  <c r="AL100" i="4"/>
  <c r="AR100" i="4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P589" i="4"/>
  <c r="AV589" i="4" s="1"/>
  <c r="AO877" i="4"/>
  <c r="AO959" i="4"/>
  <c r="AU959" i="4" s="1"/>
  <c r="AO557" i="4"/>
  <c r="AU557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Z251" i="4"/>
  <c r="F232" i="4"/>
  <c r="J232" i="4" s="1"/>
  <c r="M233" i="2" s="1"/>
  <c r="AQ248" i="4"/>
  <c r="AW248" i="4" s="1"/>
  <c r="AM180" i="4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314" i="4"/>
  <c r="AU314" i="4" s="1"/>
  <c r="AO282" i="4"/>
  <c r="AU282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D388" i="4"/>
  <c r="AP388" i="4" s="1"/>
  <c r="AV388" i="4" s="1"/>
  <c r="AI388" i="4"/>
  <c r="AC307" i="4"/>
  <c r="AO307" i="4" s="1"/>
  <c r="AU307" i="4" s="1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D972" i="4" s="1"/>
  <c r="H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D49" i="4" s="1"/>
  <c r="H49" i="4" s="1"/>
  <c r="K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L444" i="2" s="1"/>
  <c r="AM443" i="4"/>
  <c r="AS443" i="4" s="1"/>
  <c r="AO435" i="4"/>
  <c r="AU435" i="4" s="1"/>
  <c r="AL427" i="4"/>
  <c r="AR427" i="4" s="1"/>
  <c r="AM427" i="4"/>
  <c r="AS427" i="4" s="1"/>
  <c r="AL431" i="4"/>
  <c r="AR431" i="4" s="1"/>
  <c r="AN415" i="4"/>
  <c r="AT415" i="4" s="1"/>
  <c r="AL415" i="4"/>
  <c r="AR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M493" i="4"/>
  <c r="AS493" i="4" s="1"/>
  <c r="AG514" i="4"/>
  <c r="AE514" i="4"/>
  <c r="AQ514" i="4" s="1"/>
  <c r="AB514" i="4"/>
  <c r="AF514" i="4"/>
  <c r="AL514" i="4" s="1"/>
  <c r="AR514" i="4" s="1"/>
  <c r="AC514" i="4"/>
  <c r="AD514" i="4"/>
  <c r="AP514" i="4" s="1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M545" i="4" s="1"/>
  <c r="AS545" i="4" s="1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M926" i="4" s="1"/>
  <c r="AS926" i="4" s="1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B556" i="4"/>
  <c r="Z556" i="4"/>
  <c r="AF556" i="4"/>
  <c r="AG556" i="4"/>
  <c r="AM556" i="4" s="1"/>
  <c r="AS556" i="4" s="1"/>
  <c r="AJ556" i="4"/>
  <c r="AA488" i="4"/>
  <c r="AM488" i="4" s="1"/>
  <c r="AS488" i="4" s="1"/>
  <c r="AE488" i="4"/>
  <c r="AB488" i="4"/>
  <c r="AI488" i="4"/>
  <c r="AJ488" i="4"/>
  <c r="AK488" i="4"/>
  <c r="AC456" i="4"/>
  <c r="Z456" i="4"/>
  <c r="AD456" i="4"/>
  <c r="AP456" i="4" s="1"/>
  <c r="AV456" i="4" s="1"/>
  <c r="AF456" i="4"/>
  <c r="AG456" i="4"/>
  <c r="AM456" i="4" s="1"/>
  <c r="AS456" i="4" s="1"/>
  <c r="AH456" i="4"/>
  <c r="AA424" i="4"/>
  <c r="AM424" i="4" s="1"/>
  <c r="AS424" i="4" s="1"/>
  <c r="AE424" i="4"/>
  <c r="AB424" i="4"/>
  <c r="AI424" i="4"/>
  <c r="AJ424" i="4"/>
  <c r="AK424" i="4"/>
  <c r="AC392" i="4"/>
  <c r="Z392" i="4"/>
  <c r="AD392" i="4"/>
  <c r="AP392" i="4" s="1"/>
  <c r="AV392" i="4" s="1"/>
  <c r="AF392" i="4"/>
  <c r="AG392" i="4"/>
  <c r="AH392" i="4"/>
  <c r="AA335" i="4"/>
  <c r="AM335" i="4" s="1"/>
  <c r="AS335" i="4" s="1"/>
  <c r="AE335" i="4"/>
  <c r="AB335" i="4"/>
  <c r="AI335" i="4"/>
  <c r="AJ335" i="4"/>
  <c r="AK335" i="4"/>
  <c r="AC303" i="4"/>
  <c r="Z303" i="4"/>
  <c r="AD303" i="4"/>
  <c r="AP303" i="4" s="1"/>
  <c r="AV303" i="4" s="1"/>
  <c r="AF303" i="4"/>
  <c r="AG303" i="4"/>
  <c r="AM303" i="4" s="1"/>
  <c r="AS303" i="4" s="1"/>
  <c r="AH303" i="4"/>
  <c r="AA271" i="4"/>
  <c r="AM271" i="4" s="1"/>
  <c r="AS271" i="4" s="1"/>
  <c r="AE271" i="4"/>
  <c r="AQ271" i="4" s="1"/>
  <c r="AW271" i="4" s="1"/>
  <c r="AB271" i="4"/>
  <c r="AI271" i="4"/>
  <c r="AJ271" i="4"/>
  <c r="AK271" i="4"/>
  <c r="AC227" i="4"/>
  <c r="Z227" i="4"/>
  <c r="AD227" i="4"/>
  <c r="AP227" i="4" s="1"/>
  <c r="AV227" i="4" s="1"/>
  <c r="AF227" i="4"/>
  <c r="AG227" i="4"/>
  <c r="AH227" i="4"/>
  <c r="AA195" i="4"/>
  <c r="AM195" i="4" s="1"/>
  <c r="AS195" i="4" s="1"/>
  <c r="AE195" i="4"/>
  <c r="AB195" i="4"/>
  <c r="AI195" i="4"/>
  <c r="AJ195" i="4"/>
  <c r="AK195" i="4"/>
  <c r="AC163" i="4"/>
  <c r="Z163" i="4"/>
  <c r="AD163" i="4"/>
  <c r="AP163" i="4" s="1"/>
  <c r="AV163" i="4" s="1"/>
  <c r="AF163" i="4"/>
  <c r="AG163" i="4"/>
  <c r="AH163" i="4"/>
  <c r="AA121" i="4"/>
  <c r="AM121" i="4" s="1"/>
  <c r="AS121" i="4" s="1"/>
  <c r="AE121" i="4"/>
  <c r="AB121" i="4"/>
  <c r="AI121" i="4"/>
  <c r="AJ121" i="4"/>
  <c r="AK121" i="4"/>
  <c r="AC44" i="4"/>
  <c r="Z44" i="4"/>
  <c r="AD44" i="4"/>
  <c r="AP44" i="4" s="1"/>
  <c r="AV44" i="4" s="1"/>
  <c r="AF44" i="4"/>
  <c r="AG44" i="4"/>
  <c r="AM44" i="4" s="1"/>
  <c r="AS44" i="4" s="1"/>
  <c r="AH44" i="4"/>
  <c r="Z883" i="4"/>
  <c r="AD883" i="4"/>
  <c r="AE883" i="4"/>
  <c r="AQ883" i="4" s="1"/>
  <c r="AW883" i="4" s="1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Q607" i="4" s="1"/>
  <c r="AW607" i="4" s="1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AO244" i="4" s="1"/>
  <c r="AU244" i="4" s="1"/>
  <c r="Z244" i="4"/>
  <c r="AL244" i="4" s="1"/>
  <c r="AR244" i="4" s="1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Q604" i="4" s="1"/>
  <c r="AW604" i="4" s="1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G452" i="4"/>
  <c r="AH452" i="4"/>
  <c r="AF452" i="4"/>
  <c r="AA388" i="4"/>
  <c r="AE388" i="4"/>
  <c r="AB388" i="4"/>
  <c r="AG388" i="4"/>
  <c r="AH388" i="4"/>
  <c r="AF388" i="4"/>
  <c r="AL388" i="4" s="1"/>
  <c r="AR388" i="4" s="1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B504" i="4"/>
  <c r="AJ504" i="4"/>
  <c r="AC472" i="4"/>
  <c r="Z472" i="4"/>
  <c r="AD472" i="4"/>
  <c r="AF472" i="4"/>
  <c r="AG472" i="4"/>
  <c r="AH472" i="4"/>
  <c r="AN472" i="4" s="1"/>
  <c r="AT472" i="4" s="1"/>
  <c r="AA472" i="4"/>
  <c r="AB472" i="4"/>
  <c r="AJ472" i="4"/>
  <c r="AC440" i="4"/>
  <c r="Z440" i="4"/>
  <c r="AD440" i="4"/>
  <c r="AF440" i="4"/>
  <c r="AG440" i="4"/>
  <c r="AH440" i="4"/>
  <c r="AA440" i="4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B351" i="4"/>
  <c r="AJ351" i="4"/>
  <c r="AC319" i="4"/>
  <c r="Z319" i="4"/>
  <c r="AD319" i="4"/>
  <c r="AF319" i="4"/>
  <c r="AG319" i="4"/>
  <c r="AH319" i="4"/>
  <c r="AN319" i="4" s="1"/>
  <c r="AT319" i="4" s="1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M723" i="4" s="1"/>
  <c r="AS723" i="4" s="1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D441" i="4" s="1"/>
  <c r="H441" i="4" s="1"/>
  <c r="K442" i="2" s="1"/>
  <c r="AN409" i="4"/>
  <c r="AT409" i="4" s="1"/>
  <c r="AL409" i="4"/>
  <c r="AR409" i="4" s="1"/>
  <c r="D409" i="4" s="1"/>
  <c r="H409" i="4" s="1"/>
  <c r="K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F473" i="4"/>
  <c r="J473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F972" i="4"/>
  <c r="J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66" i="4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F443" i="4"/>
  <c r="J443" i="4" s="1"/>
  <c r="M444" i="2" s="1"/>
  <c r="G443" i="4"/>
  <c r="D352" i="4"/>
  <c r="H352" i="4" s="1"/>
  <c r="K353" i="2" s="1"/>
  <c r="G352" i="4"/>
  <c r="F352" i="4"/>
  <c r="J352" i="4" s="1"/>
  <c r="M353" i="2" s="1"/>
  <c r="E352" i="4"/>
  <c r="I352" i="4" s="1"/>
  <c r="L353" i="2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907" i="4"/>
  <c r="J907" i="4" s="1"/>
  <c r="E907" i="4"/>
  <c r="I907" i="4" s="1"/>
  <c r="G907" i="4"/>
  <c r="D907" i="4"/>
  <c r="H907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E707" i="4"/>
  <c r="I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F647" i="4"/>
  <c r="J647" i="4" s="1"/>
  <c r="E647" i="4"/>
  <c r="I647" i="4" s="1"/>
  <c r="D647" i="4"/>
  <c r="H647" i="4" s="1"/>
  <c r="G647" i="4"/>
  <c r="F595" i="4"/>
  <c r="J595" i="4" s="1"/>
  <c r="E595" i="4"/>
  <c r="I595" i="4" s="1"/>
  <c r="G595" i="4"/>
  <c r="D595" i="4"/>
  <c r="H595" i="4" s="1"/>
  <c r="D282" i="4"/>
  <c r="H282" i="4" s="1"/>
  <c r="K283" i="2" s="1"/>
  <c r="G282" i="4"/>
  <c r="F282" i="4"/>
  <c r="J282" i="4" s="1"/>
  <c r="M283" i="2" s="1"/>
  <c r="E282" i="4"/>
  <c r="I282" i="4" s="1"/>
  <c r="L283" i="2" s="1"/>
  <c r="E250" i="4"/>
  <c r="I250" i="4" s="1"/>
  <c r="L251" i="2" s="1"/>
  <c r="D499" i="4"/>
  <c r="H499" i="4" s="1"/>
  <c r="F326" i="4"/>
  <c r="J326" i="4" s="1"/>
  <c r="M327" i="2" s="1"/>
  <c r="E326" i="4"/>
  <c r="I326" i="4" s="1"/>
  <c r="L327" i="2" s="1"/>
  <c r="G409" i="4"/>
  <c r="E409" i="4"/>
  <c r="I409" i="4" s="1"/>
  <c r="L410" i="2" s="1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G142" i="4"/>
  <c r="G431" i="4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F226" i="4"/>
  <c r="J226" i="4" s="1"/>
  <c r="M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N912" i="4" s="1"/>
  <c r="AT912" i="4" s="1"/>
  <c r="AG908" i="4"/>
  <c r="AK908" i="4"/>
  <c r="AQ908" i="4" s="1"/>
  <c r="AW908" i="4" s="1"/>
  <c r="AJ908" i="4"/>
  <c r="AI908" i="4"/>
  <c r="AO908" i="4" s="1"/>
  <c r="AU908" i="4" s="1"/>
  <c r="AF908" i="4"/>
  <c r="AH908" i="4"/>
  <c r="AG904" i="4"/>
  <c r="AK904" i="4"/>
  <c r="AJ904" i="4"/>
  <c r="AI904" i="4"/>
  <c r="AF904" i="4"/>
  <c r="AH904" i="4"/>
  <c r="AN904" i="4" s="1"/>
  <c r="AT904" i="4" s="1"/>
  <c r="AG900" i="4"/>
  <c r="AK900" i="4"/>
  <c r="AJ900" i="4"/>
  <c r="AI900" i="4"/>
  <c r="AO900" i="4" s="1"/>
  <c r="AU900" i="4" s="1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K892" i="4"/>
  <c r="AQ892" i="4" s="1"/>
  <c r="AW892" i="4" s="1"/>
  <c r="AJ892" i="4"/>
  <c r="AI892" i="4"/>
  <c r="AO892" i="4" s="1"/>
  <c r="AU892" i="4" s="1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K884" i="4"/>
  <c r="AJ884" i="4"/>
  <c r="AI884" i="4"/>
  <c r="AO884" i="4" s="1"/>
  <c r="AU884" i="4" s="1"/>
  <c r="AF884" i="4"/>
  <c r="AH884" i="4"/>
  <c r="AN884" i="4" s="1"/>
  <c r="AT884" i="4" s="1"/>
  <c r="AG880" i="4"/>
  <c r="AK880" i="4"/>
  <c r="AQ880" i="4" s="1"/>
  <c r="AW880" i="4" s="1"/>
  <c r="AJ880" i="4"/>
  <c r="AI880" i="4"/>
  <c r="AF880" i="4"/>
  <c r="AH880" i="4"/>
  <c r="AN880" i="4" s="1"/>
  <c r="AT880" i="4" s="1"/>
  <c r="AG876" i="4"/>
  <c r="AK876" i="4"/>
  <c r="AQ876" i="4" s="1"/>
  <c r="AW876" i="4" s="1"/>
  <c r="AJ876" i="4"/>
  <c r="AI876" i="4"/>
  <c r="AO876" i="4" s="1"/>
  <c r="AU876" i="4" s="1"/>
  <c r="AF876" i="4"/>
  <c r="AH876" i="4"/>
  <c r="AG872" i="4"/>
  <c r="AK872" i="4"/>
  <c r="AQ872" i="4" s="1"/>
  <c r="AW872" i="4" s="1"/>
  <c r="AJ872" i="4"/>
  <c r="AI872" i="4"/>
  <c r="AF872" i="4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L864" i="4" s="1"/>
  <c r="AR864" i="4" s="1"/>
  <c r="AH864" i="4"/>
  <c r="AN864" i="4" s="1"/>
  <c r="AT864" i="4" s="1"/>
  <c r="AG860" i="4"/>
  <c r="AK860" i="4"/>
  <c r="AQ860" i="4" s="1"/>
  <c r="AW860" i="4" s="1"/>
  <c r="AJ860" i="4"/>
  <c r="AI860" i="4"/>
  <c r="AO860" i="4" s="1"/>
  <c r="AU860" i="4" s="1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Q848" i="4" s="1"/>
  <c r="AW848" i="4" s="1"/>
  <c r="AJ848" i="4"/>
  <c r="AI848" i="4"/>
  <c r="AF848" i="4"/>
  <c r="AH848" i="4"/>
  <c r="AN848" i="4" s="1"/>
  <c r="AT848" i="4" s="1"/>
  <c r="AG844" i="4"/>
  <c r="AK844" i="4"/>
  <c r="AQ844" i="4" s="1"/>
  <c r="AW844" i="4" s="1"/>
  <c r="AJ844" i="4"/>
  <c r="AI844" i="4"/>
  <c r="AO844" i="4" s="1"/>
  <c r="AU844" i="4" s="1"/>
  <c r="AF844" i="4"/>
  <c r="AH844" i="4"/>
  <c r="AG840" i="4"/>
  <c r="AK840" i="4"/>
  <c r="AQ840" i="4" s="1"/>
  <c r="AW840" i="4" s="1"/>
  <c r="AJ840" i="4"/>
  <c r="AI840" i="4"/>
  <c r="AF840" i="4"/>
  <c r="AL840" i="4" s="1"/>
  <c r="AR840" i="4" s="1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Q832" i="4" s="1"/>
  <c r="AW832" i="4" s="1"/>
  <c r="AJ832" i="4"/>
  <c r="AI832" i="4"/>
  <c r="AO832" i="4" s="1"/>
  <c r="AU832" i="4" s="1"/>
  <c r="AF832" i="4"/>
  <c r="AL832" i="4" s="1"/>
  <c r="AR832" i="4" s="1"/>
  <c r="AH832" i="4"/>
  <c r="AN832" i="4" s="1"/>
  <c r="AT832" i="4" s="1"/>
  <c r="AG828" i="4"/>
  <c r="AK828" i="4"/>
  <c r="AQ828" i="4" s="1"/>
  <c r="AW828" i="4" s="1"/>
  <c r="AJ828" i="4"/>
  <c r="AI828" i="4"/>
  <c r="AO828" i="4" s="1"/>
  <c r="AU828" i="4" s="1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Q816" i="4" s="1"/>
  <c r="AW816" i="4" s="1"/>
  <c r="AJ816" i="4"/>
  <c r="AI816" i="4"/>
  <c r="AO816" i="4" s="1"/>
  <c r="AU816" i="4" s="1"/>
  <c r="AF816" i="4"/>
  <c r="AL816" i="4" s="1"/>
  <c r="AR816" i="4" s="1"/>
  <c r="AH816" i="4"/>
  <c r="AN816" i="4" s="1"/>
  <c r="AT816" i="4" s="1"/>
  <c r="AG812" i="4"/>
  <c r="AK812" i="4"/>
  <c r="AQ812" i="4" s="1"/>
  <c r="AW812" i="4" s="1"/>
  <c r="AJ812" i="4"/>
  <c r="AI812" i="4"/>
  <c r="AO812" i="4" s="1"/>
  <c r="AU812" i="4" s="1"/>
  <c r="AF812" i="4"/>
  <c r="AH812" i="4"/>
  <c r="AG808" i="4"/>
  <c r="AK808" i="4"/>
  <c r="AQ808" i="4" s="1"/>
  <c r="AW808" i="4" s="1"/>
  <c r="AJ808" i="4"/>
  <c r="AI808" i="4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Q800" i="4" s="1"/>
  <c r="AW800" i="4" s="1"/>
  <c r="AJ800" i="4"/>
  <c r="AI800" i="4"/>
  <c r="AO800" i="4" s="1"/>
  <c r="AU800" i="4" s="1"/>
  <c r="AF800" i="4"/>
  <c r="AH800" i="4"/>
  <c r="AG796" i="4"/>
  <c r="AK796" i="4"/>
  <c r="AQ796" i="4" s="1"/>
  <c r="AW796" i="4" s="1"/>
  <c r="AJ796" i="4"/>
  <c r="AI796" i="4"/>
  <c r="AO796" i="4" s="1"/>
  <c r="AU796" i="4" s="1"/>
  <c r="AF796" i="4"/>
  <c r="AH796" i="4"/>
  <c r="AG792" i="4"/>
  <c r="AK792" i="4"/>
  <c r="AQ792" i="4" s="1"/>
  <c r="AW792" i="4" s="1"/>
  <c r="AJ792" i="4"/>
  <c r="AI792" i="4"/>
  <c r="AF792" i="4"/>
  <c r="AL792" i="4" s="1"/>
  <c r="AR792" i="4" s="1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Q784" i="4" s="1"/>
  <c r="AW784" i="4" s="1"/>
  <c r="AJ784" i="4"/>
  <c r="AI784" i="4"/>
  <c r="AO784" i="4" s="1"/>
  <c r="AU784" i="4" s="1"/>
  <c r="AF784" i="4"/>
  <c r="AH784" i="4"/>
  <c r="AN784" i="4" s="1"/>
  <c r="AT784" i="4" s="1"/>
  <c r="AG780" i="4"/>
  <c r="AK780" i="4"/>
  <c r="AQ780" i="4" s="1"/>
  <c r="AW780" i="4" s="1"/>
  <c r="AJ780" i="4"/>
  <c r="AI780" i="4"/>
  <c r="AO780" i="4" s="1"/>
  <c r="AU780" i="4" s="1"/>
  <c r="AF780" i="4"/>
  <c r="AH780" i="4"/>
  <c r="AG776" i="4"/>
  <c r="AK776" i="4"/>
  <c r="AQ776" i="4" s="1"/>
  <c r="AW776" i="4" s="1"/>
  <c r="AJ776" i="4"/>
  <c r="AI776" i="4"/>
  <c r="AF776" i="4"/>
  <c r="AL776" i="4" s="1"/>
  <c r="AR776" i="4" s="1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Q768" i="4" s="1"/>
  <c r="AW768" i="4" s="1"/>
  <c r="AJ768" i="4"/>
  <c r="AI768" i="4"/>
  <c r="AO768" i="4" s="1"/>
  <c r="AU768" i="4" s="1"/>
  <c r="AF768" i="4"/>
  <c r="AL768" i="4" s="1"/>
  <c r="AR768" i="4" s="1"/>
  <c r="AH768" i="4"/>
  <c r="AG764" i="4"/>
  <c r="AK764" i="4"/>
  <c r="AQ764" i="4" s="1"/>
  <c r="AW764" i="4" s="1"/>
  <c r="AJ764" i="4"/>
  <c r="AI764" i="4"/>
  <c r="AO764" i="4" s="1"/>
  <c r="AU764" i="4" s="1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J756" i="4"/>
  <c r="AI756" i="4"/>
  <c r="AO756" i="4" s="1"/>
  <c r="AU756" i="4" s="1"/>
  <c r="AF756" i="4"/>
  <c r="AH756" i="4"/>
  <c r="AN756" i="4" s="1"/>
  <c r="AT756" i="4" s="1"/>
  <c r="AG752" i="4"/>
  <c r="AK752" i="4"/>
  <c r="AQ752" i="4" s="1"/>
  <c r="AW752" i="4" s="1"/>
  <c r="AJ752" i="4"/>
  <c r="AI752" i="4"/>
  <c r="AO752" i="4" s="1"/>
  <c r="AU752" i="4" s="1"/>
  <c r="AF752" i="4"/>
  <c r="AL752" i="4" s="1"/>
  <c r="AR752" i="4" s="1"/>
  <c r="AH752" i="4"/>
  <c r="AN752" i="4" s="1"/>
  <c r="AT752" i="4" s="1"/>
  <c r="AG748" i="4"/>
  <c r="AK748" i="4"/>
  <c r="AJ748" i="4"/>
  <c r="AI748" i="4"/>
  <c r="AO748" i="4" s="1"/>
  <c r="AU748" i="4" s="1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N740" i="4" s="1"/>
  <c r="AT740" i="4" s="1"/>
  <c r="AG736" i="4"/>
  <c r="AK736" i="4"/>
  <c r="AQ736" i="4" s="1"/>
  <c r="AW736" i="4" s="1"/>
  <c r="AJ736" i="4"/>
  <c r="AI736" i="4"/>
  <c r="AO736" i="4" s="1"/>
  <c r="AU736" i="4" s="1"/>
  <c r="AF736" i="4"/>
  <c r="AH736" i="4"/>
  <c r="AN736" i="4" s="1"/>
  <c r="AT736" i="4" s="1"/>
  <c r="AG732" i="4"/>
  <c r="AK732" i="4"/>
  <c r="AJ732" i="4"/>
  <c r="AI732" i="4"/>
  <c r="AO732" i="4" s="1"/>
  <c r="AU732" i="4" s="1"/>
  <c r="AF732" i="4"/>
  <c r="AH732" i="4"/>
  <c r="AG728" i="4"/>
  <c r="AK728" i="4"/>
  <c r="AQ728" i="4" s="1"/>
  <c r="AW728" i="4" s="1"/>
  <c r="AJ728" i="4"/>
  <c r="AI728" i="4"/>
  <c r="AF728" i="4"/>
  <c r="AL728" i="4" s="1"/>
  <c r="AR728" i="4" s="1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N724" i="4" s="1"/>
  <c r="AT724" i="4" s="1"/>
  <c r="AG720" i="4"/>
  <c r="AK720" i="4"/>
  <c r="AQ720" i="4" s="1"/>
  <c r="AW720" i="4" s="1"/>
  <c r="AJ720" i="4"/>
  <c r="AI720" i="4"/>
  <c r="AO720" i="4" s="1"/>
  <c r="AU720" i="4" s="1"/>
  <c r="AF720" i="4"/>
  <c r="AH720" i="4"/>
  <c r="AN720" i="4" s="1"/>
  <c r="AT720" i="4" s="1"/>
  <c r="AG716" i="4"/>
  <c r="AK716" i="4"/>
  <c r="AJ716" i="4"/>
  <c r="AI716" i="4"/>
  <c r="AO716" i="4" s="1"/>
  <c r="AU716" i="4" s="1"/>
  <c r="AF716" i="4"/>
  <c r="AH716" i="4"/>
  <c r="AG712" i="4"/>
  <c r="AK712" i="4"/>
  <c r="AQ712" i="4" s="1"/>
  <c r="AW712" i="4" s="1"/>
  <c r="AJ712" i="4"/>
  <c r="AI712" i="4"/>
  <c r="AF712" i="4"/>
  <c r="AL712" i="4" s="1"/>
  <c r="AR712" i="4" s="1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N708" i="4" s="1"/>
  <c r="AT708" i="4" s="1"/>
  <c r="AG704" i="4"/>
  <c r="AK704" i="4"/>
  <c r="AQ704" i="4" s="1"/>
  <c r="AW704" i="4" s="1"/>
  <c r="AJ704" i="4"/>
  <c r="AI704" i="4"/>
  <c r="AO704" i="4" s="1"/>
  <c r="AU704" i="4" s="1"/>
  <c r="AF704" i="4"/>
  <c r="AL704" i="4" s="1"/>
  <c r="AR704" i="4" s="1"/>
  <c r="AH704" i="4"/>
  <c r="AN704" i="4" s="1"/>
  <c r="AT704" i="4" s="1"/>
  <c r="AG700" i="4"/>
  <c r="AK700" i="4"/>
  <c r="AJ700" i="4"/>
  <c r="AP700" i="4" s="1"/>
  <c r="AV700" i="4" s="1"/>
  <c r="AI700" i="4"/>
  <c r="AO700" i="4" s="1"/>
  <c r="AU700" i="4" s="1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P692" i="4" s="1"/>
  <c r="AV692" i="4" s="1"/>
  <c r="AI692" i="4"/>
  <c r="AO692" i="4" s="1"/>
  <c r="AU692" i="4" s="1"/>
  <c r="AF692" i="4"/>
  <c r="AH692" i="4"/>
  <c r="AG688" i="4"/>
  <c r="AK688" i="4"/>
  <c r="AQ688" i="4" s="1"/>
  <c r="AW688" i="4" s="1"/>
  <c r="AJ688" i="4"/>
  <c r="AI688" i="4"/>
  <c r="AO688" i="4" s="1"/>
  <c r="AU688" i="4" s="1"/>
  <c r="AF688" i="4"/>
  <c r="AL688" i="4" s="1"/>
  <c r="AR688" i="4" s="1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P676" i="4" s="1"/>
  <c r="AV676" i="4" s="1"/>
  <c r="AI676" i="4"/>
  <c r="AO676" i="4" s="1"/>
  <c r="AU676" i="4" s="1"/>
  <c r="AF676" i="4"/>
  <c r="AH676" i="4"/>
  <c r="AG672" i="4"/>
  <c r="AK672" i="4"/>
  <c r="AQ672" i="4" s="1"/>
  <c r="AW672" i="4" s="1"/>
  <c r="AJ672" i="4"/>
  <c r="AI672" i="4"/>
  <c r="AO672" i="4" s="1"/>
  <c r="AU672" i="4" s="1"/>
  <c r="AF672" i="4"/>
  <c r="AH672" i="4"/>
  <c r="AN672" i="4" s="1"/>
  <c r="AT672" i="4" s="1"/>
  <c r="AG668" i="4"/>
  <c r="AK668" i="4"/>
  <c r="AJ668" i="4"/>
  <c r="AP668" i="4" s="1"/>
  <c r="AV668" i="4" s="1"/>
  <c r="AI668" i="4"/>
  <c r="AO668" i="4" s="1"/>
  <c r="AU668" i="4" s="1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L664" i="4" s="1"/>
  <c r="AR664" i="4" s="1"/>
  <c r="AH664" i="4"/>
  <c r="AN664" i="4" s="1"/>
  <c r="AT664" i="4" s="1"/>
  <c r="AG660" i="4"/>
  <c r="AK660" i="4"/>
  <c r="AJ660" i="4"/>
  <c r="AP660" i="4" s="1"/>
  <c r="AV660" i="4" s="1"/>
  <c r="AI660" i="4"/>
  <c r="AO660" i="4" s="1"/>
  <c r="AU660" i="4" s="1"/>
  <c r="AF660" i="4"/>
  <c r="AH660" i="4"/>
  <c r="AG656" i="4"/>
  <c r="AK656" i="4"/>
  <c r="AQ656" i="4" s="1"/>
  <c r="AW656" i="4" s="1"/>
  <c r="AJ656" i="4"/>
  <c r="AI656" i="4"/>
  <c r="AO656" i="4" s="1"/>
  <c r="AU656" i="4" s="1"/>
  <c r="AF656" i="4"/>
  <c r="AH656" i="4"/>
  <c r="AN656" i="4" s="1"/>
  <c r="AT656" i="4" s="1"/>
  <c r="AG652" i="4"/>
  <c r="AK652" i="4"/>
  <c r="AJ652" i="4"/>
  <c r="AP652" i="4" s="1"/>
  <c r="AV652" i="4" s="1"/>
  <c r="AI652" i="4"/>
  <c r="AO652" i="4" s="1"/>
  <c r="AU652" i="4" s="1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L648" i="4" s="1"/>
  <c r="AR648" i="4" s="1"/>
  <c r="AH648" i="4"/>
  <c r="AN648" i="4" s="1"/>
  <c r="AT648" i="4" s="1"/>
  <c r="AG644" i="4"/>
  <c r="AK644" i="4"/>
  <c r="AJ644" i="4"/>
  <c r="AP644" i="4" s="1"/>
  <c r="AV644" i="4" s="1"/>
  <c r="AI644" i="4"/>
  <c r="AO644" i="4" s="1"/>
  <c r="AU644" i="4" s="1"/>
  <c r="AF644" i="4"/>
  <c r="AH644" i="4"/>
  <c r="AG640" i="4"/>
  <c r="AK640" i="4"/>
  <c r="AQ640" i="4" s="1"/>
  <c r="AW640" i="4" s="1"/>
  <c r="AJ640" i="4"/>
  <c r="AI640" i="4"/>
  <c r="AO640" i="4" s="1"/>
  <c r="AU640" i="4" s="1"/>
  <c r="AF640" i="4"/>
  <c r="AL640" i="4" s="1"/>
  <c r="AR640" i="4" s="1"/>
  <c r="AH640" i="4"/>
  <c r="AN640" i="4" s="1"/>
  <c r="AT640" i="4" s="1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N628" i="4" s="1"/>
  <c r="AT628" i="4" s="1"/>
  <c r="AG624" i="4"/>
  <c r="AK624" i="4"/>
  <c r="AQ624" i="4" s="1"/>
  <c r="AW624" i="4" s="1"/>
  <c r="AJ624" i="4"/>
  <c r="AI624" i="4"/>
  <c r="AO624" i="4" s="1"/>
  <c r="AU624" i="4" s="1"/>
  <c r="AF624" i="4"/>
  <c r="AH624" i="4"/>
  <c r="AN624" i="4" s="1"/>
  <c r="AT624" i="4" s="1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K608" i="4"/>
  <c r="AQ608" i="4" s="1"/>
  <c r="AW608" i="4" s="1"/>
  <c r="AJ608" i="4"/>
  <c r="AI608" i="4"/>
  <c r="AO608" i="4" s="1"/>
  <c r="AU608" i="4" s="1"/>
  <c r="AF608" i="4"/>
  <c r="AH608" i="4"/>
  <c r="AN608" i="4" s="1"/>
  <c r="AT608" i="4" s="1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N604" i="4" s="1"/>
  <c r="AT604" i="4" s="1"/>
  <c r="AG600" i="4"/>
  <c r="AK600" i="4"/>
  <c r="AQ600" i="4" s="1"/>
  <c r="AW600" i="4" s="1"/>
  <c r="AJ600" i="4"/>
  <c r="AI600" i="4"/>
  <c r="AF600" i="4"/>
  <c r="AL600" i="4" s="1"/>
  <c r="AR600" i="4" s="1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N596" i="4" s="1"/>
  <c r="AT596" i="4" s="1"/>
  <c r="AG592" i="4"/>
  <c r="AK592" i="4"/>
  <c r="AQ592" i="4" s="1"/>
  <c r="AW592" i="4" s="1"/>
  <c r="AJ592" i="4"/>
  <c r="AI592" i="4"/>
  <c r="AO592" i="4" s="1"/>
  <c r="AU592" i="4" s="1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N588" i="4" s="1"/>
  <c r="AT588" i="4" s="1"/>
  <c r="AG584" i="4"/>
  <c r="AK584" i="4"/>
  <c r="AQ584" i="4" s="1"/>
  <c r="AW584" i="4" s="1"/>
  <c r="AJ584" i="4"/>
  <c r="AI584" i="4"/>
  <c r="AF584" i="4"/>
  <c r="AL584" i="4" s="1"/>
  <c r="AR584" i="4" s="1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N580" i="4" s="1"/>
  <c r="AT580" i="4" s="1"/>
  <c r="AG576" i="4"/>
  <c r="AK576" i="4"/>
  <c r="AQ576" i="4" s="1"/>
  <c r="AW576" i="4" s="1"/>
  <c r="AJ576" i="4"/>
  <c r="AI576" i="4"/>
  <c r="AO576" i="4" s="1"/>
  <c r="AU576" i="4" s="1"/>
  <c r="AF576" i="4"/>
  <c r="AH576" i="4"/>
  <c r="AN576" i="4" s="1"/>
  <c r="AT576" i="4" s="1"/>
  <c r="AG572" i="4"/>
  <c r="AM572" i="4" s="1"/>
  <c r="AS572" i="4" s="1"/>
  <c r="AK572" i="4"/>
  <c r="AJ572" i="4"/>
  <c r="AP572" i="4" s="1"/>
  <c r="AV572" i="4" s="1"/>
  <c r="AI572" i="4"/>
  <c r="AO572" i="4" s="1"/>
  <c r="AU572" i="4" s="1"/>
  <c r="AF572" i="4"/>
  <c r="AH572" i="4"/>
  <c r="AG568" i="4"/>
  <c r="AK568" i="4"/>
  <c r="AQ568" i="4" s="1"/>
  <c r="AW568" i="4" s="1"/>
  <c r="AJ568" i="4"/>
  <c r="AI568" i="4"/>
  <c r="AF568" i="4"/>
  <c r="AL568" i="4" s="1"/>
  <c r="AR568" i="4" s="1"/>
  <c r="AH568" i="4"/>
  <c r="AN568" i="4" s="1"/>
  <c r="AT568" i="4" s="1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K560" i="4"/>
  <c r="AQ560" i="4" s="1"/>
  <c r="AW560" i="4" s="1"/>
  <c r="AJ560" i="4"/>
  <c r="AI560" i="4"/>
  <c r="AO560" i="4" s="1"/>
  <c r="AU560" i="4" s="1"/>
  <c r="AF560" i="4"/>
  <c r="AH560" i="4"/>
  <c r="AN560" i="4" s="1"/>
  <c r="AT560" i="4" s="1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K517" i="4"/>
  <c r="AQ517" i="4" s="1"/>
  <c r="AW517" i="4" s="1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Q527" i="4" s="1"/>
  <c r="AW527" i="4" s="1"/>
  <c r="AJ527" i="4"/>
  <c r="AI527" i="4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I20" i="4"/>
  <c r="AF20" i="4"/>
  <c r="AL20" i="4" s="1"/>
  <c r="AR20" i="4" s="1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P915" i="4" s="1"/>
  <c r="AV915" i="4" s="1"/>
  <c r="AK915" i="4"/>
  <c r="AQ915" i="4" s="1"/>
  <c r="AW915" i="4" s="1"/>
  <c r="AH915" i="4"/>
  <c r="AN915" i="4" s="1"/>
  <c r="AT915" i="4" s="1"/>
  <c r="AI915" i="4"/>
  <c r="AG915" i="4"/>
  <c r="AM915" i="4" s="1"/>
  <c r="AS915" i="4" s="1"/>
  <c r="AF883" i="4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L819" i="4" s="1"/>
  <c r="AR819" i="4" s="1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P755" i="4" s="1"/>
  <c r="AV755" i="4" s="1"/>
  <c r="AK755" i="4"/>
  <c r="AH755" i="4"/>
  <c r="AI755" i="4"/>
  <c r="AG755" i="4"/>
  <c r="AM755" i="4" s="1"/>
  <c r="AS755" i="4" s="1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P691" i="4" s="1"/>
  <c r="AV691" i="4" s="1"/>
  <c r="AK691" i="4"/>
  <c r="AH691" i="4"/>
  <c r="AI691" i="4"/>
  <c r="AO691" i="4" s="1"/>
  <c r="AU691" i="4" s="1"/>
  <c r="AG691" i="4"/>
  <c r="AM691" i="4" s="1"/>
  <c r="AS691" i="4" s="1"/>
  <c r="AF659" i="4"/>
  <c r="AJ659" i="4"/>
  <c r="AP659" i="4" s="1"/>
  <c r="AV659" i="4" s="1"/>
  <c r="AK659" i="4"/>
  <c r="AQ659" i="4" s="1"/>
  <c r="AW659" i="4" s="1"/>
  <c r="AH659" i="4"/>
  <c r="AN659" i="4" s="1"/>
  <c r="AT659" i="4" s="1"/>
  <c r="AI659" i="4"/>
  <c r="AG659" i="4"/>
  <c r="AM659" i="4" s="1"/>
  <c r="AS659" i="4" s="1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M995" i="4" s="1"/>
  <c r="AS995" i="4" s="1"/>
  <c r="AF995" i="4"/>
  <c r="AL995" i="4" s="1"/>
  <c r="AR995" i="4" s="1"/>
  <c r="AJ995" i="4"/>
  <c r="AP995" i="4" s="1"/>
  <c r="AV995" i="4" s="1"/>
  <c r="AK995" i="4"/>
  <c r="AF627" i="4"/>
  <c r="AL627" i="4" s="1"/>
  <c r="AR627" i="4" s="1"/>
  <c r="AJ627" i="4"/>
  <c r="AP627" i="4" s="1"/>
  <c r="AV627" i="4" s="1"/>
  <c r="AK627" i="4"/>
  <c r="AH627" i="4"/>
  <c r="AI627" i="4"/>
  <c r="AG627" i="4"/>
  <c r="AF563" i="4"/>
  <c r="AL563" i="4" s="1"/>
  <c r="AR563" i="4" s="1"/>
  <c r="AJ563" i="4"/>
  <c r="AK563" i="4"/>
  <c r="AH563" i="4"/>
  <c r="AN563" i="4" s="1"/>
  <c r="AT563" i="4" s="1"/>
  <c r="AI563" i="4"/>
  <c r="AO563" i="4" s="1"/>
  <c r="AU563" i="4" s="1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L904" i="4"/>
  <c r="AR904" i="4" s="1"/>
  <c r="AO904" i="4"/>
  <c r="AU904" i="4" s="1"/>
  <c r="AL900" i="4"/>
  <c r="AR900" i="4" s="1"/>
  <c r="AL896" i="4"/>
  <c r="AR896" i="4" s="1"/>
  <c r="AO896" i="4"/>
  <c r="AU896" i="4" s="1"/>
  <c r="AL892" i="4"/>
  <c r="AR892" i="4" s="1"/>
  <c r="AL888" i="4"/>
  <c r="AR888" i="4" s="1"/>
  <c r="AO888" i="4"/>
  <c r="AU888" i="4" s="1"/>
  <c r="AL884" i="4"/>
  <c r="AR884" i="4" s="1"/>
  <c r="AL880" i="4"/>
  <c r="AR880" i="4" s="1"/>
  <c r="AO880" i="4"/>
  <c r="AU880" i="4" s="1"/>
  <c r="AL876" i="4"/>
  <c r="AR876" i="4" s="1"/>
  <c r="AL872" i="4"/>
  <c r="AR872" i="4" s="1"/>
  <c r="AO872" i="4"/>
  <c r="AU872" i="4" s="1"/>
  <c r="AL868" i="4"/>
  <c r="AR868" i="4" s="1"/>
  <c r="AO864" i="4"/>
  <c r="AU864" i="4" s="1"/>
  <c r="AL860" i="4"/>
  <c r="AR860" i="4" s="1"/>
  <c r="AL856" i="4"/>
  <c r="AR856" i="4" s="1"/>
  <c r="AO856" i="4"/>
  <c r="AU856" i="4" s="1"/>
  <c r="AL852" i="4"/>
  <c r="AR852" i="4" s="1"/>
  <c r="AL848" i="4"/>
  <c r="AR848" i="4" s="1"/>
  <c r="AO848" i="4"/>
  <c r="AU848" i="4" s="1"/>
  <c r="AL844" i="4"/>
  <c r="AR844" i="4" s="1"/>
  <c r="AO840" i="4"/>
  <c r="AU840" i="4" s="1"/>
  <c r="AL836" i="4"/>
  <c r="AR836" i="4" s="1"/>
  <c r="AL828" i="4"/>
  <c r="AR828" i="4" s="1"/>
  <c r="AL824" i="4"/>
  <c r="AR824" i="4" s="1"/>
  <c r="AO824" i="4"/>
  <c r="AU824" i="4" s="1"/>
  <c r="AL820" i="4"/>
  <c r="AR820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L796" i="4"/>
  <c r="AR796" i="4" s="1"/>
  <c r="AO792" i="4"/>
  <c r="AU792" i="4" s="1"/>
  <c r="AL788" i="4"/>
  <c r="AR788" i="4" s="1"/>
  <c r="AL784" i="4"/>
  <c r="AR784" i="4" s="1"/>
  <c r="AL780" i="4"/>
  <c r="AR780" i="4" s="1"/>
  <c r="AO776" i="4"/>
  <c r="AU776" i="4" s="1"/>
  <c r="AL772" i="4"/>
  <c r="AR772" i="4" s="1"/>
  <c r="AL764" i="4"/>
  <c r="AR764" i="4" s="1"/>
  <c r="AL760" i="4"/>
  <c r="AR760" i="4" s="1"/>
  <c r="AO760" i="4"/>
  <c r="AU760" i="4" s="1"/>
  <c r="AL756" i="4"/>
  <c r="AR756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L732" i="4"/>
  <c r="AR732" i="4" s="1"/>
  <c r="AO728" i="4"/>
  <c r="AU728" i="4" s="1"/>
  <c r="AL724" i="4"/>
  <c r="AR724" i="4" s="1"/>
  <c r="AL720" i="4"/>
  <c r="AR720" i="4" s="1"/>
  <c r="AL716" i="4"/>
  <c r="AR716" i="4" s="1"/>
  <c r="AO712" i="4"/>
  <c r="AU712" i="4" s="1"/>
  <c r="AL708" i="4"/>
  <c r="AR708" i="4" s="1"/>
  <c r="AL700" i="4"/>
  <c r="AR700" i="4" s="1"/>
  <c r="AL696" i="4"/>
  <c r="AR696" i="4" s="1"/>
  <c r="AO696" i="4"/>
  <c r="AU696" i="4" s="1"/>
  <c r="AL692" i="4"/>
  <c r="AR692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L668" i="4"/>
  <c r="AR668" i="4" s="1"/>
  <c r="AO664" i="4"/>
  <c r="AU664" i="4" s="1"/>
  <c r="AL660" i="4"/>
  <c r="AR660" i="4" s="1"/>
  <c r="AL656" i="4"/>
  <c r="AR656" i="4" s="1"/>
  <c r="AL652" i="4"/>
  <c r="AR652" i="4" s="1"/>
  <c r="AO648" i="4"/>
  <c r="AU648" i="4" s="1"/>
  <c r="AL644" i="4"/>
  <c r="AR644" i="4" s="1"/>
  <c r="AL636" i="4"/>
  <c r="AR636" i="4" s="1"/>
  <c r="AO632" i="4"/>
  <c r="AU632" i="4" s="1"/>
  <c r="AL628" i="4"/>
  <c r="AR628" i="4" s="1"/>
  <c r="AL620" i="4"/>
  <c r="AR620" i="4" s="1"/>
  <c r="AO616" i="4"/>
  <c r="AU616" i="4" s="1"/>
  <c r="AL612" i="4"/>
  <c r="AR612" i="4" s="1"/>
  <c r="AL604" i="4"/>
  <c r="AR604" i="4" s="1"/>
  <c r="AL596" i="4"/>
  <c r="AR596" i="4" s="1"/>
  <c r="AL588" i="4"/>
  <c r="AR588" i="4" s="1"/>
  <c r="AL580" i="4"/>
  <c r="AR580" i="4" s="1"/>
  <c r="AL576" i="4"/>
  <c r="AR576" i="4" s="1"/>
  <c r="AL572" i="4"/>
  <c r="AR572" i="4" s="1"/>
  <c r="AL564" i="4"/>
  <c r="AR564" i="4" s="1"/>
  <c r="AL549" i="4"/>
  <c r="AR549" i="4" s="1"/>
  <c r="AL517" i="4"/>
  <c r="AR517" i="4" s="1"/>
  <c r="AN960" i="4"/>
  <c r="AT960" i="4" s="1"/>
  <c r="AP960" i="4"/>
  <c r="AV960" i="4" s="1"/>
  <c r="AP368" i="4"/>
  <c r="AV368" i="4" s="1"/>
  <c r="AM851" i="4"/>
  <c r="AS851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O902" i="4" s="1"/>
  <c r="AU902" i="4" s="1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L898" i="4" s="1"/>
  <c r="AR898" i="4" s="1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O870" i="4" s="1"/>
  <c r="AU870" i="4" s="1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O846" i="4" s="1"/>
  <c r="AU846" i="4" s="1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O838" i="4" s="1"/>
  <c r="AU838" i="4" s="1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L818" i="4" s="1"/>
  <c r="AR818" i="4" s="1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O814" i="4" s="1"/>
  <c r="AU814" i="4" s="1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O806" i="4" s="1"/>
  <c r="AU806" i="4" s="1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L802" i="4" s="1"/>
  <c r="AR802" i="4" s="1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L786" i="4" s="1"/>
  <c r="AR786" i="4" s="1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O782" i="4" s="1"/>
  <c r="AU782" i="4" s="1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O774" i="4" s="1"/>
  <c r="AU774" i="4" s="1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L770" i="4" s="1"/>
  <c r="AR770" i="4" s="1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O750" i="4" s="1"/>
  <c r="AU750" i="4" s="1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L690" i="4" s="1"/>
  <c r="AR690" i="4" s="1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O686" i="4" s="1"/>
  <c r="AU686" i="4" s="1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O678" i="4" s="1"/>
  <c r="AU678" i="4" s="1"/>
  <c r="AF678" i="4"/>
  <c r="AL678" i="4" s="1"/>
  <c r="AR678" i="4" s="1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L674" i="4" s="1"/>
  <c r="AR674" i="4" s="1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O670" i="4" s="1"/>
  <c r="AU670" i="4" s="1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L666" i="4" s="1"/>
  <c r="AR666" i="4" s="1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O662" i="4" s="1"/>
  <c r="AU662" i="4" s="1"/>
  <c r="AF662" i="4"/>
  <c r="AL662" i="4" s="1"/>
  <c r="AR662" i="4" s="1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O654" i="4" s="1"/>
  <c r="AU654" i="4" s="1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L650" i="4" s="1"/>
  <c r="AR650" i="4" s="1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O638" i="4" s="1"/>
  <c r="AU638" i="4" s="1"/>
  <c r="AF638" i="4"/>
  <c r="AL638" i="4" s="1"/>
  <c r="AR638" i="4" s="1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L634" i="4" s="1"/>
  <c r="AR634" i="4" s="1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L630" i="4" s="1"/>
  <c r="AR630" i="4" s="1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L626" i="4" s="1"/>
  <c r="AR626" i="4" s="1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L618" i="4" s="1"/>
  <c r="AR618" i="4" s="1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L598" i="4" s="1"/>
  <c r="AR598" i="4" s="1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L590" i="4" s="1"/>
  <c r="AR590" i="4" s="1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L566" i="4" s="1"/>
  <c r="AR566" i="4" s="1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L562" i="4" s="1"/>
  <c r="AR562" i="4" s="1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L558" i="4" s="1"/>
  <c r="AR558" i="4" s="1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L533" i="4" s="1"/>
  <c r="AR533" i="4" s="1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N968" i="4" s="1"/>
  <c r="AT968" i="4" s="1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N952" i="4" s="1"/>
  <c r="AT952" i="4" s="1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N936" i="4" s="1"/>
  <c r="AT936" i="4" s="1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N376" i="4" s="1"/>
  <c r="AT376" i="4" s="1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M912" i="4"/>
  <c r="AS912" i="4" s="1"/>
  <c r="AP908" i="4"/>
  <c r="AV908" i="4" s="1"/>
  <c r="AN908" i="4"/>
  <c r="AT908" i="4" s="1"/>
  <c r="AM908" i="4"/>
  <c r="AS908" i="4" s="1"/>
  <c r="AP904" i="4"/>
  <c r="AV904" i="4" s="1"/>
  <c r="AQ904" i="4"/>
  <c r="AW904" i="4" s="1"/>
  <c r="AM904" i="4"/>
  <c r="AS904" i="4" s="1"/>
  <c r="AP900" i="4"/>
  <c r="AV900" i="4" s="1"/>
  <c r="AQ900" i="4"/>
  <c r="AW900" i="4" s="1"/>
  <c r="AM900" i="4"/>
  <c r="AS900" i="4" s="1"/>
  <c r="AP896" i="4"/>
  <c r="AV896" i="4" s="1"/>
  <c r="AM896" i="4"/>
  <c r="AS896" i="4" s="1"/>
  <c r="AP892" i="4"/>
  <c r="AV892" i="4" s="1"/>
  <c r="AN892" i="4"/>
  <c r="AT892" i="4" s="1"/>
  <c r="AM892" i="4"/>
  <c r="AS892" i="4" s="1"/>
  <c r="AL890" i="4"/>
  <c r="AR890" i="4" s="1"/>
  <c r="AP888" i="4"/>
  <c r="AV888" i="4" s="1"/>
  <c r="AM888" i="4"/>
  <c r="AS888" i="4" s="1"/>
  <c r="AP884" i="4"/>
  <c r="AV884" i="4" s="1"/>
  <c r="AQ884" i="4"/>
  <c r="AW884" i="4" s="1"/>
  <c r="AM884" i="4"/>
  <c r="AS884" i="4" s="1"/>
  <c r="AL882" i="4"/>
  <c r="AR882" i="4" s="1"/>
  <c r="AP880" i="4"/>
  <c r="AV880" i="4" s="1"/>
  <c r="AM880" i="4"/>
  <c r="AS880" i="4" s="1"/>
  <c r="AP876" i="4"/>
  <c r="AV876" i="4" s="1"/>
  <c r="AN876" i="4"/>
  <c r="AT876" i="4" s="1"/>
  <c r="AM876" i="4"/>
  <c r="AS876" i="4" s="1"/>
  <c r="AL874" i="4"/>
  <c r="AR874" i="4" s="1"/>
  <c r="AP872" i="4"/>
  <c r="AV872" i="4" s="1"/>
  <c r="AM872" i="4"/>
  <c r="AS872" i="4" s="1"/>
  <c r="AP868" i="4"/>
  <c r="AV868" i="4" s="1"/>
  <c r="AQ868" i="4"/>
  <c r="AW868" i="4" s="1"/>
  <c r="AM868" i="4"/>
  <c r="AS868" i="4" s="1"/>
  <c r="AL866" i="4"/>
  <c r="AR866" i="4" s="1"/>
  <c r="AP864" i="4"/>
  <c r="AV864" i="4" s="1"/>
  <c r="AM864" i="4"/>
  <c r="AS864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P856" i="4"/>
  <c r="AV856" i="4" s="1"/>
  <c r="AM856" i="4"/>
  <c r="AS856" i="4" s="1"/>
  <c r="AP852" i="4"/>
  <c r="AV852" i="4" s="1"/>
  <c r="AQ852" i="4"/>
  <c r="AW852" i="4" s="1"/>
  <c r="AM852" i="4"/>
  <c r="AS852" i="4" s="1"/>
  <c r="AL850" i="4"/>
  <c r="AR850" i="4" s="1"/>
  <c r="AP848" i="4"/>
  <c r="AV848" i="4" s="1"/>
  <c r="AM848" i="4"/>
  <c r="AS848" i="4" s="1"/>
  <c r="AP844" i="4"/>
  <c r="AV844" i="4" s="1"/>
  <c r="AN844" i="4"/>
  <c r="AT844" i="4" s="1"/>
  <c r="AM844" i="4"/>
  <c r="AS844" i="4" s="1"/>
  <c r="AL842" i="4"/>
  <c r="AR842" i="4" s="1"/>
  <c r="AP840" i="4"/>
  <c r="AV840" i="4" s="1"/>
  <c r="AM840" i="4"/>
  <c r="AS840" i="4" s="1"/>
  <c r="AP836" i="4"/>
  <c r="AV836" i="4" s="1"/>
  <c r="AQ836" i="4"/>
  <c r="AW836" i="4" s="1"/>
  <c r="AM836" i="4"/>
  <c r="AS836" i="4" s="1"/>
  <c r="AL834" i="4"/>
  <c r="AR834" i="4" s="1"/>
  <c r="AP832" i="4"/>
  <c r="AV832" i="4" s="1"/>
  <c r="AM832" i="4"/>
  <c r="AS832" i="4" s="1"/>
  <c r="AP828" i="4"/>
  <c r="AV828" i="4" s="1"/>
  <c r="AN828" i="4"/>
  <c r="AT828" i="4" s="1"/>
  <c r="AM828" i="4"/>
  <c r="AS828" i="4" s="1"/>
  <c r="AP824" i="4"/>
  <c r="AV824" i="4" s="1"/>
  <c r="AM824" i="4"/>
  <c r="AS824" i="4" s="1"/>
  <c r="AP820" i="4"/>
  <c r="AV820" i="4" s="1"/>
  <c r="AQ820" i="4"/>
  <c r="AW820" i="4" s="1"/>
  <c r="AM820" i="4"/>
  <c r="AS820" i="4" s="1"/>
  <c r="AP816" i="4"/>
  <c r="AV816" i="4" s="1"/>
  <c r="AM816" i="4"/>
  <c r="AS816" i="4" s="1"/>
  <c r="AP812" i="4"/>
  <c r="AV812" i="4" s="1"/>
  <c r="AN812" i="4"/>
  <c r="AT812" i="4" s="1"/>
  <c r="AM812" i="4"/>
  <c r="AS812" i="4" s="1"/>
  <c r="AP808" i="4"/>
  <c r="AV808" i="4" s="1"/>
  <c r="AM808" i="4"/>
  <c r="AS808" i="4" s="1"/>
  <c r="AP804" i="4"/>
  <c r="AV804" i="4" s="1"/>
  <c r="AQ804" i="4"/>
  <c r="AW804" i="4" s="1"/>
  <c r="AM804" i="4"/>
  <c r="AS804" i="4" s="1"/>
  <c r="AP800" i="4"/>
  <c r="AV800" i="4" s="1"/>
  <c r="AN800" i="4"/>
  <c r="AT800" i="4" s="1"/>
  <c r="AM800" i="4"/>
  <c r="AS800" i="4" s="1"/>
  <c r="AP796" i="4"/>
  <c r="AV796" i="4" s="1"/>
  <c r="AN796" i="4"/>
  <c r="AT796" i="4" s="1"/>
  <c r="AM796" i="4"/>
  <c r="AS796" i="4" s="1"/>
  <c r="AP792" i="4"/>
  <c r="AV792" i="4" s="1"/>
  <c r="AM792" i="4"/>
  <c r="AS792" i="4" s="1"/>
  <c r="AP788" i="4"/>
  <c r="AV788" i="4" s="1"/>
  <c r="AQ788" i="4"/>
  <c r="AW788" i="4" s="1"/>
  <c r="AM788" i="4"/>
  <c r="AS788" i="4" s="1"/>
  <c r="AP784" i="4"/>
  <c r="AV784" i="4" s="1"/>
  <c r="AM784" i="4"/>
  <c r="AS784" i="4" s="1"/>
  <c r="AL782" i="4"/>
  <c r="AR782" i="4" s="1"/>
  <c r="AP780" i="4"/>
  <c r="AV780" i="4" s="1"/>
  <c r="AN780" i="4"/>
  <c r="AT780" i="4" s="1"/>
  <c r="AM780" i="4"/>
  <c r="AS780" i="4" s="1"/>
  <c r="AP776" i="4"/>
  <c r="AV776" i="4" s="1"/>
  <c r="AM776" i="4"/>
  <c r="AS776" i="4" s="1"/>
  <c r="AP772" i="4"/>
  <c r="AV772" i="4" s="1"/>
  <c r="AQ772" i="4"/>
  <c r="AW772" i="4" s="1"/>
  <c r="AM772" i="4"/>
  <c r="AS772" i="4" s="1"/>
  <c r="AP768" i="4"/>
  <c r="AV768" i="4" s="1"/>
  <c r="AN768" i="4"/>
  <c r="AT768" i="4" s="1"/>
  <c r="AM768" i="4"/>
  <c r="AS768" i="4" s="1"/>
  <c r="AP764" i="4"/>
  <c r="AV764" i="4" s="1"/>
  <c r="AN764" i="4"/>
  <c r="AT764" i="4" s="1"/>
  <c r="AM764" i="4"/>
  <c r="AS764" i="4" s="1"/>
  <c r="AL762" i="4"/>
  <c r="AR762" i="4" s="1"/>
  <c r="AP760" i="4"/>
  <c r="AV760" i="4" s="1"/>
  <c r="AM760" i="4"/>
  <c r="AS760" i="4" s="1"/>
  <c r="AP756" i="4"/>
  <c r="AV756" i="4" s="1"/>
  <c r="AQ756" i="4"/>
  <c r="AW756" i="4" s="1"/>
  <c r="AM756" i="4"/>
  <c r="AS756" i="4" s="1"/>
  <c r="AL754" i="4"/>
  <c r="AR754" i="4" s="1"/>
  <c r="AP752" i="4"/>
  <c r="AV752" i="4" s="1"/>
  <c r="AM752" i="4"/>
  <c r="AS752" i="4" s="1"/>
  <c r="AL750" i="4"/>
  <c r="AR750" i="4" s="1"/>
  <c r="AP748" i="4"/>
  <c r="AV748" i="4" s="1"/>
  <c r="AN748" i="4"/>
  <c r="AT748" i="4" s="1"/>
  <c r="AM748" i="4"/>
  <c r="AS748" i="4" s="1"/>
  <c r="AL746" i="4"/>
  <c r="AR746" i="4" s="1"/>
  <c r="AP740" i="4"/>
  <c r="AV740" i="4" s="1"/>
  <c r="AM740" i="4"/>
  <c r="AS740" i="4" s="1"/>
  <c r="AL738" i="4"/>
  <c r="AR738" i="4" s="1"/>
  <c r="AP736" i="4"/>
  <c r="AV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M728" i="4"/>
  <c r="AS728" i="4" s="1"/>
  <c r="AL726" i="4"/>
  <c r="AR726" i="4" s="1"/>
  <c r="AP724" i="4"/>
  <c r="AV724" i="4" s="1"/>
  <c r="AM724" i="4"/>
  <c r="AS724" i="4" s="1"/>
  <c r="AL722" i="4"/>
  <c r="AR722" i="4" s="1"/>
  <c r="AM720" i="4"/>
  <c r="AS720" i="4" s="1"/>
  <c r="AP716" i="4"/>
  <c r="AV716" i="4" s="1"/>
  <c r="AN716" i="4"/>
  <c r="AT716" i="4" s="1"/>
  <c r="AM716" i="4"/>
  <c r="AS716" i="4" s="1"/>
  <c r="AL714" i="4"/>
  <c r="AR714" i="4" s="1"/>
  <c r="AM712" i="4"/>
  <c r="AS712" i="4" s="1"/>
  <c r="AP708" i="4"/>
  <c r="AV708" i="4" s="1"/>
  <c r="AM708" i="4"/>
  <c r="AS708" i="4" s="1"/>
  <c r="AL706" i="4"/>
  <c r="AR706" i="4" s="1"/>
  <c r="AM704" i="4"/>
  <c r="AS704" i="4" s="1"/>
  <c r="AM700" i="4"/>
  <c r="AS700" i="4" s="1"/>
  <c r="AL698" i="4"/>
  <c r="AR698" i="4" s="1"/>
  <c r="AN692" i="4"/>
  <c r="AT692" i="4" s="1"/>
  <c r="AM692" i="4"/>
  <c r="AS692" i="4" s="1"/>
  <c r="AN688" i="4"/>
  <c r="AT688" i="4" s="1"/>
  <c r="AM684" i="4"/>
  <c r="AS684" i="4" s="1"/>
  <c r="AL682" i="4"/>
  <c r="AR682" i="4" s="1"/>
  <c r="AN676" i="4"/>
  <c r="AT676" i="4" s="1"/>
  <c r="AM676" i="4"/>
  <c r="AS676" i="4" s="1"/>
  <c r="AQ668" i="4"/>
  <c r="AW668" i="4" s="1"/>
  <c r="AM668" i="4"/>
  <c r="AS668" i="4" s="1"/>
  <c r="AM664" i="4"/>
  <c r="AS664" i="4" s="1"/>
  <c r="AN660" i="4"/>
  <c r="AT660" i="4" s="1"/>
  <c r="AM660" i="4"/>
  <c r="AS660" i="4" s="1"/>
  <c r="AL658" i="4"/>
  <c r="AR658" i="4" s="1"/>
  <c r="AM656" i="4"/>
  <c r="AS656" i="4" s="1"/>
  <c r="AM652" i="4"/>
  <c r="AS652" i="4" s="1"/>
  <c r="AM648" i="4"/>
  <c r="AS648" i="4" s="1"/>
  <c r="AN644" i="4"/>
  <c r="AT644" i="4" s="1"/>
  <c r="AM644" i="4"/>
  <c r="AS644" i="4" s="1"/>
  <c r="AL642" i="4"/>
  <c r="AR642" i="4" s="1"/>
  <c r="AQ636" i="4"/>
  <c r="AW636" i="4" s="1"/>
  <c r="AQ628" i="4"/>
  <c r="AW628" i="4" s="1"/>
  <c r="AP620" i="4"/>
  <c r="AV620" i="4" s="1"/>
  <c r="AN620" i="4"/>
  <c r="AT620" i="4" s="1"/>
  <c r="AP612" i="4"/>
  <c r="AV612" i="4" s="1"/>
  <c r="AN612" i="4"/>
  <c r="AT612" i="4" s="1"/>
  <c r="AL610" i="4"/>
  <c r="AR610" i="4" s="1"/>
  <c r="AL602" i="4"/>
  <c r="AR602" i="4" s="1"/>
  <c r="AL594" i="4"/>
  <c r="AR594" i="4" s="1"/>
  <c r="AQ588" i="4"/>
  <c r="AW588" i="4" s="1"/>
  <c r="AL586" i="4"/>
  <c r="AR586" i="4" s="1"/>
  <c r="AL578" i="4"/>
  <c r="AR578" i="4" s="1"/>
  <c r="AN572" i="4"/>
  <c r="AT572" i="4" s="1"/>
  <c r="AL570" i="4"/>
  <c r="AR570" i="4" s="1"/>
  <c r="AP564" i="4"/>
  <c r="AV564" i="4" s="1"/>
  <c r="AN564" i="4"/>
  <c r="AT564" i="4" s="1"/>
  <c r="AP549" i="4"/>
  <c r="AV549" i="4" s="1"/>
  <c r="AN549" i="4"/>
  <c r="AT549" i="4" s="1"/>
  <c r="AM20" i="4"/>
  <c r="AS20" i="4" s="1"/>
  <c r="AP851" i="4"/>
  <c r="AV851" i="4" s="1"/>
  <c r="AQ819" i="4"/>
  <c r="AW819" i="4" s="1"/>
  <c r="AP819" i="4"/>
  <c r="AV819" i="4" s="1"/>
  <c r="AQ755" i="4"/>
  <c r="AW755" i="4" s="1"/>
  <c r="AP723" i="4"/>
  <c r="AV723" i="4" s="1"/>
  <c r="AO995" i="4"/>
  <c r="AU995" i="4" s="1"/>
  <c r="AQ627" i="4"/>
  <c r="AW627" i="4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D306" i="4"/>
  <c r="AC495" i="4"/>
  <c r="AI495" i="4"/>
  <c r="AK278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Q298" i="4"/>
  <c r="AW298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L277" i="4"/>
  <c r="AR277" i="4" s="1"/>
  <c r="AQ277" i="4"/>
  <c r="AW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N452" i="4"/>
  <c r="AT452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P275" i="4"/>
  <c r="AV275" i="4" s="1"/>
  <c r="AL275" i="4"/>
  <c r="AR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N970" i="4"/>
  <c r="AT970" i="4" s="1"/>
  <c r="AP970" i="4"/>
  <c r="AV970" i="4" s="1"/>
  <c r="AL954" i="4"/>
  <c r="AR954" i="4" s="1"/>
  <c r="AQ954" i="4"/>
  <c r="AW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N504" i="4"/>
  <c r="AT504" i="4" s="1"/>
  <c r="AP488" i="4"/>
  <c r="AV488" i="4" s="1"/>
  <c r="AL488" i="4"/>
  <c r="AR488" i="4" s="1"/>
  <c r="AQ488" i="4"/>
  <c r="AW488" i="4" s="1"/>
  <c r="AO472" i="4"/>
  <c r="AU472" i="4" s="1"/>
  <c r="AL456" i="4"/>
  <c r="AR456" i="4" s="1"/>
  <c r="AQ456" i="4"/>
  <c r="AW456" i="4" s="1"/>
  <c r="AN440" i="4"/>
  <c r="AT440" i="4" s="1"/>
  <c r="AO440" i="4"/>
  <c r="AU440" i="4" s="1"/>
  <c r="AP424" i="4"/>
  <c r="AV424" i="4" s="1"/>
  <c r="AL424" i="4"/>
  <c r="AR424" i="4" s="1"/>
  <c r="AQ424" i="4"/>
  <c r="AW424" i="4" s="1"/>
  <c r="AN408" i="4"/>
  <c r="AT408" i="4" s="1"/>
  <c r="AO408" i="4"/>
  <c r="AU408" i="4" s="1"/>
  <c r="AL392" i="4"/>
  <c r="AR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O319" i="4"/>
  <c r="AU319" i="4" s="1"/>
  <c r="AL303" i="4"/>
  <c r="AR303" i="4" s="1"/>
  <c r="AQ303" i="4"/>
  <c r="AW303" i="4" s="1"/>
  <c r="AN287" i="4"/>
  <c r="AT287" i="4" s="1"/>
  <c r="AO287" i="4"/>
  <c r="AU287" i="4" s="1"/>
  <c r="AP271" i="4"/>
  <c r="AV271" i="4" s="1"/>
  <c r="AL271" i="4"/>
  <c r="AR271" i="4" s="1"/>
  <c r="AN255" i="4"/>
  <c r="AT255" i="4" s="1"/>
  <c r="AO255" i="4"/>
  <c r="AU255" i="4" s="1"/>
  <c r="AL227" i="4"/>
  <c r="AR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L163" i="4"/>
  <c r="AR163" i="4" s="1"/>
  <c r="AQ163" i="4"/>
  <c r="AW163" i="4" s="1"/>
  <c r="AM163" i="4"/>
  <c r="AS163" i="4" s="1"/>
  <c r="AN137" i="4"/>
  <c r="AT137" i="4" s="1"/>
  <c r="AP121" i="4"/>
  <c r="AV121" i="4" s="1"/>
  <c r="AL121" i="4"/>
  <c r="AR121" i="4" s="1"/>
  <c r="AQ121" i="4"/>
  <c r="AW121" i="4" s="1"/>
  <c r="AO60" i="4"/>
  <c r="AU60" i="4" s="1"/>
  <c r="AL44" i="4"/>
  <c r="AR44" i="4" s="1"/>
  <c r="AQ44" i="4"/>
  <c r="AW44" i="4" s="1"/>
  <c r="AN349" i="4"/>
  <c r="AT349" i="4" s="1"/>
  <c r="AO349" i="4"/>
  <c r="AU349" i="4" s="1"/>
  <c r="AP285" i="4"/>
  <c r="AV285" i="4" s="1"/>
  <c r="AL285" i="4"/>
  <c r="AR285" i="4" s="1"/>
  <c r="AM285" i="4"/>
  <c r="AS285" i="4" s="1"/>
  <c r="AP476" i="4"/>
  <c r="AV476" i="4" s="1"/>
  <c r="AL476" i="4"/>
  <c r="AR476" i="4" s="1"/>
  <c r="AQ476" i="4"/>
  <c r="AW476" i="4" s="1"/>
  <c r="AN412" i="4"/>
  <c r="AT412" i="4" s="1"/>
  <c r="AO412" i="4"/>
  <c r="AU412" i="4" s="1"/>
  <c r="AL315" i="4"/>
  <c r="AR315" i="4" s="1"/>
  <c r="AQ315" i="4"/>
  <c r="AW315" i="4" s="1"/>
  <c r="AM315" i="4"/>
  <c r="AS315" i="4" s="1"/>
  <c r="AL183" i="4"/>
  <c r="AR183" i="4" s="1"/>
  <c r="AQ183" i="4"/>
  <c r="AW183" i="4" s="1"/>
  <c r="AM183" i="4"/>
  <c r="AS183" i="4" s="1"/>
  <c r="AL372" i="4"/>
  <c r="AR372" i="4" s="1"/>
  <c r="AQ372" i="4"/>
  <c r="AW372" i="4" s="1"/>
  <c r="AM372" i="4"/>
  <c r="AS372" i="4" s="1"/>
  <c r="AN364" i="4"/>
  <c r="AT364" i="4" s="1"/>
  <c r="AP364" i="4"/>
  <c r="AV364" i="4" s="1"/>
  <c r="AO364" i="4"/>
  <c r="AU36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I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L452" i="4"/>
  <c r="AR452" i="4" s="1"/>
  <c r="AQ452" i="4"/>
  <c r="AW452" i="4" s="1"/>
  <c r="AN420" i="4"/>
  <c r="AT420" i="4" s="1"/>
  <c r="AO420" i="4"/>
  <c r="AU420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O275" i="4"/>
  <c r="AU275" i="4" s="1"/>
  <c r="AP223" i="4"/>
  <c r="AV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Q366" i="4"/>
  <c r="AW366" i="4" s="1"/>
  <c r="AM366" i="4"/>
  <c r="AS366" i="4" s="1"/>
  <c r="AO556" i="4"/>
  <c r="AU556" i="4" s="1"/>
  <c r="AP504" i="4"/>
  <c r="AV504" i="4" s="1"/>
  <c r="AL504" i="4"/>
  <c r="AR504" i="4" s="1"/>
  <c r="AM504" i="4"/>
  <c r="AS504" i="4" s="1"/>
  <c r="AN488" i="4"/>
  <c r="AT488" i="4" s="1"/>
  <c r="AO488" i="4"/>
  <c r="AU488" i="4" s="1"/>
  <c r="AP472" i="4"/>
  <c r="AV472" i="4" s="1"/>
  <c r="AL472" i="4"/>
  <c r="AR472" i="4" s="1"/>
  <c r="AQ472" i="4"/>
  <c r="AW472" i="4" s="1"/>
  <c r="AM472" i="4"/>
  <c r="AS472" i="4" s="1"/>
  <c r="AN456" i="4"/>
  <c r="AT456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P408" i="4"/>
  <c r="AV408" i="4" s="1"/>
  <c r="AL408" i="4"/>
  <c r="AR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M351" i="4"/>
  <c r="AS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P349" i="4"/>
  <c r="AV349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L412" i="4"/>
  <c r="AR412" i="4" s="1"/>
  <c r="AQ412" i="4"/>
  <c r="AW412" i="4" s="1"/>
  <c r="AM412" i="4"/>
  <c r="AS412" i="4" s="1"/>
  <c r="AN315" i="4"/>
  <c r="AT315" i="4" s="1"/>
  <c r="AO315" i="4"/>
  <c r="AU315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Q364" i="4"/>
  <c r="AW364" i="4" s="1"/>
  <c r="AM364" i="4"/>
  <c r="AS364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O309" i="4" l="1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L211" i="2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K267" i="2" s="1"/>
  <c r="E266" i="4"/>
  <c r="I266" i="4" s="1"/>
  <c r="L267" i="2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M432" i="2" s="1"/>
  <c r="D431" i="4"/>
  <c r="H431" i="4" s="1"/>
  <c r="K432" i="2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L442" i="2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AL592" i="4"/>
  <c r="AR592" i="4" s="1"/>
  <c r="AL608" i="4"/>
  <c r="AR608" i="4" s="1"/>
  <c r="AL624" i="4"/>
  <c r="AR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15" i="4"/>
  <c r="J415" i="4" s="1"/>
  <c r="M416" i="2" s="1"/>
  <c r="G415" i="4"/>
  <c r="D415" i="4"/>
  <c r="H415" i="4" s="1"/>
  <c r="K416" i="2" s="1"/>
  <c r="F427" i="4"/>
  <c r="J427" i="4" s="1"/>
  <c r="M428" i="2" s="1"/>
  <c r="E427" i="4"/>
  <c r="I427" i="4" s="1"/>
  <c r="L428" i="2" s="1"/>
  <c r="D427" i="4"/>
  <c r="H427" i="4" s="1"/>
  <c r="K428" i="2" s="1"/>
  <c r="D254" i="4"/>
  <c r="H254" i="4" s="1"/>
  <c r="K255" i="2" s="1"/>
  <c r="G254" i="4"/>
  <c r="E254" i="4"/>
  <c r="I254" i="4" s="1"/>
  <c r="L255" i="2" s="1"/>
  <c r="D314" i="4"/>
  <c r="H314" i="4" s="1"/>
  <c r="K315" i="2" s="1"/>
  <c r="E314" i="4"/>
  <c r="I314" i="4" s="1"/>
  <c r="L315" i="2" s="1"/>
  <c r="G519" i="4"/>
  <c r="D519" i="4"/>
  <c r="H519" i="4" s="1"/>
  <c r="G964" i="4"/>
  <c r="E964" i="4"/>
  <c r="I964" i="4" s="1"/>
  <c r="F399" i="4"/>
  <c r="J399" i="4" s="1"/>
  <c r="M400" i="2" s="1"/>
  <c r="D399" i="4"/>
  <c r="H399" i="4" s="1"/>
  <c r="K400" i="2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M195" i="2" s="1"/>
  <c r="E194" i="4"/>
  <c r="I194" i="4" s="1"/>
  <c r="L195" i="2" s="1"/>
  <c r="G298" i="4"/>
  <c r="F298" i="4"/>
  <c r="J298" i="4" s="1"/>
  <c r="M299" i="2" s="1"/>
  <c r="D336" i="4"/>
  <c r="H336" i="4" s="1"/>
  <c r="K337" i="2" s="1"/>
  <c r="G336" i="4"/>
  <c r="E336" i="4"/>
  <c r="I336" i="4" s="1"/>
  <c r="L337" i="2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K227" i="2" s="1"/>
  <c r="E226" i="4"/>
  <c r="I226" i="4" s="1"/>
  <c r="L227" i="2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M271" i="2" s="1"/>
  <c r="G314" i="4"/>
  <c r="D964" i="4"/>
  <c r="H964" i="4" s="1"/>
  <c r="D298" i="4"/>
  <c r="H298" i="4" s="1"/>
  <c r="K299" i="2" s="1"/>
  <c r="F519" i="4"/>
  <c r="J519" i="4" s="1"/>
  <c r="G399" i="4"/>
  <c r="G194" i="4"/>
  <c r="AL607" i="4"/>
  <c r="AR607" i="4" s="1"/>
  <c r="AO755" i="4"/>
  <c r="AU755" i="4" s="1"/>
  <c r="AL883" i="4"/>
  <c r="AR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AP941" i="4"/>
  <c r="AA240" i="4"/>
  <c r="G250" i="4"/>
  <c r="D232" i="4"/>
  <c r="H232" i="4" s="1"/>
  <c r="K233" i="2" s="1"/>
  <c r="E232" i="4"/>
  <c r="I232" i="4" s="1"/>
  <c r="L233" i="2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AL632" i="4"/>
  <c r="AR632" i="4" s="1"/>
  <c r="E961" i="4"/>
  <c r="I961" i="4" s="1"/>
  <c r="D961" i="4"/>
  <c r="H961" i="4" s="1"/>
  <c r="F961" i="4"/>
  <c r="J961" i="4" s="1"/>
  <c r="G961" i="4"/>
  <c r="F447" i="4"/>
  <c r="J447" i="4" s="1"/>
  <c r="M448" i="2" s="1"/>
  <c r="D447" i="4"/>
  <c r="H447" i="4" s="1"/>
  <c r="K448" i="2" s="1"/>
  <c r="AF240" i="4"/>
  <c r="AC182" i="4"/>
  <c r="Z278" i="4"/>
  <c r="AB463" i="4"/>
  <c r="AJ495" i="4"/>
  <c r="AC202" i="4"/>
  <c r="AH511" i="4"/>
  <c r="AC419" i="4"/>
  <c r="F336" i="4"/>
  <c r="J336" i="4" s="1"/>
  <c r="M337" i="2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AL691" i="4"/>
  <c r="AR691" i="4" s="1"/>
  <c r="F691" i="4" s="1"/>
  <c r="J691" i="4" s="1"/>
  <c r="AL723" i="4"/>
  <c r="AR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K211" i="2" s="1"/>
  <c r="E142" i="4"/>
  <c r="I142" i="4" s="1"/>
  <c r="L143" i="2" s="1"/>
  <c r="D270" i="4"/>
  <c r="H270" i="4" s="1"/>
  <c r="K271" i="2" s="1"/>
  <c r="F409" i="4"/>
  <c r="J409" i="4" s="1"/>
  <c r="M410" i="2" s="1"/>
  <c r="F441" i="4"/>
  <c r="J441" i="4" s="1"/>
  <c r="M442" i="2" s="1"/>
  <c r="G53" i="4"/>
  <c r="G467" i="4"/>
  <c r="G483" i="4"/>
  <c r="G499" i="4"/>
  <c r="F250" i="4"/>
  <c r="J250" i="4" s="1"/>
  <c r="M251" i="2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L400" i="2" s="1"/>
  <c r="D443" i="4"/>
  <c r="H443" i="4" s="1"/>
  <c r="K444" i="2" s="1"/>
  <c r="D206" i="4"/>
  <c r="H206" i="4" s="1"/>
  <c r="K207" i="2" s="1"/>
  <c r="F49" i="4"/>
  <c r="J49" i="4" s="1"/>
  <c r="M50" i="2" s="1"/>
  <c r="D194" i="4"/>
  <c r="H194" i="4" s="1"/>
  <c r="K195" i="2" s="1"/>
  <c r="E298" i="4"/>
  <c r="I298" i="4" s="1"/>
  <c r="L299" i="2" s="1"/>
  <c r="E972" i="4"/>
  <c r="I972" i="4" s="1"/>
  <c r="F489" i="4"/>
  <c r="J489" i="4" s="1"/>
  <c r="AP447" i="4"/>
  <c r="AV447" i="4" s="1"/>
  <c r="AP251" i="4"/>
  <c r="AV251" i="4" s="1"/>
  <c r="G248" i="4"/>
  <c r="AP579" i="4"/>
  <c r="AL455" i="4"/>
  <c r="AR455" i="4" s="1"/>
  <c r="E455" i="4" s="1"/>
  <c r="I455" i="4" s="1"/>
  <c r="L456" i="2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F407" i="4"/>
  <c r="J407" i="4" s="1"/>
  <c r="M408" i="2" s="1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K440" i="2" s="1"/>
  <c r="AE96" i="4"/>
  <c r="Z310" i="4"/>
  <c r="G447" i="4"/>
  <c r="E435" i="4"/>
  <c r="I435" i="4" s="1"/>
  <c r="L436" i="2" s="1"/>
  <c r="D940" i="4"/>
  <c r="H940" i="4" s="1"/>
  <c r="AQ579" i="4"/>
  <c r="AW579" i="4" s="1"/>
  <c r="D579" i="4"/>
  <c r="H579" i="4" s="1"/>
  <c r="G579" i="4"/>
  <c r="E423" i="4"/>
  <c r="I423" i="4" s="1"/>
  <c r="L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M511" i="4" s="1"/>
  <c r="AS511" i="4" s="1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I170" i="4"/>
  <c r="AC170" i="4"/>
  <c r="AK274" i="4"/>
  <c r="AB274" i="4"/>
  <c r="AH403" i="4"/>
  <c r="AE403" i="4"/>
  <c r="AQ403" i="4" s="1"/>
  <c r="AW403" i="4" s="1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P310" i="4" s="1"/>
  <c r="AV310" i="4" s="1"/>
  <c r="AC310" i="4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Q495" i="4" s="1"/>
  <c r="AW495" i="4" s="1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P511" i="4" s="1"/>
  <c r="AV511" i="4" s="1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Q310" i="4" s="1"/>
  <c r="AW310" i="4" s="1"/>
  <c r="AG479" i="4"/>
  <c r="AF479" i="4"/>
  <c r="AH479" i="4"/>
  <c r="AA479" i="4"/>
  <c r="AE479" i="4"/>
  <c r="AG170" i="4"/>
  <c r="AM170" i="4" s="1"/>
  <c r="AS170" i="4" s="1"/>
  <c r="AF170" i="4"/>
  <c r="AH170" i="4"/>
  <c r="AN170" i="4" s="1"/>
  <c r="AT170" i="4" s="1"/>
  <c r="AA170" i="4"/>
  <c r="AE170" i="4"/>
  <c r="AG274" i="4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723" i="4"/>
  <c r="J723" i="4" s="1"/>
  <c r="E723" i="4"/>
  <c r="I723" i="4" s="1"/>
  <c r="G723" i="4"/>
  <c r="D723" i="4"/>
  <c r="H723" i="4" s="1"/>
  <c r="E755" i="4"/>
  <c r="I755" i="4" s="1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82" i="4"/>
  <c r="AS182" i="4" s="1"/>
  <c r="AQ96" i="4"/>
  <c r="AW96" i="4" s="1"/>
  <c r="AL278" i="4"/>
  <c r="AR278" i="4" s="1"/>
  <c r="AO310" i="4"/>
  <c r="AU310" i="4" s="1"/>
  <c r="AN463" i="4"/>
  <c r="AT463" i="4" s="1"/>
  <c r="AQ479" i="4"/>
  <c r="AW479" i="4" s="1"/>
  <c r="AP479" i="4"/>
  <c r="AV479" i="4" s="1"/>
  <c r="AL495" i="4"/>
  <c r="AR495" i="4" s="1"/>
  <c r="AO170" i="4"/>
  <c r="AU170" i="4" s="1"/>
  <c r="AO202" i="4"/>
  <c r="AU202" i="4" s="1"/>
  <c r="AN202" i="4"/>
  <c r="AT202" i="4" s="1"/>
  <c r="AQ274" i="4"/>
  <c r="AW274" i="4" s="1"/>
  <c r="AM306" i="4"/>
  <c r="AS306" i="4" s="1"/>
  <c r="AO511" i="4"/>
  <c r="AU511" i="4" s="1"/>
  <c r="AL403" i="4"/>
  <c r="AR403" i="4" s="1"/>
  <c r="AN403" i="4"/>
  <c r="AT403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L96" i="4"/>
  <c r="AR96" i="4" s="1"/>
  <c r="AO96" i="4"/>
  <c r="AU96" i="4" s="1"/>
  <c r="AQ278" i="4"/>
  <c r="AW278" i="4" s="1"/>
  <c r="AP278" i="4"/>
  <c r="AV278" i="4" s="1"/>
  <c r="AL310" i="4"/>
  <c r="AR310" i="4" s="1"/>
  <c r="AP463" i="4"/>
  <c r="AV463" i="4" s="1"/>
  <c r="AO495" i="4"/>
  <c r="AU495" i="4" s="1"/>
  <c r="AP495" i="4"/>
  <c r="AV495" i="4" s="1"/>
  <c r="AM274" i="4"/>
  <c r="AS274" i="4" s="1"/>
  <c r="AQ306" i="4"/>
  <c r="AW306" i="4" s="1"/>
  <c r="AN511" i="4"/>
  <c r="AT511" i="4" s="1"/>
  <c r="AM419" i="4"/>
  <c r="AS419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Q202" i="4" l="1"/>
  <c r="AW202" i="4" s="1"/>
  <c r="AQ170" i="4"/>
  <c r="AW170" i="4" s="1"/>
  <c r="AQ182" i="4"/>
  <c r="AW182" i="4" s="1"/>
  <c r="AL479" i="4"/>
  <c r="AR479" i="4" s="1"/>
  <c r="AO278" i="4"/>
  <c r="AU278" i="4" s="1"/>
  <c r="AL274" i="4"/>
  <c r="AR274" i="4" s="1"/>
  <c r="AM479" i="4"/>
  <c r="AS479" i="4" s="1"/>
  <c r="G407" i="4"/>
  <c r="E407" i="4"/>
  <c r="I407" i="4" s="1"/>
  <c r="L408" i="2" s="1"/>
  <c r="D691" i="4"/>
  <c r="H691" i="4" s="1"/>
  <c r="AL154" i="4"/>
  <c r="AR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M464" i="2" s="1"/>
  <c r="AN278" i="4"/>
  <c r="AT278" i="4" s="1"/>
  <c r="E439" i="4"/>
  <c r="I439" i="4" s="1"/>
  <c r="L440" i="2" s="1"/>
  <c r="F423" i="4"/>
  <c r="J423" i="4" s="1"/>
  <c r="M424" i="2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K456" i="2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E419" i="4" l="1"/>
  <c r="I419" i="4" s="1"/>
  <c r="L420" i="2" s="1"/>
  <c r="F306" i="4"/>
  <c r="J306" i="4" s="1"/>
  <c r="M307" i="2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O325" i="2"/>
  <c r="F324" i="3" s="1"/>
  <c r="N325" i="2"/>
  <c r="H324" i="3" s="1"/>
  <c r="J324" i="3"/>
  <c r="I324" i="3"/>
  <c r="K324" i="3"/>
  <c r="D325" i="3"/>
  <c r="N326" i="2" l="1"/>
  <c r="J325" i="3"/>
  <c r="O326" i="2"/>
  <c r="I325" i="3" s="1"/>
  <c r="K325" i="3"/>
  <c r="D326" i="3"/>
  <c r="F325" i="3" l="1"/>
  <c r="H325" i="3"/>
  <c r="O327" i="2"/>
  <c r="F326" i="3" s="1"/>
  <c r="N327" i="2"/>
  <c r="H326" i="3" s="1"/>
  <c r="J326" i="3"/>
  <c r="I326" i="3"/>
  <c r="K326" i="3"/>
  <c r="D327" i="3"/>
  <c r="N328" i="2" l="1"/>
  <c r="O328" i="2"/>
  <c r="I327" i="3" s="1"/>
  <c r="J327" i="3"/>
  <c r="K327" i="3"/>
  <c r="D328" i="3"/>
  <c r="F327" i="3" l="1"/>
  <c r="H327" i="3"/>
  <c r="O329" i="2"/>
  <c r="N329" i="2"/>
  <c r="H328" i="3" s="1"/>
  <c r="F328" i="3"/>
  <c r="I328" i="3"/>
  <c r="J328" i="3"/>
  <c r="K328" i="3"/>
  <c r="D329" i="3"/>
  <c r="N330" i="2" l="1"/>
  <c r="J329" i="3"/>
  <c r="O330" i="2"/>
  <c r="I329" i="3" s="1"/>
  <c r="K329" i="3"/>
  <c r="D330" i="3"/>
  <c r="F329" i="3" l="1"/>
  <c r="H329" i="3"/>
  <c r="O331" i="2"/>
  <c r="F330" i="3" s="1"/>
  <c r="N331" i="2"/>
  <c r="H330" i="3" s="1"/>
  <c r="J330" i="3"/>
  <c r="I330" i="3"/>
  <c r="K330" i="3"/>
  <c r="D331" i="3"/>
  <c r="N332" i="2" l="1"/>
  <c r="J331" i="3"/>
  <c r="O332" i="2"/>
  <c r="I331" i="3" s="1"/>
  <c r="K331" i="3"/>
  <c r="D332" i="3"/>
  <c r="F331" i="3" l="1"/>
  <c r="H331" i="3"/>
  <c r="O333" i="2"/>
  <c r="N333" i="2"/>
  <c r="H332" i="3"/>
  <c r="J332" i="3"/>
  <c r="K332" i="3"/>
  <c r="D333" i="3"/>
  <c r="F332" i="3" l="1"/>
  <c r="N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J334" i="3"/>
  <c r="K334" i="3"/>
  <c r="D335" i="3"/>
  <c r="F334" i="3" l="1"/>
  <c r="I334" i="3"/>
  <c r="N336" i="2"/>
  <c r="H335" i="3" s="1"/>
  <c r="J335" i="3"/>
  <c r="O336" i="2"/>
  <c r="I335" i="3" s="1"/>
  <c r="K335" i="3"/>
  <c r="D336" i="3"/>
  <c r="F335" i="3" l="1"/>
  <c r="O337" i="2"/>
  <c r="I336" i="3" s="1"/>
  <c r="N337" i="2"/>
  <c r="H336" i="3" s="1"/>
  <c r="J336" i="3"/>
  <c r="K336" i="3"/>
  <c r="D337" i="3"/>
  <c r="F336" i="3" l="1"/>
  <c r="N338" i="2"/>
  <c r="J337" i="3"/>
  <c r="O338" i="2"/>
  <c r="I337" i="3" s="1"/>
  <c r="K337" i="3"/>
  <c r="D338" i="3"/>
  <c r="F337" i="3" l="1"/>
  <c r="H337" i="3"/>
  <c r="O339" i="2"/>
  <c r="N339" i="2"/>
  <c r="H338" i="3" s="1"/>
  <c r="J338" i="3"/>
  <c r="I338" i="3"/>
  <c r="K338" i="3"/>
  <c r="D339" i="3"/>
  <c r="F338" i="3" l="1"/>
  <c r="N340" i="2"/>
  <c r="J339" i="3"/>
  <c r="O340" i="2"/>
  <c r="I339" i="3" s="1"/>
  <c r="K339" i="3"/>
  <c r="D340" i="3"/>
  <c r="F339" i="3" l="1"/>
  <c r="H339" i="3"/>
  <c r="O341" i="2"/>
  <c r="N341" i="2"/>
  <c r="H340" i="3" s="1"/>
  <c r="J340" i="3"/>
  <c r="K340" i="3"/>
  <c r="D341" i="3"/>
  <c r="F340" i="3" l="1"/>
  <c r="I340" i="3"/>
  <c r="N342" i="2"/>
  <c r="H341" i="3" s="1"/>
  <c r="J341" i="3"/>
  <c r="O342" i="2"/>
  <c r="I341" i="3" s="1"/>
  <c r="K341" i="3"/>
  <c r="D342" i="3"/>
  <c r="F341" i="3" l="1"/>
  <c r="O343" i="2"/>
  <c r="N343" i="2"/>
  <c r="H342" i="3"/>
  <c r="J342" i="3"/>
  <c r="K342" i="3"/>
  <c r="D343" i="3"/>
  <c r="F342" i="3" l="1"/>
  <c r="N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J344" i="3"/>
  <c r="K344" i="3"/>
  <c r="D345" i="3"/>
  <c r="F344" i="3" l="1"/>
  <c r="I344" i="3"/>
  <c r="N346" i="2"/>
  <c r="H345" i="3" s="1"/>
  <c r="J345" i="3"/>
  <c r="O346" i="2"/>
  <c r="I345" i="3" s="1"/>
  <c r="K345" i="3"/>
  <c r="D346" i="3"/>
  <c r="F345" i="3" l="1"/>
  <c r="O347" i="2"/>
  <c r="F346" i="3" s="1"/>
  <c r="N347" i="2"/>
  <c r="H346" i="3" s="1"/>
  <c r="J346" i="3"/>
  <c r="I346" i="3"/>
  <c r="K346" i="3"/>
  <c r="D347" i="3"/>
  <c r="N348" i="2" l="1"/>
  <c r="J347" i="3"/>
  <c r="O348" i="2"/>
  <c r="I347" i="3" s="1"/>
  <c r="H347" i="3"/>
  <c r="K347" i="3"/>
  <c r="D348" i="3"/>
  <c r="F347" i="3" l="1"/>
  <c r="O349" i="2"/>
  <c r="N349" i="2"/>
  <c r="H348" i="3" s="1"/>
  <c r="F348" i="3"/>
  <c r="I348" i="3"/>
  <c r="J348" i="3"/>
  <c r="K348" i="3"/>
  <c r="D349" i="3"/>
  <c r="N350" i="2" l="1"/>
  <c r="J349" i="3"/>
  <c r="O350" i="2"/>
  <c r="I349" i="3" s="1"/>
  <c r="H349" i="3"/>
  <c r="K349" i="3"/>
  <c r="D350" i="3"/>
  <c r="F349" i="3" l="1"/>
  <c r="O351" i="2"/>
  <c r="N351" i="2"/>
  <c r="H350" i="3" s="1"/>
  <c r="J350" i="3"/>
  <c r="I350" i="3"/>
  <c r="K350" i="3"/>
  <c r="D351" i="3"/>
  <c r="F350" i="3" l="1"/>
  <c r="N352" i="2"/>
  <c r="J351" i="3"/>
  <c r="O352" i="2"/>
  <c r="I351" i="3" s="1"/>
  <c r="K351" i="3"/>
  <c r="D352" i="3"/>
  <c r="F351" i="3" l="1"/>
  <c r="H351" i="3"/>
  <c r="O353" i="2"/>
  <c r="N353" i="2"/>
  <c r="H352" i="3" s="1"/>
  <c r="J352" i="3"/>
  <c r="K352" i="3"/>
  <c r="D353" i="3"/>
  <c r="F352" i="3" l="1"/>
  <c r="I352" i="3"/>
  <c r="N354" i="2"/>
  <c r="J353" i="3"/>
  <c r="O354" i="2"/>
  <c r="F353" i="3"/>
  <c r="H353" i="3"/>
  <c r="I353" i="3"/>
  <c r="K353" i="3"/>
  <c r="D354" i="3"/>
  <c r="O355" i="2" l="1"/>
  <c r="N355" i="2"/>
  <c r="H354" i="3" s="1"/>
  <c r="J354" i="3"/>
  <c r="K354" i="3"/>
  <c r="D355" i="3"/>
  <c r="F354" i="3" l="1"/>
  <c r="I354" i="3"/>
  <c r="N356" i="2"/>
  <c r="J355" i="3"/>
  <c r="O356" i="2"/>
  <c r="F355" i="3"/>
  <c r="H355" i="3"/>
  <c r="I355" i="3"/>
  <c r="K355" i="3"/>
  <c r="D356" i="3"/>
  <c r="O357" i="2" l="1"/>
  <c r="N357" i="2"/>
  <c r="H356" i="3" s="1"/>
  <c r="J356" i="3"/>
  <c r="K356" i="3"/>
  <c r="D357" i="3"/>
  <c r="F356" i="3" l="1"/>
  <c r="I356" i="3"/>
  <c r="N358" i="2"/>
  <c r="O358" i="2"/>
  <c r="I357" i="3" s="1"/>
  <c r="J357" i="3"/>
  <c r="K357" i="3"/>
  <c r="D358" i="3"/>
  <c r="F357" i="3" l="1"/>
  <c r="O359" i="2"/>
  <c r="N359" i="2"/>
  <c r="J358" i="3"/>
  <c r="H357" i="3"/>
  <c r="I358" i="3"/>
  <c r="K358" i="3"/>
  <c r="D359" i="3"/>
  <c r="F358" i="3" l="1"/>
  <c r="H358" i="3"/>
  <c r="N360" i="2"/>
  <c r="J359" i="3"/>
  <c r="O360" i="2"/>
  <c r="I359" i="3" s="1"/>
  <c r="K359" i="3"/>
  <c r="D360" i="3"/>
  <c r="F359" i="3" l="1"/>
  <c r="H359" i="3"/>
  <c r="O361" i="2"/>
  <c r="F360" i="3" s="1"/>
  <c r="N361" i="2"/>
  <c r="H360" i="3" s="1"/>
  <c r="J360" i="3"/>
  <c r="I360" i="3"/>
  <c r="K360" i="3"/>
  <c r="D361" i="3"/>
  <c r="N362" i="2" l="1"/>
  <c r="J361" i="3"/>
  <c r="O362" i="2"/>
  <c r="F361" i="3"/>
  <c r="H361" i="3"/>
  <c r="I361" i="3"/>
  <c r="K361" i="3"/>
  <c r="D362" i="3"/>
  <c r="O363" i="2" l="1"/>
  <c r="I362" i="3" s="1"/>
  <c r="N363" i="2"/>
  <c r="H362" i="3" s="1"/>
  <c r="J362" i="3"/>
  <c r="K362" i="3"/>
  <c r="D363" i="3"/>
  <c r="F362" i="3" l="1"/>
  <c r="N364" i="2"/>
  <c r="J363" i="3"/>
  <c r="O364" i="2"/>
  <c r="I363" i="3" s="1"/>
  <c r="K363" i="3"/>
  <c r="D364" i="3"/>
  <c r="F363" i="3" l="1"/>
  <c r="H363" i="3"/>
  <c r="O365" i="2"/>
  <c r="I364" i="3" s="1"/>
  <c r="N365" i="2"/>
  <c r="H364" i="3" s="1"/>
  <c r="J364" i="3"/>
  <c r="K364" i="3"/>
  <c r="D365" i="3"/>
  <c r="F364" i="3" l="1"/>
  <c r="N366" i="2"/>
  <c r="J365" i="3"/>
  <c r="O366" i="2"/>
  <c r="I365" i="3" s="1"/>
  <c r="K365" i="3"/>
  <c r="D366" i="3"/>
  <c r="F365" i="3" l="1"/>
  <c r="H365" i="3"/>
  <c r="O367" i="2"/>
  <c r="I366" i="3" s="1"/>
  <c r="N367" i="2"/>
  <c r="H366" i="3" s="1"/>
  <c r="J366" i="3"/>
  <c r="K366" i="3"/>
  <c r="D367" i="3"/>
  <c r="F366" i="3" l="1"/>
  <c r="N368" i="2"/>
  <c r="F367" i="3" s="1"/>
  <c r="J367" i="3"/>
  <c r="O368" i="2"/>
  <c r="I367" i="3" s="1"/>
  <c r="H367" i="3"/>
  <c r="K367" i="3"/>
  <c r="D368" i="3"/>
  <c r="O369" i="2" l="1"/>
  <c r="I368" i="3" s="1"/>
  <c r="N369" i="2"/>
  <c r="H368" i="3" s="1"/>
  <c r="J368" i="3"/>
  <c r="K368" i="3"/>
  <c r="D369" i="3"/>
  <c r="F368" i="3" l="1"/>
  <c r="N370" i="2"/>
  <c r="F369" i="3" s="1"/>
  <c r="J369" i="3"/>
  <c r="O370" i="2"/>
  <c r="I369" i="3" s="1"/>
  <c r="H369" i="3"/>
  <c r="K369" i="3"/>
  <c r="D370" i="3"/>
  <c r="O371" i="2" l="1"/>
  <c r="I370" i="3" s="1"/>
  <c r="N371" i="2"/>
  <c r="H370" i="3" s="1"/>
  <c r="J370" i="3"/>
  <c r="K370" i="3"/>
  <c r="D371" i="3"/>
  <c r="F370" i="3" l="1"/>
  <c r="N372" i="2"/>
  <c r="F371" i="3" s="1"/>
  <c r="J371" i="3"/>
  <c r="O372" i="2"/>
  <c r="I371" i="3" s="1"/>
  <c r="H371" i="3"/>
  <c r="K371" i="3"/>
  <c r="D372" i="3"/>
  <c r="O373" i="2" l="1"/>
  <c r="N373" i="2"/>
  <c r="H372" i="3" s="1"/>
  <c r="J372" i="3"/>
  <c r="I372" i="3"/>
  <c r="K372" i="3"/>
  <c r="D373" i="3"/>
  <c r="F372" i="3" l="1"/>
  <c r="N374" i="2"/>
  <c r="J373" i="3"/>
  <c r="O374" i="2"/>
  <c r="I373" i="3" s="1"/>
  <c r="H373" i="3"/>
  <c r="K373" i="3"/>
  <c r="D374" i="3"/>
  <c r="F373" i="3" l="1"/>
  <c r="O375" i="2"/>
  <c r="N375" i="2"/>
  <c r="H374" i="3" s="1"/>
  <c r="J374" i="3"/>
  <c r="K374" i="3"/>
  <c r="D375" i="3"/>
  <c r="F374" i="3" l="1"/>
  <c r="I374" i="3"/>
  <c r="N376" i="2"/>
  <c r="F375" i="3" s="1"/>
  <c r="J375" i="3"/>
  <c r="O376" i="2"/>
  <c r="I375" i="3" s="1"/>
  <c r="H375" i="3"/>
  <c r="K375" i="3"/>
  <c r="D376" i="3"/>
  <c r="O377" i="2" l="1"/>
  <c r="N377" i="2"/>
  <c r="H376" i="3" s="1"/>
  <c r="J376" i="3"/>
  <c r="I376" i="3"/>
  <c r="K376" i="3"/>
  <c r="D377" i="3"/>
  <c r="F376" i="3" l="1"/>
  <c r="N378" i="2"/>
  <c r="J377" i="3"/>
  <c r="O378" i="2"/>
  <c r="I377" i="3" s="1"/>
  <c r="K377" i="3"/>
  <c r="D378" i="3"/>
  <c r="F377" i="3" l="1"/>
  <c r="H377" i="3"/>
  <c r="O379" i="2"/>
  <c r="N379" i="2"/>
  <c r="H378" i="3" s="1"/>
  <c r="J378" i="3"/>
  <c r="I378" i="3"/>
  <c r="K378" i="3"/>
  <c r="D379" i="3"/>
  <c r="F378" i="3" l="1"/>
  <c r="N380" i="2"/>
  <c r="J379" i="3"/>
  <c r="O380" i="2"/>
  <c r="I379" i="3" s="1"/>
  <c r="H379" i="3"/>
  <c r="K379" i="3"/>
  <c r="D380" i="3"/>
  <c r="F379" i="3" l="1"/>
  <c r="O381" i="2"/>
  <c r="I380" i="3" s="1"/>
  <c r="N381" i="2"/>
  <c r="H380" i="3" s="1"/>
  <c r="J380" i="3"/>
  <c r="K380" i="3"/>
  <c r="D381" i="3"/>
  <c r="F380" i="3" l="1"/>
  <c r="N382" i="2"/>
  <c r="J381" i="3"/>
  <c r="O382" i="2"/>
  <c r="I381" i="3" s="1"/>
  <c r="K381" i="3"/>
  <c r="D382" i="3"/>
  <c r="F381" i="3" l="1"/>
  <c r="H381" i="3"/>
  <c r="O383" i="2"/>
  <c r="N383" i="2"/>
  <c r="H382" i="3" s="1"/>
  <c r="J382" i="3"/>
  <c r="I382" i="3"/>
  <c r="K382" i="3"/>
  <c r="D383" i="3"/>
  <c r="F382" i="3" l="1"/>
  <c r="N384" i="2"/>
  <c r="J383" i="3"/>
  <c r="O384" i="2"/>
  <c r="I383" i="3" s="1"/>
  <c r="K383" i="3"/>
  <c r="D384" i="3"/>
  <c r="F383" i="3" l="1"/>
  <c r="H383" i="3"/>
  <c r="O385" i="2"/>
  <c r="N385" i="2"/>
  <c r="H384" i="3" s="1"/>
  <c r="J384" i="3"/>
  <c r="I384" i="3"/>
  <c r="K384" i="3"/>
  <c r="D385" i="3"/>
  <c r="F384" i="3" l="1"/>
  <c r="N386" i="2"/>
  <c r="O386" i="2"/>
  <c r="I385" i="3" s="1"/>
  <c r="J385" i="3"/>
  <c r="K385" i="3"/>
  <c r="D386" i="3"/>
  <c r="F385" i="3" l="1"/>
  <c r="H385" i="3"/>
  <c r="O387" i="2"/>
  <c r="N387" i="2"/>
  <c r="H386" i="3" s="1"/>
  <c r="J386" i="3"/>
  <c r="I386" i="3"/>
  <c r="K386" i="3"/>
  <c r="D387" i="3"/>
  <c r="F386" i="3" l="1"/>
  <c r="N388" i="2"/>
  <c r="O388" i="2"/>
  <c r="I387" i="3" s="1"/>
  <c r="J387" i="3"/>
  <c r="K387" i="3"/>
  <c r="D388" i="3"/>
  <c r="F387" i="3" l="1"/>
  <c r="H387" i="3"/>
  <c r="O389" i="2"/>
  <c r="N389" i="2"/>
  <c r="H388" i="3" s="1"/>
  <c r="J388" i="3"/>
  <c r="I388" i="3"/>
  <c r="K388" i="3"/>
  <c r="D389" i="3"/>
  <c r="F388" i="3" l="1"/>
  <c r="N390" i="2"/>
  <c r="O390" i="2"/>
  <c r="I389" i="3" s="1"/>
  <c r="J389" i="3"/>
  <c r="K389" i="3"/>
  <c r="D390" i="3"/>
  <c r="F389" i="3" l="1"/>
  <c r="H389" i="3"/>
  <c r="O391" i="2"/>
  <c r="N391" i="2"/>
  <c r="H390" i="3" s="1"/>
  <c r="J390" i="3"/>
  <c r="K390" i="3"/>
  <c r="D391" i="3"/>
  <c r="F390" i="3" l="1"/>
  <c r="I390" i="3"/>
  <c r="N392" i="2"/>
  <c r="J391" i="3"/>
  <c r="O392" i="2"/>
  <c r="I391" i="3" s="1"/>
  <c r="K391" i="3"/>
  <c r="D392" i="3"/>
  <c r="F391" i="3" l="1"/>
  <c r="H391" i="3"/>
  <c r="O393" i="2"/>
  <c r="N393" i="2"/>
  <c r="H392" i="3" s="1"/>
  <c r="J392" i="3"/>
  <c r="K392" i="3"/>
  <c r="D393" i="3"/>
  <c r="F392" i="3" l="1"/>
  <c r="I392" i="3"/>
  <c r="N394" i="2"/>
  <c r="O394" i="2"/>
  <c r="I393" i="3" s="1"/>
  <c r="J393" i="3"/>
  <c r="K393" i="3"/>
  <c r="D394" i="3"/>
  <c r="F393" i="3" l="1"/>
  <c r="H393" i="3"/>
  <c r="O395" i="2"/>
  <c r="N395" i="2"/>
  <c r="H394" i="3" s="1"/>
  <c r="J394" i="3"/>
  <c r="K394" i="3"/>
  <c r="D395" i="3"/>
  <c r="F394" i="3" l="1"/>
  <c r="I394" i="3"/>
  <c r="N396" i="2"/>
  <c r="O396" i="2"/>
  <c r="I395" i="3" s="1"/>
  <c r="J395" i="3"/>
  <c r="K395" i="3"/>
  <c r="D396" i="3"/>
  <c r="F395" i="3" l="1"/>
  <c r="H395" i="3"/>
  <c r="O397" i="2"/>
  <c r="N397" i="2"/>
  <c r="H396" i="3" s="1"/>
  <c r="J396" i="3"/>
  <c r="K396" i="3"/>
  <c r="D397" i="3"/>
  <c r="F396" i="3" l="1"/>
  <c r="I396" i="3"/>
  <c r="N398" i="2"/>
  <c r="J397" i="3"/>
  <c r="O398" i="2"/>
  <c r="I397" i="3" s="1"/>
  <c r="K397" i="3"/>
  <c r="D398" i="3"/>
  <c r="F397" i="3" l="1"/>
  <c r="H397" i="3"/>
  <c r="O399" i="2"/>
  <c r="N399" i="2"/>
  <c r="H398" i="3" s="1"/>
  <c r="J398" i="3"/>
  <c r="K398" i="3"/>
  <c r="D399" i="3"/>
  <c r="F398" i="3" l="1"/>
  <c r="I398" i="3"/>
  <c r="N400" i="2"/>
  <c r="J399" i="3"/>
  <c r="O400" i="2"/>
  <c r="I399" i="3" s="1"/>
  <c r="K399" i="3"/>
  <c r="D400" i="3"/>
  <c r="F399" i="3" l="1"/>
  <c r="H399" i="3"/>
  <c r="O401" i="2"/>
  <c r="N401" i="2"/>
  <c r="H400" i="3"/>
  <c r="J400" i="3"/>
  <c r="K400" i="3"/>
  <c r="D401" i="3"/>
  <c r="F400" i="3" l="1"/>
  <c r="N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J402" i="3"/>
  <c r="K402" i="3"/>
  <c r="D403" i="3"/>
  <c r="F402" i="3" l="1"/>
  <c r="I402" i="3"/>
  <c r="N404" i="2"/>
  <c r="J403" i="3"/>
  <c r="O404" i="2"/>
  <c r="I403" i="3" s="1"/>
  <c r="K403" i="3"/>
  <c r="D404" i="3"/>
  <c r="F403" i="3" l="1"/>
  <c r="H403" i="3"/>
  <c r="O405" i="2"/>
  <c r="N405" i="2"/>
  <c r="H404" i="3"/>
  <c r="J404" i="3"/>
  <c r="K404" i="3"/>
  <c r="D405" i="3"/>
  <c r="F404" i="3" l="1"/>
  <c r="N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J406" i="3"/>
  <c r="K406" i="3"/>
  <c r="D407" i="3"/>
  <c r="F406" i="3" l="1"/>
  <c r="I406" i="3"/>
  <c r="N408" i="2"/>
  <c r="H407" i="3" s="1"/>
  <c r="J407" i="3"/>
  <c r="O408" i="2"/>
  <c r="I407" i="3" s="1"/>
  <c r="K407" i="3"/>
  <c r="D408" i="3"/>
  <c r="F407" i="3" l="1"/>
  <c r="O409" i="2"/>
  <c r="I408" i="3" s="1"/>
  <c r="N409" i="2"/>
  <c r="H408" i="3" s="1"/>
  <c r="J408" i="3"/>
  <c r="K408" i="3"/>
  <c r="D409" i="3"/>
  <c r="F408" i="3" l="1"/>
  <c r="N410" i="2"/>
  <c r="J409" i="3"/>
  <c r="O410" i="2"/>
  <c r="I409" i="3" s="1"/>
  <c r="K409" i="3"/>
  <c r="D410" i="3"/>
  <c r="F409" i="3" l="1"/>
  <c r="H409" i="3"/>
  <c r="O411" i="2"/>
  <c r="N411" i="2"/>
  <c r="H410" i="3" s="1"/>
  <c r="J410" i="3"/>
  <c r="I410" i="3"/>
  <c r="K410" i="3"/>
  <c r="D411" i="3"/>
  <c r="F410" i="3" l="1"/>
  <c r="N412" i="2"/>
  <c r="H411" i="3" s="1"/>
  <c r="J411" i="3"/>
  <c r="O412" i="2"/>
  <c r="I411" i="3" s="1"/>
  <c r="K411" i="3"/>
  <c r="D412" i="3"/>
  <c r="F411" i="3" l="1"/>
  <c r="O413" i="2"/>
  <c r="N413" i="2"/>
  <c r="H412" i="3"/>
  <c r="J412" i="3"/>
  <c r="K412" i="3"/>
  <c r="D413" i="3"/>
  <c r="F412" i="3" l="1"/>
  <c r="N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J414" i="3"/>
  <c r="K414" i="3"/>
  <c r="D415" i="3"/>
  <c r="F414" i="3" l="1"/>
  <c r="N416" i="2"/>
  <c r="J415" i="3"/>
  <c r="O416" i="2"/>
  <c r="I415" i="3" s="1"/>
  <c r="K415" i="3"/>
  <c r="D416" i="3"/>
  <c r="F415" i="3" l="1"/>
  <c r="H415" i="3"/>
  <c r="O417" i="2"/>
  <c r="N417" i="2"/>
  <c r="H416" i="3"/>
  <c r="J416" i="3"/>
  <c r="K416" i="3"/>
  <c r="D417" i="3"/>
  <c r="F416" i="3" l="1"/>
  <c r="N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J418" i="3"/>
  <c r="K418" i="3"/>
  <c r="D419" i="3"/>
  <c r="F418" i="3" l="1"/>
  <c r="I418" i="3"/>
  <c r="N420" i="2"/>
  <c r="H419" i="3" s="1"/>
  <c r="J419" i="3"/>
  <c r="O420" i="2"/>
  <c r="I419" i="3" s="1"/>
  <c r="K419" i="3"/>
  <c r="D420" i="3"/>
  <c r="F419" i="3" l="1"/>
  <c r="O421" i="2"/>
  <c r="I420" i="3" s="1"/>
  <c r="N421" i="2"/>
  <c r="H420" i="3" s="1"/>
  <c r="J420" i="3"/>
  <c r="K420" i="3"/>
  <c r="D421" i="3"/>
  <c r="F420" i="3" l="1"/>
  <c r="N422" i="2"/>
  <c r="H421" i="3" s="1"/>
  <c r="J421" i="3"/>
  <c r="O422" i="2"/>
  <c r="I421" i="3" s="1"/>
  <c r="K421" i="3"/>
  <c r="D422" i="3"/>
  <c r="F421" i="3" l="1"/>
  <c r="O423" i="2"/>
  <c r="N423" i="2"/>
  <c r="H422" i="3" s="1"/>
  <c r="J422" i="3"/>
  <c r="K422" i="3"/>
  <c r="D423" i="3"/>
  <c r="F422" i="3" l="1"/>
  <c r="I422" i="3"/>
  <c r="N424" i="2"/>
  <c r="H423" i="3" s="1"/>
  <c r="J423" i="3"/>
  <c r="O424" i="2"/>
  <c r="I423" i="3" s="1"/>
  <c r="K423" i="3"/>
  <c r="D424" i="3"/>
  <c r="F423" i="3" l="1"/>
  <c r="O425" i="2"/>
  <c r="I424" i="3" s="1"/>
  <c r="N425" i="2"/>
  <c r="H424" i="3" s="1"/>
  <c r="J424" i="3"/>
  <c r="K424" i="3"/>
  <c r="D425" i="3"/>
  <c r="F424" i="3" l="1"/>
  <c r="N426" i="2"/>
  <c r="J425" i="3"/>
  <c r="O426" i="2"/>
  <c r="I425" i="3" s="1"/>
  <c r="H425" i="3"/>
  <c r="K425" i="3"/>
  <c r="D426" i="3"/>
  <c r="F425" i="3" l="1"/>
  <c r="O427" i="2"/>
  <c r="I426" i="3" s="1"/>
  <c r="N427" i="2"/>
  <c r="H426" i="3" s="1"/>
  <c r="J426" i="3"/>
  <c r="K426" i="3"/>
  <c r="D427" i="3"/>
  <c r="F426" i="3" l="1"/>
  <c r="N428" i="2"/>
  <c r="J427" i="3"/>
  <c r="O428" i="2"/>
  <c r="F427" i="3"/>
  <c r="H427" i="3"/>
  <c r="I427" i="3"/>
  <c r="K427" i="3"/>
  <c r="D428" i="3"/>
  <c r="O429" i="2" l="1"/>
  <c r="N429" i="2"/>
  <c r="H428" i="3" s="1"/>
  <c r="J428" i="3"/>
  <c r="I428" i="3"/>
  <c r="K428" i="3"/>
  <c r="D429" i="3"/>
  <c r="F428" i="3" l="1"/>
  <c r="N430" i="2"/>
  <c r="J429" i="3"/>
  <c r="O430" i="2"/>
  <c r="F429" i="3"/>
  <c r="H429" i="3"/>
  <c r="I429" i="3"/>
  <c r="K429" i="3"/>
  <c r="D430" i="3"/>
  <c r="O431" i="2" l="1"/>
  <c r="N431" i="2"/>
  <c r="H430" i="3"/>
  <c r="J430" i="3"/>
  <c r="K430" i="3"/>
  <c r="D431" i="3"/>
  <c r="F430" i="3" l="1"/>
  <c r="N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J432" i="3"/>
  <c r="K432" i="3"/>
  <c r="D433" i="3"/>
  <c r="F432" i="3" l="1"/>
  <c r="I432" i="3"/>
  <c r="N434" i="2"/>
  <c r="J433" i="3"/>
  <c r="O434" i="2"/>
  <c r="I433" i="3" s="1"/>
  <c r="K433" i="3"/>
  <c r="D434" i="3"/>
  <c r="F433" i="3" l="1"/>
  <c r="H433" i="3"/>
  <c r="O435" i="2"/>
  <c r="N435" i="2"/>
  <c r="H434" i="3" s="1"/>
  <c r="J434" i="3"/>
  <c r="I434" i="3"/>
  <c r="K434" i="3"/>
  <c r="D435" i="3"/>
  <c r="F434" i="3" l="1"/>
  <c r="N436" i="2"/>
  <c r="H435" i="3" s="1"/>
  <c r="J435" i="3"/>
  <c r="O436" i="2"/>
  <c r="I435" i="3" s="1"/>
  <c r="K435" i="3"/>
  <c r="D436" i="3"/>
  <c r="F435" i="3" l="1"/>
  <c r="O437" i="2"/>
  <c r="I436" i="3" s="1"/>
  <c r="N437" i="2"/>
  <c r="H436" i="3" s="1"/>
  <c r="J436" i="3"/>
  <c r="K436" i="3"/>
  <c r="D437" i="3"/>
  <c r="F436" i="3" l="1"/>
  <c r="N438" i="2"/>
  <c r="J437" i="3"/>
  <c r="O438" i="2"/>
  <c r="I437" i="3" s="1"/>
  <c r="H437" i="3"/>
  <c r="K437" i="3"/>
  <c r="D438" i="3"/>
  <c r="F437" i="3" l="1"/>
  <c r="O439" i="2"/>
  <c r="N439" i="2"/>
  <c r="H438" i="3"/>
  <c r="J438" i="3"/>
  <c r="K438" i="3"/>
  <c r="D439" i="3"/>
  <c r="F438" i="3" l="1"/>
  <c r="N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J440" i="3"/>
  <c r="K440" i="3"/>
  <c r="D441" i="3"/>
  <c r="F440" i="3" l="1"/>
  <c r="N442" i="2"/>
  <c r="J441" i="3"/>
  <c r="O442" i="2"/>
  <c r="I441" i="3" s="1"/>
  <c r="H441" i="3"/>
  <c r="K441" i="3"/>
  <c r="D442" i="3"/>
  <c r="F441" i="3" l="1"/>
  <c r="O443" i="2"/>
  <c r="N443" i="2"/>
  <c r="H442" i="3" s="1"/>
  <c r="J442" i="3"/>
  <c r="K442" i="3"/>
  <c r="D443" i="3"/>
  <c r="F442" i="3" l="1"/>
  <c r="I442" i="3"/>
  <c r="N444" i="2"/>
  <c r="H443" i="3" s="1"/>
  <c r="J443" i="3"/>
  <c r="O444" i="2"/>
  <c r="I443" i="3" s="1"/>
  <c r="K443" i="3"/>
  <c r="D444" i="3"/>
  <c r="F443" i="3" l="1"/>
  <c r="O445" i="2"/>
  <c r="F444" i="3" s="1"/>
  <c r="N445" i="2"/>
  <c r="H444" i="3" s="1"/>
  <c r="J444" i="3"/>
  <c r="I444" i="3"/>
  <c r="K444" i="3"/>
  <c r="D445" i="3"/>
  <c r="N446" i="2" l="1"/>
  <c r="H445" i="3" s="1"/>
  <c r="J445" i="3"/>
  <c r="O446" i="2"/>
  <c r="I445" i="3" s="1"/>
  <c r="K445" i="3"/>
  <c r="D446" i="3"/>
  <c r="F445" i="3" l="1"/>
  <c r="O447" i="2"/>
  <c r="F446" i="3" s="1"/>
  <c r="N447" i="2"/>
  <c r="H446" i="3" s="1"/>
  <c r="J446" i="3"/>
  <c r="I446" i="3"/>
  <c r="K446" i="3"/>
  <c r="D447" i="3"/>
  <c r="N448" i="2" l="1"/>
  <c r="F447" i="3" s="1"/>
  <c r="J447" i="3"/>
  <c r="O448" i="2"/>
  <c r="I447" i="3" s="1"/>
  <c r="H447" i="3"/>
  <c r="K447" i="3"/>
  <c r="D448" i="3"/>
  <c r="O449" i="2" l="1"/>
  <c r="N449" i="2"/>
  <c r="H448" i="3" s="1"/>
  <c r="J448" i="3"/>
  <c r="K448" i="3"/>
  <c r="D449" i="3"/>
  <c r="F448" i="3" l="1"/>
  <c r="I448" i="3"/>
  <c r="N450" i="2"/>
  <c r="F449" i="3" s="1"/>
  <c r="J449" i="3"/>
  <c r="O450" i="2"/>
  <c r="I449" i="3" s="1"/>
  <c r="H449" i="3"/>
  <c r="K449" i="3"/>
  <c r="D450" i="3"/>
  <c r="O451" i="2" l="1"/>
  <c r="N451" i="2"/>
  <c r="H450" i="3" s="1"/>
  <c r="J450" i="3"/>
  <c r="K450" i="3"/>
  <c r="D451" i="3"/>
  <c r="F450" i="3" l="1"/>
  <c r="I450" i="3"/>
  <c r="N452" i="2"/>
  <c r="F451" i="3" s="1"/>
  <c r="J451" i="3"/>
  <c r="O452" i="2"/>
  <c r="I451" i="3" s="1"/>
  <c r="H451" i="3"/>
  <c r="K451" i="3"/>
  <c r="D452" i="3"/>
  <c r="O453" i="2" l="1"/>
  <c r="N453" i="2"/>
  <c r="H452" i="3"/>
  <c r="J452" i="3"/>
  <c r="K452" i="3"/>
  <c r="D453" i="3"/>
  <c r="F452" i="3" l="1"/>
  <c r="I452" i="3"/>
  <c r="N454" i="2"/>
  <c r="H453" i="3" s="1"/>
  <c r="J453" i="3"/>
  <c r="O454" i="2"/>
  <c r="I453" i="3" s="1"/>
  <c r="K453" i="3"/>
  <c r="D454" i="3"/>
  <c r="F453" i="3" l="1"/>
  <c r="O455" i="2"/>
  <c r="I454" i="3" s="1"/>
  <c r="N455" i="2"/>
  <c r="H454" i="3" s="1"/>
  <c r="J454" i="3"/>
  <c r="K454" i="3"/>
  <c r="D455" i="3"/>
  <c r="F454" i="3" l="1"/>
  <c r="N456" i="2"/>
  <c r="J455" i="3"/>
  <c r="O456" i="2"/>
  <c r="I455" i="3" s="1"/>
  <c r="K455" i="3"/>
  <c r="D456" i="3"/>
  <c r="F455" i="3" l="1"/>
  <c r="H455" i="3"/>
  <c r="O457" i="2"/>
  <c r="N457" i="2"/>
  <c r="H456" i="3" s="1"/>
  <c r="J456" i="3"/>
  <c r="K456" i="3"/>
  <c r="D457" i="3"/>
  <c r="F456" i="3" l="1"/>
  <c r="I456" i="3"/>
  <c r="N458" i="2"/>
  <c r="O458" i="2"/>
  <c r="I457" i="3" s="1"/>
  <c r="J457" i="3"/>
  <c r="K457" i="3"/>
  <c r="D458" i="3"/>
  <c r="F457" i="3" l="1"/>
  <c r="H457" i="3"/>
  <c r="O459" i="2"/>
  <c r="N459" i="2"/>
  <c r="H458" i="3" s="1"/>
  <c r="J458" i="3"/>
  <c r="I458" i="3"/>
  <c r="K458" i="3"/>
  <c r="D459" i="3"/>
  <c r="F458" i="3" l="1"/>
  <c r="N460" i="2"/>
  <c r="J459" i="3"/>
  <c r="O460" i="2"/>
  <c r="I459" i="3" s="1"/>
  <c r="K459" i="3"/>
  <c r="D460" i="3"/>
  <c r="F459" i="3" l="1"/>
  <c r="H459" i="3"/>
  <c r="O461" i="2"/>
  <c r="N461" i="2"/>
  <c r="H460" i="3" s="1"/>
  <c r="J460" i="3"/>
  <c r="I460" i="3"/>
  <c r="K460" i="3"/>
  <c r="D461" i="3"/>
  <c r="F460" i="3" l="1"/>
  <c r="N462" i="2"/>
  <c r="J461" i="3"/>
  <c r="O462" i="2"/>
  <c r="I461" i="3" s="1"/>
  <c r="K461" i="3"/>
  <c r="D462" i="3"/>
  <c r="F461" i="3" l="1"/>
  <c r="H461" i="3"/>
  <c r="O463" i="2"/>
  <c r="N463" i="2"/>
  <c r="H462" i="3"/>
  <c r="J462" i="3"/>
  <c r="K462" i="3"/>
  <c r="D463" i="3"/>
  <c r="F462" i="3" l="1"/>
  <c r="N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J464" i="3"/>
  <c r="K464" i="3"/>
  <c r="D465" i="3"/>
  <c r="F464" i="3" l="1"/>
  <c r="I464" i="3"/>
  <c r="N466" i="2"/>
  <c r="J465" i="3"/>
  <c r="O466" i="2"/>
  <c r="F465" i="3"/>
  <c r="H465" i="3"/>
  <c r="I465" i="3"/>
  <c r="K465" i="3"/>
  <c r="D466" i="3"/>
  <c r="O467" i="2" l="1"/>
  <c r="F466" i="3" s="1"/>
  <c r="N467" i="2"/>
  <c r="H466" i="3" s="1"/>
  <c r="J466" i="3"/>
  <c r="I466" i="3"/>
  <c r="K466" i="3"/>
  <c r="D467" i="3"/>
  <c r="N468" i="2" l="1"/>
  <c r="J467" i="3"/>
  <c r="O468" i="2"/>
  <c r="F467" i="3"/>
  <c r="H467" i="3"/>
  <c r="I467" i="3"/>
  <c r="K467" i="3"/>
  <c r="D468" i="3"/>
  <c r="O469" i="2" l="1"/>
  <c r="F468" i="3" s="1"/>
  <c r="N469" i="2"/>
  <c r="H468" i="3" s="1"/>
  <c r="J468" i="3"/>
  <c r="I468" i="3"/>
  <c r="K468" i="3"/>
  <c r="D469" i="3"/>
  <c r="N470" i="2" l="1"/>
  <c r="J469" i="3"/>
  <c r="O470" i="2"/>
  <c r="I469" i="3" s="1"/>
  <c r="H469" i="3"/>
  <c r="K469" i="3"/>
  <c r="D470" i="3"/>
  <c r="F469" i="3" l="1"/>
  <c r="O471" i="2"/>
  <c r="F470" i="3" s="1"/>
  <c r="N471" i="2"/>
  <c r="H470" i="3" s="1"/>
  <c r="J470" i="3"/>
  <c r="I470" i="3"/>
  <c r="K470" i="3"/>
  <c r="D471" i="3"/>
  <c r="N472" i="2" l="1"/>
  <c r="J471" i="3"/>
  <c r="O472" i="2"/>
  <c r="F471" i="3"/>
  <c r="H471" i="3"/>
  <c r="I471" i="3"/>
  <c r="K471" i="3"/>
  <c r="D472" i="3"/>
  <c r="O473" i="2" l="1"/>
  <c r="F472" i="3" s="1"/>
  <c r="N473" i="2"/>
  <c r="H472" i="3" s="1"/>
  <c r="J472" i="3"/>
  <c r="I472" i="3"/>
  <c r="K472" i="3"/>
  <c r="D473" i="3"/>
  <c r="N474" i="2" l="1"/>
  <c r="J473" i="3"/>
  <c r="O474" i="2"/>
  <c r="I473" i="3" s="1"/>
  <c r="H473" i="3"/>
  <c r="K473" i="3"/>
  <c r="D474" i="3"/>
  <c r="F473" i="3" l="1"/>
  <c r="O475" i="2"/>
  <c r="F474" i="3" s="1"/>
  <c r="N475" i="2"/>
  <c r="H474" i="3" s="1"/>
  <c r="J474" i="3"/>
  <c r="I474" i="3"/>
  <c r="K474" i="3"/>
  <c r="D475" i="3"/>
  <c r="N476" i="2" l="1"/>
  <c r="J475" i="3"/>
  <c r="O476" i="2"/>
  <c r="F475" i="3"/>
  <c r="H475" i="3"/>
  <c r="I475" i="3"/>
  <c r="K475" i="3"/>
  <c r="D476" i="3"/>
  <c r="O477" i="2" l="1"/>
  <c r="N477" i="2"/>
  <c r="H476" i="3" s="1"/>
  <c r="F476" i="3"/>
  <c r="I476" i="3"/>
  <c r="J476" i="3"/>
  <c r="K476" i="3"/>
  <c r="D477" i="3"/>
  <c r="N478" i="2" l="1"/>
  <c r="F477" i="3" s="1"/>
  <c r="J477" i="3"/>
  <c r="O478" i="2"/>
  <c r="I477" i="3" s="1"/>
  <c r="H477" i="3"/>
  <c r="K477" i="3"/>
  <c r="D478" i="3"/>
  <c r="O479" i="2" l="1"/>
  <c r="N479" i="2"/>
  <c r="H478" i="3" s="1"/>
  <c r="F478" i="3"/>
  <c r="I478" i="3"/>
  <c r="J478" i="3"/>
  <c r="K478" i="3"/>
  <c r="D479" i="3"/>
  <c r="N480" i="2" l="1"/>
  <c r="F479" i="3" s="1"/>
  <c r="J479" i="3"/>
  <c r="O480" i="2"/>
  <c r="I479" i="3" s="1"/>
  <c r="H479" i="3"/>
  <c r="K479" i="3"/>
  <c r="D480" i="3"/>
  <c r="O481" i="2" l="1"/>
  <c r="N481" i="2"/>
  <c r="H480" i="3" s="1"/>
  <c r="F480" i="3"/>
  <c r="I480" i="3"/>
  <c r="J480" i="3"/>
  <c r="K480" i="3"/>
  <c r="D481" i="3"/>
  <c r="N482" i="2" l="1"/>
  <c r="J481" i="3"/>
  <c r="O482" i="2"/>
  <c r="F481" i="3"/>
  <c r="H481" i="3"/>
  <c r="I481" i="3"/>
  <c r="K481" i="3"/>
  <c r="D482" i="3"/>
  <c r="O483" i="2" l="1"/>
  <c r="F482" i="3" s="1"/>
  <c r="N483" i="2"/>
  <c r="H482" i="3" s="1"/>
  <c r="J482" i="3"/>
  <c r="I482" i="3"/>
  <c r="K482" i="3"/>
  <c r="D483" i="3"/>
  <c r="N484" i="2" l="1"/>
  <c r="J483" i="3"/>
  <c r="O484" i="2"/>
  <c r="F483" i="3"/>
  <c r="H483" i="3"/>
  <c r="I483" i="3"/>
  <c r="K483" i="3"/>
  <c r="D484" i="3"/>
  <c r="O485" i="2" l="1"/>
  <c r="F484" i="3" s="1"/>
  <c r="N485" i="2"/>
  <c r="H484" i="3" s="1"/>
  <c r="J484" i="3"/>
  <c r="I484" i="3"/>
  <c r="K484" i="3"/>
  <c r="D485" i="3"/>
  <c r="N486" i="2" l="1"/>
  <c r="J485" i="3"/>
  <c r="O486" i="2"/>
  <c r="F485" i="3"/>
  <c r="H485" i="3"/>
  <c r="I485" i="3"/>
  <c r="K485" i="3"/>
  <c r="D486" i="3"/>
  <c r="O487" i="2" l="1"/>
  <c r="F486" i="3" s="1"/>
  <c r="N487" i="2"/>
  <c r="H486" i="3" s="1"/>
  <c r="J486" i="3"/>
  <c r="I486" i="3"/>
  <c r="K486" i="3"/>
  <c r="D487" i="3"/>
  <c r="N488" i="2" l="1"/>
  <c r="J487" i="3"/>
  <c r="O488" i="2"/>
  <c r="F487" i="3"/>
  <c r="H487" i="3"/>
  <c r="I487" i="3"/>
  <c r="K487" i="3"/>
  <c r="D488" i="3"/>
  <c r="O489" i="2" l="1"/>
  <c r="N489" i="2"/>
  <c r="H488" i="3" s="1"/>
  <c r="F488" i="3"/>
  <c r="I488" i="3"/>
  <c r="J488" i="3"/>
  <c r="K488" i="3"/>
  <c r="D489" i="3"/>
  <c r="N490" i="2" l="1"/>
  <c r="F489" i="3" s="1"/>
  <c r="J489" i="3"/>
  <c r="O490" i="2"/>
  <c r="I489" i="3" s="1"/>
  <c r="H489" i="3"/>
  <c r="K489" i="3"/>
  <c r="D490" i="3"/>
  <c r="O491" i="2" l="1"/>
  <c r="N491" i="2"/>
  <c r="H490" i="3" s="1"/>
  <c r="F490" i="3"/>
  <c r="I490" i="3"/>
  <c r="J490" i="3"/>
  <c r="K490" i="3"/>
  <c r="D491" i="3"/>
  <c r="N492" i="2" l="1"/>
  <c r="F491" i="3" s="1"/>
  <c r="J491" i="3"/>
  <c r="O492" i="2"/>
  <c r="I491" i="3" s="1"/>
  <c r="H491" i="3"/>
  <c r="K491" i="3"/>
  <c r="D492" i="3"/>
  <c r="O493" i="2" l="1"/>
  <c r="N493" i="2"/>
  <c r="H492" i="3" s="1"/>
  <c r="F492" i="3"/>
  <c r="I492" i="3"/>
  <c r="J492" i="3"/>
  <c r="K492" i="3"/>
  <c r="D493" i="3"/>
  <c r="N494" i="2" l="1"/>
  <c r="F493" i="3" s="1"/>
  <c r="J493" i="3"/>
  <c r="O494" i="2"/>
  <c r="I493" i="3" s="1"/>
  <c r="H493" i="3"/>
  <c r="K493" i="3"/>
  <c r="D494" i="3"/>
  <c r="O495" i="2" l="1"/>
  <c r="N495" i="2"/>
  <c r="H494" i="3" s="1"/>
  <c r="F494" i="3"/>
  <c r="I494" i="3"/>
  <c r="J494" i="3"/>
  <c r="K494" i="3"/>
  <c r="D495" i="3"/>
  <c r="N496" i="2" l="1"/>
  <c r="F495" i="3" s="1"/>
  <c r="J495" i="3"/>
  <c r="O496" i="2"/>
  <c r="I495" i="3" s="1"/>
  <c r="H495" i="3"/>
  <c r="K495" i="3"/>
  <c r="D496" i="3"/>
  <c r="O497" i="2" l="1"/>
  <c r="F496" i="3" s="1"/>
  <c r="N497" i="2"/>
  <c r="H496" i="3" s="1"/>
  <c r="J496" i="3"/>
  <c r="I496" i="3"/>
  <c r="K496" i="3"/>
  <c r="D497" i="3"/>
  <c r="N498" i="2" l="1"/>
  <c r="J497" i="3"/>
  <c r="O498" i="2"/>
  <c r="I497" i="3" s="1"/>
  <c r="H497" i="3"/>
  <c r="K497" i="3"/>
  <c r="D498" i="3"/>
  <c r="F497" i="3" l="1"/>
  <c r="O499" i="2"/>
  <c r="N499" i="2"/>
  <c r="H498" i="3" s="1"/>
  <c r="F498" i="3"/>
  <c r="I498" i="3"/>
  <c r="J498" i="3"/>
  <c r="K498" i="3"/>
  <c r="D499" i="3"/>
  <c r="N500" i="2" l="1"/>
  <c r="O500" i="2"/>
  <c r="I499" i="3" s="1"/>
  <c r="H499" i="3"/>
  <c r="J499" i="3"/>
  <c r="K499" i="3"/>
  <c r="D500" i="3"/>
  <c r="F499" i="3" l="1"/>
  <c r="O501" i="2"/>
  <c r="N501" i="2"/>
  <c r="H500" i="3" s="1"/>
  <c r="F500" i="3"/>
  <c r="I500" i="3"/>
  <c r="J500" i="3"/>
  <c r="K500" i="3"/>
  <c r="D501" i="3"/>
  <c r="N502" i="2" l="1"/>
  <c r="J501" i="3"/>
  <c r="O502" i="2"/>
  <c r="F501" i="3"/>
  <c r="H501" i="3"/>
  <c r="I501" i="3"/>
  <c r="K501" i="3"/>
  <c r="D502" i="3"/>
  <c r="O503" i="2" l="1"/>
  <c r="N503" i="2"/>
  <c r="H502" i="3"/>
  <c r="J502" i="3"/>
  <c r="K502" i="3"/>
  <c r="D503" i="3"/>
  <c r="F502" i="3" l="1"/>
  <c r="N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J504" i="3"/>
  <c r="I504" i="3"/>
  <c r="K504" i="3"/>
  <c r="D505" i="3"/>
  <c r="N506" i="2" l="1"/>
  <c r="J505" i="3"/>
  <c r="O506" i="2"/>
  <c r="F505" i="3"/>
  <c r="H505" i="3"/>
  <c r="I505" i="3"/>
  <c r="K505" i="3"/>
  <c r="D506" i="3"/>
  <c r="O507" i="2" l="1"/>
  <c r="F506" i="3" s="1"/>
  <c r="N507" i="2"/>
  <c r="H506" i="3" s="1"/>
  <c r="J506" i="3"/>
  <c r="I506" i="3"/>
  <c r="K506" i="3"/>
  <c r="D507" i="3"/>
  <c r="N508" i="2" l="1"/>
  <c r="J507" i="3"/>
  <c r="O508" i="2"/>
  <c r="F507" i="3"/>
  <c r="H507" i="3"/>
  <c r="I507" i="3"/>
  <c r="K507" i="3"/>
  <c r="D508" i="3"/>
  <c r="O509" i="2" l="1"/>
  <c r="N509" i="2"/>
  <c r="H508" i="3"/>
  <c r="J508" i="3"/>
  <c r="K508" i="3"/>
  <c r="D509" i="3"/>
  <c r="F508" i="3" l="1"/>
  <c r="N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J510" i="3"/>
  <c r="I510" i="3"/>
  <c r="K510" i="3"/>
  <c r="D511" i="3"/>
  <c r="N512" i="2" l="1"/>
  <c r="J511" i="3"/>
  <c r="O512" i="2"/>
  <c r="F511" i="3"/>
  <c r="H511" i="3"/>
  <c r="I511" i="3"/>
  <c r="K511" i="3"/>
  <c r="D512" i="3"/>
  <c r="O513" i="2" l="1"/>
  <c r="F512" i="3" s="1"/>
  <c r="N513" i="2"/>
  <c r="H512" i="3" s="1"/>
  <c r="J512" i="3"/>
  <c r="I512" i="3"/>
  <c r="K512" i="3"/>
  <c r="D513" i="3"/>
  <c r="N514" i="2" l="1"/>
  <c r="J513" i="3"/>
  <c r="O514" i="2"/>
  <c r="F513" i="3"/>
  <c r="H513" i="3"/>
  <c r="I513" i="3"/>
  <c r="K513" i="3"/>
  <c r="D514" i="3"/>
  <c r="O515" i="2" l="1"/>
  <c r="F514" i="3" s="1"/>
  <c r="N515" i="2"/>
  <c r="H514" i="3" s="1"/>
  <c r="J514" i="3"/>
  <c r="I514" i="3"/>
  <c r="K514" i="3"/>
  <c r="D515" i="3"/>
  <c r="N516" i="2" l="1"/>
  <c r="J515" i="3"/>
  <c r="O516" i="2"/>
  <c r="F515" i="3"/>
  <c r="H515" i="3"/>
  <c r="I515" i="3"/>
  <c r="K515" i="3"/>
  <c r="D516" i="3"/>
  <c r="O517" i="2" l="1"/>
  <c r="F516" i="3" s="1"/>
  <c r="N517" i="2"/>
  <c r="H516" i="3" s="1"/>
  <c r="J516" i="3"/>
  <c r="I516" i="3"/>
  <c r="K516" i="3"/>
  <c r="D517" i="3"/>
  <c r="N518" i="2" l="1"/>
  <c r="O518" i="2"/>
  <c r="I517" i="3" s="1"/>
  <c r="J517" i="3"/>
  <c r="K517" i="3"/>
  <c r="D518" i="3"/>
  <c r="F517" i="3" l="1"/>
  <c r="O519" i="2"/>
  <c r="N519" i="2"/>
  <c r="F518" i="3" s="1"/>
  <c r="H517" i="3"/>
  <c r="I518" i="3"/>
  <c r="J518" i="3"/>
  <c r="K518" i="3"/>
  <c r="D519" i="3"/>
  <c r="H518" i="3" l="1"/>
  <c r="N520" i="2"/>
  <c r="F519" i="3" s="1"/>
  <c r="J519" i="3"/>
  <c r="O520" i="2"/>
  <c r="I519" i="3" s="1"/>
  <c r="H519" i="3"/>
  <c r="K519" i="3"/>
  <c r="D520" i="3"/>
  <c r="O521" i="2" l="1"/>
  <c r="N521" i="2"/>
  <c r="H520" i="3"/>
  <c r="J520" i="3"/>
  <c r="K520" i="3"/>
  <c r="D521" i="3"/>
  <c r="F520" i="3" l="1"/>
  <c r="N522" i="2"/>
  <c r="H521" i="3" s="1"/>
  <c r="O522" i="2"/>
  <c r="I521" i="3" s="1"/>
  <c r="I520" i="3"/>
  <c r="F521" i="3"/>
  <c r="J521" i="3"/>
  <c r="K521" i="3"/>
  <c r="D522" i="3"/>
  <c r="O523" i="2" l="1"/>
  <c r="N523" i="2"/>
  <c r="H522" i="3" s="1"/>
  <c r="F522" i="3"/>
  <c r="I522" i="3"/>
  <c r="J522" i="3"/>
  <c r="K522" i="3"/>
  <c r="D523" i="3"/>
  <c r="N524" i="2" l="1"/>
  <c r="F523" i="3" s="1"/>
  <c r="J523" i="3"/>
  <c r="O524" i="2"/>
  <c r="I523" i="3" s="1"/>
  <c r="H523" i="3"/>
  <c r="K523" i="3"/>
  <c r="D524" i="3"/>
  <c r="O525" i="2" l="1"/>
  <c r="N525" i="2"/>
  <c r="H524" i="3" s="1"/>
  <c r="F524" i="3"/>
  <c r="I524" i="3"/>
  <c r="J524" i="3"/>
  <c r="K524" i="3"/>
  <c r="D525" i="3"/>
  <c r="N526" i="2" l="1"/>
  <c r="F525" i="3" s="1"/>
  <c r="J525" i="3"/>
  <c r="O526" i="2"/>
  <c r="I525" i="3" s="1"/>
  <c r="H525" i="3"/>
  <c r="K525" i="3"/>
  <c r="D526" i="3"/>
  <c r="O527" i="2" l="1"/>
  <c r="N527" i="2"/>
  <c r="H526" i="3"/>
  <c r="J526" i="3"/>
  <c r="K526" i="3"/>
  <c r="D527" i="3"/>
  <c r="F526" i="3" l="1"/>
  <c r="N528" i="2"/>
  <c r="O528" i="2"/>
  <c r="I527" i="3" s="1"/>
  <c r="I526" i="3"/>
  <c r="H527" i="3"/>
  <c r="J527" i="3"/>
  <c r="K527" i="3"/>
  <c r="D528" i="3"/>
  <c r="F527" i="3" l="1"/>
  <c r="O529" i="2"/>
  <c r="N529" i="2"/>
  <c r="H528" i="3"/>
  <c r="J528" i="3"/>
  <c r="K528" i="3"/>
  <c r="D529" i="3"/>
  <c r="F528" i="3" l="1"/>
  <c r="N530" i="2"/>
  <c r="H529" i="3" s="1"/>
  <c r="O530" i="2"/>
  <c r="I529" i="3" s="1"/>
  <c r="I528" i="3"/>
  <c r="F529" i="3"/>
  <c r="J529" i="3"/>
  <c r="K529" i="3"/>
  <c r="D530" i="3"/>
  <c r="O531" i="2" l="1"/>
  <c r="N531" i="2"/>
  <c r="H530" i="3" s="1"/>
  <c r="F530" i="3"/>
  <c r="I530" i="3"/>
  <c r="J530" i="3"/>
  <c r="K530" i="3"/>
  <c r="D531" i="3"/>
  <c r="N532" i="2" l="1"/>
  <c r="F531" i="3" s="1"/>
  <c r="J531" i="3"/>
  <c r="O532" i="2"/>
  <c r="I531" i="3" s="1"/>
  <c r="H531" i="3"/>
  <c r="K531" i="3"/>
  <c r="D532" i="3"/>
  <c r="O533" i="2" l="1"/>
  <c r="N533" i="2"/>
  <c r="H532" i="3"/>
  <c r="J532" i="3"/>
  <c r="K532" i="3"/>
  <c r="D533" i="3"/>
  <c r="F532" i="3" l="1"/>
  <c r="N534" i="2"/>
  <c r="F533" i="3"/>
  <c r="O534" i="2"/>
  <c r="I532" i="3"/>
  <c r="H533" i="3"/>
  <c r="I533" i="3"/>
  <c r="K533" i="3"/>
  <c r="D534" i="3"/>
  <c r="J533" i="3" l="1"/>
  <c r="O535" i="2"/>
  <c r="F534" i="3" s="1"/>
  <c r="N535" i="2"/>
  <c r="H534" i="3" s="1"/>
  <c r="J534" i="3"/>
  <c r="I534" i="3"/>
  <c r="K534" i="3"/>
  <c r="D535" i="3"/>
  <c r="N536" i="2" l="1"/>
  <c r="J535" i="3"/>
  <c r="O536" i="2"/>
  <c r="I535" i="3" s="1"/>
  <c r="H535" i="3"/>
  <c r="K535" i="3"/>
  <c r="D536" i="3"/>
  <c r="F535" i="3" l="1"/>
  <c r="O537" i="2"/>
  <c r="F536" i="3" s="1"/>
  <c r="N537" i="2"/>
  <c r="H536" i="3" s="1"/>
  <c r="J536" i="3"/>
  <c r="I536" i="3"/>
  <c r="K536" i="3"/>
  <c r="D537" i="3"/>
  <c r="N538" i="2" l="1"/>
  <c r="J537" i="3"/>
  <c r="O538" i="2"/>
  <c r="I537" i="3" s="1"/>
  <c r="H537" i="3"/>
  <c r="K537" i="3"/>
  <c r="D538" i="3"/>
  <c r="F537" i="3" l="1"/>
  <c r="O539" i="2"/>
  <c r="N539" i="2"/>
  <c r="H538" i="3" s="1"/>
  <c r="F538" i="3"/>
  <c r="I538" i="3"/>
  <c r="J538" i="3"/>
  <c r="K538" i="3"/>
  <c r="D539" i="3"/>
  <c r="N540" i="2" l="1"/>
  <c r="J539" i="3"/>
  <c r="O540" i="2"/>
  <c r="I539" i="3" s="1"/>
  <c r="H539" i="3"/>
  <c r="K539" i="3"/>
  <c r="D540" i="3"/>
  <c r="F539" i="3" l="1"/>
  <c r="O541" i="2"/>
  <c r="F540" i="3" s="1"/>
  <c r="N541" i="2"/>
  <c r="H540" i="3" s="1"/>
  <c r="J540" i="3"/>
  <c r="I540" i="3"/>
  <c r="K540" i="3"/>
  <c r="D541" i="3"/>
  <c r="N542" i="2" l="1"/>
  <c r="F541" i="3" s="1"/>
  <c r="J541" i="3"/>
  <c r="O542" i="2"/>
  <c r="I541" i="3" s="1"/>
  <c r="H541" i="3"/>
  <c r="K541" i="3"/>
  <c r="D542" i="3"/>
  <c r="O543" i="2" l="1"/>
  <c r="N543" i="2"/>
  <c r="H542" i="3" s="1"/>
  <c r="F542" i="3"/>
  <c r="I542" i="3"/>
  <c r="J542" i="3"/>
  <c r="K542" i="3"/>
  <c r="D543" i="3"/>
  <c r="N544" i="2" l="1"/>
  <c r="O544" i="2"/>
  <c r="I543" i="3" s="1"/>
  <c r="J543" i="3"/>
  <c r="K543" i="3"/>
  <c r="D544" i="3"/>
  <c r="F543" i="3" l="1"/>
  <c r="H543" i="3"/>
  <c r="O545" i="2"/>
  <c r="N545" i="2"/>
  <c r="H544" i="3" s="1"/>
  <c r="F544" i="3"/>
  <c r="I544" i="3"/>
  <c r="J544" i="3"/>
  <c r="K544" i="3"/>
  <c r="D545" i="3"/>
  <c r="N546" i="2" l="1"/>
  <c r="F545" i="3" s="1"/>
  <c r="J545" i="3"/>
  <c r="O546" i="2"/>
  <c r="I545" i="3" s="1"/>
  <c r="H545" i="3"/>
  <c r="K545" i="3"/>
  <c r="D546" i="3"/>
  <c r="O547" i="2" l="1"/>
  <c r="N547" i="2"/>
  <c r="H546" i="3" s="1"/>
  <c r="F546" i="3"/>
  <c r="I546" i="3"/>
  <c r="J546" i="3"/>
  <c r="K546" i="3"/>
  <c r="D547" i="3"/>
  <c r="N548" i="2" l="1"/>
  <c r="O548" i="2"/>
  <c r="I547" i="3" s="1"/>
  <c r="J547" i="3"/>
  <c r="K547" i="3"/>
  <c r="D548" i="3"/>
  <c r="F547" i="3" l="1"/>
  <c r="H547" i="3"/>
  <c r="O549" i="2"/>
  <c r="N549" i="2"/>
  <c r="H548" i="3" s="1"/>
  <c r="F548" i="3"/>
  <c r="I548" i="3"/>
  <c r="J548" i="3"/>
  <c r="K548" i="3"/>
  <c r="D549" i="3"/>
  <c r="N550" i="2" l="1"/>
  <c r="F549" i="3" s="1"/>
  <c r="J549" i="3"/>
  <c r="O550" i="2"/>
  <c r="I549" i="3" s="1"/>
  <c r="H549" i="3"/>
  <c r="K549" i="3"/>
  <c r="D550" i="3"/>
  <c r="O551" i="2" l="1"/>
  <c r="N551" i="2"/>
  <c r="H550" i="3"/>
  <c r="J550" i="3"/>
  <c r="K550" i="3"/>
  <c r="D551" i="3"/>
  <c r="F550" i="3" l="1"/>
  <c r="N552" i="2"/>
  <c r="F551" i="3"/>
  <c r="O552" i="2"/>
  <c r="I550" i="3"/>
  <c r="H551" i="3"/>
  <c r="I551" i="3"/>
  <c r="K551" i="3"/>
  <c r="D552" i="3"/>
  <c r="J551" i="3" l="1"/>
  <c r="O553" i="2"/>
  <c r="F552" i="3" s="1"/>
  <c r="N553" i="2"/>
  <c r="H552" i="3" s="1"/>
  <c r="J552" i="3"/>
  <c r="I552" i="3"/>
  <c r="K552" i="3"/>
  <c r="D553" i="3"/>
  <c r="N554" i="2" l="1"/>
  <c r="J553" i="3"/>
  <c r="O554" i="2"/>
  <c r="F553" i="3"/>
  <c r="H553" i="3"/>
  <c r="I553" i="3"/>
  <c r="K553" i="3"/>
  <c r="D554" i="3"/>
  <c r="O555" i="2" l="1"/>
  <c r="F554" i="3" s="1"/>
  <c r="N555" i="2"/>
  <c r="H554" i="3" s="1"/>
  <c r="J554" i="3"/>
  <c r="I554" i="3"/>
  <c r="K554" i="3"/>
  <c r="D555" i="3"/>
  <c r="N556" i="2" l="1"/>
  <c r="J555" i="3"/>
  <c r="O556" i="2"/>
  <c r="I555" i="3" s="1"/>
  <c r="H555" i="3"/>
  <c r="K555" i="3"/>
  <c r="D556" i="3"/>
  <c r="F555" i="3" l="1"/>
  <c r="O557" i="2"/>
  <c r="F556" i="3" s="1"/>
  <c r="N557" i="2"/>
  <c r="H556" i="3" s="1"/>
  <c r="J556" i="3"/>
  <c r="I556" i="3"/>
  <c r="K556" i="3"/>
  <c r="D557" i="3"/>
  <c r="N558" i="2" l="1"/>
  <c r="J557" i="3"/>
  <c r="O558" i="2"/>
  <c r="I557" i="3" s="1"/>
  <c r="H557" i="3"/>
  <c r="K557" i="3"/>
  <c r="D558" i="3"/>
  <c r="F557" i="3" l="1"/>
  <c r="O559" i="2"/>
  <c r="F558" i="3" s="1"/>
  <c r="N559" i="2"/>
  <c r="H558" i="3" s="1"/>
  <c r="J558" i="3"/>
  <c r="I558" i="3"/>
  <c r="K558" i="3"/>
  <c r="D559" i="3"/>
  <c r="N560" i="2" l="1"/>
  <c r="J559" i="3"/>
  <c r="O560" i="2"/>
  <c r="I559" i="3" s="1"/>
  <c r="H559" i="3"/>
  <c r="K559" i="3"/>
  <c r="D560" i="3"/>
  <c r="F559" i="3" l="1"/>
  <c r="O561" i="2"/>
  <c r="F560" i="3" s="1"/>
  <c r="N561" i="2"/>
  <c r="H560" i="3" s="1"/>
  <c r="J560" i="3"/>
  <c r="I560" i="3"/>
  <c r="K560" i="3"/>
  <c r="D561" i="3"/>
  <c r="N562" i="2" l="1"/>
  <c r="F561" i="3" s="1"/>
  <c r="J561" i="3"/>
  <c r="O562" i="2"/>
  <c r="I561" i="3" s="1"/>
  <c r="H561" i="3"/>
  <c r="K561" i="3"/>
  <c r="D562" i="3"/>
  <c r="O563" i="2" l="1"/>
  <c r="N563" i="2"/>
  <c r="H562" i="3"/>
  <c r="J562" i="3"/>
  <c r="K562" i="3"/>
  <c r="D563" i="3"/>
  <c r="F562" i="3" l="1"/>
  <c r="N564" i="2"/>
  <c r="F563" i="3"/>
  <c r="O564" i="2"/>
  <c r="I562" i="3"/>
  <c r="H563" i="3"/>
  <c r="I563" i="3"/>
  <c r="K563" i="3"/>
  <c r="D564" i="3"/>
  <c r="J563" i="3" l="1"/>
  <c r="O565" i="2"/>
  <c r="F564" i="3" s="1"/>
  <c r="N565" i="2"/>
  <c r="H564" i="3" s="1"/>
  <c r="J564" i="3"/>
  <c r="I564" i="3"/>
  <c r="K564" i="3"/>
  <c r="D565" i="3"/>
  <c r="N566" i="2" l="1"/>
  <c r="J565" i="3"/>
  <c r="O566" i="2"/>
  <c r="F565" i="3"/>
  <c r="H565" i="3"/>
  <c r="I565" i="3"/>
  <c r="K565" i="3"/>
  <c r="D566" i="3"/>
  <c r="O567" i="2" l="1"/>
  <c r="F566" i="3" s="1"/>
  <c r="N567" i="2"/>
  <c r="H566" i="3" s="1"/>
  <c r="J566" i="3"/>
  <c r="I566" i="3"/>
  <c r="K566" i="3"/>
  <c r="D567" i="3"/>
  <c r="N568" i="2" l="1"/>
  <c r="J567" i="3"/>
  <c r="O568" i="2"/>
  <c r="F567" i="3"/>
  <c r="H567" i="3"/>
  <c r="I567" i="3"/>
  <c r="K567" i="3"/>
  <c r="D568" i="3"/>
  <c r="O569" i="2" l="1"/>
  <c r="N569" i="2"/>
  <c r="H568" i="3"/>
  <c r="J568" i="3"/>
  <c r="K568" i="3"/>
  <c r="D569" i="3"/>
  <c r="F568" i="3" l="1"/>
  <c r="N570" i="2"/>
  <c r="H569" i="3" s="1"/>
  <c r="O570" i="2"/>
  <c r="I569" i="3" s="1"/>
  <c r="I568" i="3"/>
  <c r="F569" i="3"/>
  <c r="J569" i="3"/>
  <c r="K569" i="3"/>
  <c r="D570" i="3"/>
  <c r="O571" i="2" l="1"/>
  <c r="N571" i="2"/>
  <c r="H570" i="3" s="1"/>
  <c r="F570" i="3"/>
  <c r="I570" i="3"/>
  <c r="J570" i="3"/>
  <c r="K570" i="3"/>
  <c r="D571" i="3"/>
  <c r="N572" i="2" l="1"/>
  <c r="F571" i="3" s="1"/>
  <c r="J571" i="3"/>
  <c r="O572" i="2"/>
  <c r="I571" i="3" s="1"/>
  <c r="H571" i="3"/>
  <c r="K571" i="3"/>
  <c r="D572" i="3"/>
  <c r="O573" i="2" l="1"/>
  <c r="N573" i="2"/>
  <c r="H572" i="3" s="1"/>
  <c r="F572" i="3"/>
  <c r="I572" i="3"/>
  <c r="J572" i="3"/>
  <c r="K572" i="3"/>
  <c r="D573" i="3"/>
  <c r="N574" i="2" l="1"/>
  <c r="O574" i="2"/>
  <c r="I573" i="3" s="1"/>
  <c r="J573" i="3"/>
  <c r="K573" i="3"/>
  <c r="D574" i="3"/>
  <c r="F573" i="3" l="1"/>
  <c r="H573" i="3"/>
  <c r="O575" i="2"/>
  <c r="N575" i="2"/>
  <c r="H574" i="3" s="1"/>
  <c r="F574" i="3"/>
  <c r="I574" i="3"/>
  <c r="J574" i="3"/>
  <c r="K574" i="3"/>
  <c r="D575" i="3"/>
  <c r="N576" i="2" l="1"/>
  <c r="F575" i="3" s="1"/>
  <c r="J575" i="3"/>
  <c r="O576" i="2"/>
  <c r="I575" i="3" s="1"/>
  <c r="H575" i="3"/>
  <c r="K575" i="3"/>
  <c r="D576" i="3"/>
  <c r="O577" i="2" l="1"/>
  <c r="N577" i="2"/>
  <c r="H576" i="3" s="1"/>
  <c r="F576" i="3"/>
  <c r="I576" i="3"/>
  <c r="J576" i="3"/>
  <c r="K576" i="3"/>
  <c r="D577" i="3"/>
  <c r="N578" i="2" l="1"/>
  <c r="F577" i="3" s="1"/>
  <c r="J577" i="3"/>
  <c r="O578" i="2"/>
  <c r="I577" i="3" s="1"/>
  <c r="H577" i="3"/>
  <c r="K577" i="3"/>
  <c r="D578" i="3"/>
  <c r="O579" i="2" l="1"/>
  <c r="N579" i="2"/>
  <c r="H578" i="3" s="1"/>
  <c r="F578" i="3"/>
  <c r="I578" i="3"/>
  <c r="J578" i="3"/>
  <c r="K578" i="3"/>
  <c r="D579" i="3"/>
  <c r="N580" i="2" l="1"/>
  <c r="F579" i="3" s="1"/>
  <c r="J579" i="3"/>
  <c r="O580" i="2"/>
  <c r="I579" i="3" s="1"/>
  <c r="H579" i="3"/>
  <c r="K579" i="3"/>
  <c r="D580" i="3"/>
  <c r="O581" i="2" l="1"/>
  <c r="N581" i="2"/>
  <c r="H580" i="3" s="1"/>
  <c r="F580" i="3"/>
  <c r="I580" i="3"/>
  <c r="J580" i="3"/>
  <c r="K580" i="3"/>
  <c r="D581" i="3"/>
  <c r="N582" i="2" l="1"/>
  <c r="J581" i="3"/>
  <c r="O582" i="2"/>
  <c r="F581" i="3"/>
  <c r="H581" i="3"/>
  <c r="I581" i="3"/>
  <c r="K581" i="3"/>
  <c r="D582" i="3"/>
  <c r="O583" i="2" l="1"/>
  <c r="F582" i="3" s="1"/>
  <c r="N583" i="2"/>
  <c r="H582" i="3" s="1"/>
  <c r="J582" i="3"/>
  <c r="I582" i="3"/>
  <c r="K582" i="3"/>
  <c r="D583" i="3"/>
  <c r="N584" i="2" l="1"/>
  <c r="J583" i="3"/>
  <c r="O584" i="2"/>
  <c r="F583" i="3"/>
  <c r="H583" i="3"/>
  <c r="I583" i="3"/>
  <c r="K583" i="3"/>
  <c r="D584" i="3"/>
  <c r="O585" i="2" l="1"/>
  <c r="N585" i="2"/>
  <c r="H584" i="3" s="1"/>
  <c r="F584" i="3"/>
  <c r="I584" i="3"/>
  <c r="J584" i="3"/>
  <c r="K584" i="3"/>
  <c r="D585" i="3"/>
  <c r="N586" i="2" l="1"/>
  <c r="J585" i="3"/>
  <c r="O586" i="2"/>
  <c r="F585" i="3"/>
  <c r="H585" i="3"/>
  <c r="I585" i="3"/>
  <c r="K585" i="3"/>
  <c r="D586" i="3"/>
  <c r="O587" i="2" l="1"/>
  <c r="F586" i="3" s="1"/>
  <c r="N587" i="2"/>
  <c r="H586" i="3" s="1"/>
  <c r="J586" i="3"/>
  <c r="I586" i="3"/>
  <c r="K586" i="3"/>
  <c r="D587" i="3"/>
  <c r="N588" i="2" l="1"/>
  <c r="J587" i="3"/>
  <c r="O588" i="2"/>
  <c r="F587" i="3"/>
  <c r="H587" i="3"/>
  <c r="I587" i="3"/>
  <c r="K587" i="3"/>
  <c r="D588" i="3"/>
  <c r="O589" i="2" l="1"/>
  <c r="N589" i="2"/>
  <c r="H588" i="3" s="1"/>
  <c r="F588" i="3"/>
  <c r="I588" i="3"/>
  <c r="J588" i="3"/>
  <c r="K588" i="3"/>
  <c r="D589" i="3"/>
  <c r="N590" i="2" l="1"/>
  <c r="F589" i="3" s="1"/>
  <c r="J589" i="3"/>
  <c r="O590" i="2"/>
  <c r="I589" i="3" s="1"/>
  <c r="H589" i="3"/>
  <c r="K589" i="3"/>
  <c r="D590" i="3"/>
  <c r="O591" i="2" l="1"/>
  <c r="N591" i="2"/>
  <c r="H590" i="3" s="1"/>
  <c r="F590" i="3"/>
  <c r="I590" i="3"/>
  <c r="J590" i="3"/>
  <c r="K590" i="3"/>
  <c r="D591" i="3"/>
  <c r="N592" i="2" l="1"/>
  <c r="J591" i="3"/>
  <c r="O592" i="2"/>
  <c r="F591" i="3"/>
  <c r="H591" i="3"/>
  <c r="I591" i="3"/>
  <c r="K591" i="3"/>
  <c r="D592" i="3"/>
  <c r="O593" i="2" l="1"/>
  <c r="F592" i="3" s="1"/>
  <c r="N593" i="2"/>
  <c r="H592" i="3" s="1"/>
  <c r="J592" i="3"/>
  <c r="I592" i="3"/>
  <c r="K592" i="3"/>
  <c r="D593" i="3"/>
  <c r="N594" i="2" l="1"/>
  <c r="J593" i="3"/>
  <c r="O594" i="2"/>
  <c r="F593" i="3"/>
  <c r="H593" i="3"/>
  <c r="I593" i="3"/>
  <c r="K593" i="3"/>
  <c r="D594" i="3"/>
  <c r="O595" i="2" l="1"/>
  <c r="N595" i="2"/>
  <c r="H594" i="3"/>
  <c r="J594" i="3"/>
  <c r="K594" i="3"/>
  <c r="D595" i="3"/>
  <c r="F594" i="3" l="1"/>
  <c r="N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J596" i="3"/>
  <c r="I596" i="3"/>
  <c r="K596" i="3"/>
  <c r="D597" i="3"/>
  <c r="N598" i="2" l="1"/>
  <c r="F597" i="3" s="1"/>
  <c r="J597" i="3"/>
  <c r="O598" i="2"/>
  <c r="I597" i="3" s="1"/>
  <c r="H597" i="3"/>
  <c r="K597" i="3"/>
  <c r="D598" i="3"/>
  <c r="O599" i="2" l="1"/>
  <c r="N599" i="2"/>
  <c r="H598" i="3"/>
  <c r="J598" i="3"/>
  <c r="K598" i="3"/>
  <c r="D599" i="3"/>
  <c r="F598" i="3" l="1"/>
  <c r="N600" i="2"/>
  <c r="F599" i="3"/>
  <c r="O600" i="2"/>
  <c r="I598" i="3"/>
  <c r="H599" i="3"/>
  <c r="I599" i="3"/>
  <c r="K599" i="3"/>
  <c r="D600" i="3"/>
  <c r="J599" i="3" l="1"/>
  <c r="O601" i="2"/>
  <c r="F600" i="3" s="1"/>
  <c r="N601" i="2"/>
  <c r="H600" i="3" s="1"/>
  <c r="J600" i="3"/>
  <c r="I600" i="3"/>
  <c r="K600" i="3"/>
  <c r="D601" i="3"/>
  <c r="N602" i="2" l="1"/>
  <c r="J601" i="3"/>
  <c r="O602" i="2"/>
  <c r="F601" i="3"/>
  <c r="H601" i="3"/>
  <c r="I601" i="3"/>
  <c r="K601" i="3"/>
  <c r="D602" i="3"/>
  <c r="O603" i="2" l="1"/>
  <c r="F602" i="3" s="1"/>
  <c r="N603" i="2"/>
  <c r="H602" i="3" s="1"/>
  <c r="J602" i="3"/>
  <c r="I602" i="3"/>
  <c r="K602" i="3"/>
  <c r="D603" i="3"/>
  <c r="N604" i="2" l="1"/>
  <c r="J603" i="3"/>
  <c r="O604" i="2"/>
  <c r="I603" i="3" s="1"/>
  <c r="H603" i="3"/>
  <c r="K603" i="3"/>
  <c r="D604" i="3"/>
  <c r="F603" i="3" l="1"/>
  <c r="O605" i="2"/>
  <c r="F604" i="3" s="1"/>
  <c r="N605" i="2"/>
  <c r="H604" i="3" s="1"/>
  <c r="J604" i="3"/>
  <c r="I604" i="3"/>
  <c r="K604" i="3"/>
  <c r="D605" i="3"/>
  <c r="N606" i="2" l="1"/>
  <c r="J605" i="3"/>
  <c r="O606" i="2"/>
  <c r="F605" i="3"/>
  <c r="H605" i="3"/>
  <c r="I605" i="3"/>
  <c r="K605" i="3"/>
  <c r="D606" i="3"/>
  <c r="O607" i="2" l="1"/>
  <c r="F606" i="3" s="1"/>
  <c r="N607" i="2"/>
  <c r="H606" i="3" s="1"/>
  <c r="J606" i="3"/>
  <c r="I606" i="3"/>
  <c r="K606" i="3"/>
  <c r="D607" i="3"/>
  <c r="N608" i="2" l="1"/>
  <c r="J607" i="3"/>
  <c r="O608" i="2"/>
  <c r="F607" i="3"/>
  <c r="H607" i="3"/>
  <c r="I607" i="3"/>
  <c r="K607" i="3"/>
  <c r="D608" i="3"/>
  <c r="O609" i="2" l="1"/>
  <c r="N609" i="2"/>
  <c r="H608" i="3"/>
  <c r="J608" i="3"/>
  <c r="K608" i="3"/>
  <c r="D609" i="3"/>
  <c r="F608" i="3" l="1"/>
  <c r="N610" i="2"/>
  <c r="H609" i="3" s="1"/>
  <c r="O610" i="2"/>
  <c r="I609" i="3" s="1"/>
  <c r="I608" i="3"/>
  <c r="F609" i="3"/>
  <c r="J609" i="3"/>
  <c r="K609" i="3"/>
  <c r="D610" i="3"/>
  <c r="O611" i="2" l="1"/>
  <c r="N611" i="2"/>
  <c r="H610" i="3"/>
  <c r="J610" i="3"/>
  <c r="K610" i="3"/>
  <c r="D611" i="3"/>
  <c r="F610" i="3" l="1"/>
  <c r="N612" i="2"/>
  <c r="F611" i="3"/>
  <c r="O612" i="2"/>
  <c r="I610" i="3"/>
  <c r="H611" i="3"/>
  <c r="I611" i="3"/>
  <c r="K611" i="3"/>
  <c r="D612" i="3"/>
  <c r="J611" i="3" l="1"/>
  <c r="O613" i="2"/>
  <c r="F612" i="3" s="1"/>
  <c r="N613" i="2"/>
  <c r="H612" i="3" s="1"/>
  <c r="J612" i="3"/>
  <c r="I612" i="3"/>
  <c r="K612" i="3"/>
  <c r="D613" i="3"/>
  <c r="N614" i="2" l="1"/>
  <c r="J613" i="3"/>
  <c r="O614" i="2"/>
  <c r="F613" i="3"/>
  <c r="H613" i="3"/>
  <c r="I613" i="3"/>
  <c r="K613" i="3"/>
  <c r="D614" i="3"/>
  <c r="O615" i="2" l="1"/>
  <c r="F614" i="3" s="1"/>
  <c r="N615" i="2"/>
  <c r="H614" i="3" s="1"/>
  <c r="J614" i="3"/>
  <c r="I614" i="3"/>
  <c r="K614" i="3"/>
  <c r="D615" i="3"/>
  <c r="N616" i="2" l="1"/>
  <c r="J615" i="3"/>
  <c r="O616" i="2"/>
  <c r="F615" i="3"/>
  <c r="H615" i="3"/>
  <c r="I615" i="3"/>
  <c r="K615" i="3"/>
  <c r="D616" i="3"/>
  <c r="O617" i="2" l="1"/>
  <c r="N617" i="2"/>
  <c r="H616" i="3"/>
  <c r="J616" i="3"/>
  <c r="K616" i="3"/>
  <c r="D617" i="3"/>
  <c r="F616" i="3" l="1"/>
  <c r="N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H618" i="3"/>
  <c r="J618" i="3"/>
  <c r="K618" i="3"/>
  <c r="D619" i="3"/>
  <c r="I618" i="3" l="1"/>
  <c r="N620" i="2"/>
  <c r="F619" i="3" s="1"/>
  <c r="J619" i="3"/>
  <c r="O620" i="2"/>
  <c r="I619" i="3" s="1"/>
  <c r="H619" i="3"/>
  <c r="K619" i="3"/>
  <c r="D620" i="3"/>
  <c r="O621" i="2" l="1"/>
  <c r="N621" i="2"/>
  <c r="H620" i="3" s="1"/>
  <c r="F620" i="3"/>
  <c r="I620" i="3"/>
  <c r="J620" i="3"/>
  <c r="K620" i="3"/>
  <c r="D621" i="3"/>
  <c r="N622" i="2" l="1"/>
  <c r="F621" i="3" s="1"/>
  <c r="J621" i="3"/>
  <c r="O622" i="2"/>
  <c r="I621" i="3" s="1"/>
  <c r="H621" i="3"/>
  <c r="K621" i="3"/>
  <c r="D622" i="3"/>
  <c r="O623" i="2" l="1"/>
  <c r="N623" i="2"/>
  <c r="H622" i="3" s="1"/>
  <c r="F622" i="3"/>
  <c r="I622" i="3"/>
  <c r="J622" i="3"/>
  <c r="K622" i="3"/>
  <c r="D623" i="3"/>
  <c r="N624" i="2" l="1"/>
  <c r="F623" i="3" s="1"/>
  <c r="J623" i="3"/>
  <c r="O624" i="2"/>
  <c r="I623" i="3" s="1"/>
  <c r="H623" i="3"/>
  <c r="K623" i="3"/>
  <c r="D624" i="3"/>
  <c r="O625" i="2" l="1"/>
  <c r="N625" i="2"/>
  <c r="H624" i="3"/>
  <c r="J624" i="3"/>
  <c r="K624" i="3"/>
  <c r="D625" i="3"/>
  <c r="F624" i="3" l="1"/>
  <c r="N626" i="2"/>
  <c r="F625" i="3"/>
  <c r="O626" i="2"/>
  <c r="I624" i="3"/>
  <c r="H625" i="3"/>
  <c r="I625" i="3"/>
  <c r="J625" i="3"/>
  <c r="K625" i="3"/>
  <c r="D626" i="3"/>
  <c r="O627" i="2" l="1"/>
  <c r="N627" i="2"/>
  <c r="H626" i="3" s="1"/>
  <c r="F626" i="3"/>
  <c r="I626" i="3"/>
  <c r="J626" i="3"/>
  <c r="K626" i="3"/>
  <c r="D627" i="3"/>
  <c r="N628" i="2" l="1"/>
  <c r="J627" i="3"/>
  <c r="O628" i="2"/>
  <c r="F627" i="3"/>
  <c r="H627" i="3"/>
  <c r="I627" i="3"/>
  <c r="K627" i="3"/>
  <c r="D628" i="3"/>
  <c r="O629" i="2" l="1"/>
  <c r="F628" i="3" s="1"/>
  <c r="N629" i="2"/>
  <c r="H628" i="3" s="1"/>
  <c r="J628" i="3"/>
  <c r="I628" i="3"/>
  <c r="K628" i="3"/>
  <c r="D629" i="3"/>
  <c r="N630" i="2" l="1"/>
  <c r="J629" i="3"/>
  <c r="O630" i="2"/>
  <c r="F629" i="3"/>
  <c r="H629" i="3"/>
  <c r="I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<sst xmlns="http://schemas.openxmlformats.org/spreadsheetml/2006/main" count="832" uniqueCount="306">
  <si>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</si>
  <si>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</si>
  <si>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</si>
  <si>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</si>
  <si>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</si>
  <si>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</si>
  <si>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</si>
  <si>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</si>
  <si>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</si>
  <si>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</si>
  <si>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</si>
  <si>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</si>
  <si>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</si>
  <si>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</si>
  <si>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</si>
  <si>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</si>
  <si>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</si>
  <si>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</si>
  <si>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</si>
  <si>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</si>
  <si>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</si>
  <si>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</si>
  <si>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</si>
  <si>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</si>
  <si>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</si>
  <si>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</si>
  <si>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</si>
  <si>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</si>
  <si>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</si>
  <si>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</si>
  <si>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</si>
  <si>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</si>
  <si>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</si>
  <si>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</si>
  <si>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</si>
  <si>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</si>
  <si>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</si>
  <si>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</si>
  <si>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</si>
  <si>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</si>
  <si>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</si>
  <si>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</si>
  <si>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</si>
  <si>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</si>
  <si>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</si>
  <si>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</si>
  <si>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</si>
  <si>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</si>
  <si>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</si>
  <si>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</si>
  <si>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</si>
  <si>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</si>
  <si>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</si>
  <si>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</si>
  <si>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</si>
  <si>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</si>
  <si>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</si>
  <si>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</si>
  <si>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</si>
  <si>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</si>
  <si>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</si>
  <si>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</si>
  <si>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</si>
  <si>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</si>
  <si>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</si>
  <si>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</si>
  <si>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</si>
  <si>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</si>
  <si>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</si>
  <si>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</si>
  <si>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</si>
  <si>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</si>
  <si>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</si>
  <si>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</si>
  <si>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</si>
  <si>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</si>
  <si>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</si>
  <si>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</si>
  <si>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</si>
  <si>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</si>
  <si>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</si>
  <si>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</si>
  <si>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</si>
  <si>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</si>
  <si>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</si>
  <si>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</si>
  <si>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</si>
  <si>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</si>
  <si>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</si>
  <si>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</si>
  <si>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</si>
  <si>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</si>
  <si>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</si>
  <si>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</si>
  <si>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</si>
  <si>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</si>
  <si>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</si>
  <si>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</si>
  <si>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</si>
  <si>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</si>
  <si>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</si>
  <si>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</si>
  <si>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</si>
  <si>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</si>
  <si>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</si>
  <si>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</si>
  <si>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</si>
  <si>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</si>
  <si>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</si>
  <si>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</si>
  <si>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</si>
  <si>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</si>
  <si>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</si>
  <si>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</si>
  <si>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</si>
  <si>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</si>
  <si>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</si>
  <si>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</si>
  <si>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</si>
  <si>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</si>
  <si>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</si>
  <si>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</si>
  <si>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</si>
  <si>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</si>
  <si>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</si>
  <si>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</si>
  <si>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</si>
  <si>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</si>
  <si>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</si>
  <si>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</si>
  <si>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</si>
  <si>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</si>
  <si>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</si>
  <si>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</si>
  <si>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</si>
  <si>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</si>
  <si>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</si>
  <si>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</si>
  <si>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</si>
  <si>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</si>
  <si>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</si>
  <si>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</si>
  <si>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</si>
  <si>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</si>
  <si>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</si>
  <si>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</si>
  <si>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</si>
  <si>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</si>
  <si>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</si>
  <si>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</si>
  <si>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</si>
  <si>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</si>
  <si>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</si>
  <si>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</si>
  <si>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</si>
  <si>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</si>
  <si>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</si>
  <si>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</si>
  <si>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</si>
  <si>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</si>
  <si>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</si>
  <si>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</si>
  <si>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</si>
  <si>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</si>
  <si>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</si>
  <si>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</si>
  <si>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</si>
  <si>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</si>
  <si>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</si>
  <si>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</si>
  <si>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</si>
  <si>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</si>
  <si>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</si>
  <si>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</si>
  <si>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</si>
  <si>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</si>
  <si>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</si>
  <si>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</si>
  <si>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</si>
  <si>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</si>
  <si>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</si>
  <si>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</si>
  <si>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</si>
  <si>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</si>
  <si>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</si>
  <si>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</si>
  <si>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</si>
  <si>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</si>
  <si>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</si>
  <si>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</si>
  <si>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</si>
  <si>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</si>
  <si>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</si>
  <si>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</si>
  <si>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Cittadella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</si>
  <si>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</si>
  <si>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</si>
  <si>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</si>
  <si>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</si>
  <si>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</si>
  <si>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</si>
  <si>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</si>
  <si>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</si>
  <si>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Trapani</t>
  </si>
  <si>
    <t>Pescara</t>
  </si>
  <si>
    <t>Venezia</t>
  </si>
  <si>
    <t>Juve Stabia</t>
  </si>
  <si>
    <t>Virtus Entella</t>
  </si>
  <si>
    <t>Perugia</t>
  </si>
  <si>
    <t>Guimaraes</t>
  </si>
  <si>
    <t>Setubal</t>
  </si>
  <si>
    <t>24/07/2020</t>
  </si>
  <si>
    <t>25/07/2020</t>
  </si>
  <si>
    <t>26/07/2020</t>
  </si>
  <si>
    <t>Crotone</t>
  </si>
  <si>
    <t>Livorno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</si>
  <si>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</si>
  <si>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</si>
  <si>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</si>
  <si>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</si>
  <si>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</si>
  <si>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</si>
  <si>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</si>
  <si>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</si>
  <si>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</si>
  <si>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</si>
  <si>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</si>
  <si>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</si>
  <si>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</si>
  <si>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</si>
  <si>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Hibernian</t>
  </si>
  <si>
    <t>Kilmarnock</t>
  </si>
  <si>
    <t>St Mirren</t>
  </si>
  <si>
    <t>Livingston</t>
  </si>
  <si>
    <t>Celtic</t>
  </si>
  <si>
    <t>Hamilton</t>
  </si>
  <si>
    <t>Ross County</t>
  </si>
  <si>
    <t>Motherwell</t>
  </si>
  <si>
    <t>31/07/2020</t>
  </si>
  <si>
    <t>True prob %</t>
  </si>
  <si>
    <t>PW1</t>
  </si>
  <si>
    <t>PW2</t>
  </si>
  <si>
    <t>PL1</t>
  </si>
  <si>
    <t>PL2</t>
  </si>
  <si>
    <t>EV1</t>
  </si>
  <si>
    <t>EV2</t>
  </si>
  <si>
    <t>Mouscron</t>
  </si>
  <si>
    <t>Mechelen</t>
  </si>
  <si>
    <t>Genk</t>
  </si>
  <si>
    <t>Oud-Heverlee Leuven</t>
  </si>
  <si>
    <t>Charleroi</t>
  </si>
  <si>
    <t>Oostende</t>
  </si>
  <si>
    <t>Gent</t>
  </si>
  <si>
    <t>Kortrijk</t>
  </si>
  <si>
    <t>Cercle Brugge</t>
  </si>
  <si>
    <t>Antwerp</t>
  </si>
  <si>
    <t>Beerschot VA</t>
  </si>
  <si>
    <t>Waregem</t>
  </si>
  <si>
    <t>Eupen</t>
  </si>
  <si>
    <t>Club Brugge</t>
  </si>
  <si>
    <t>Anderlecht</t>
  </si>
  <si>
    <t>St Truiden</t>
  </si>
  <si>
    <t>Waasland-Beveren</t>
  </si>
  <si>
    <t>Standard</t>
  </si>
  <si>
    <t>14/08/2020</t>
  </si>
  <si>
    <t>15/08/2020</t>
  </si>
  <si>
    <t>16/08/2020</t>
  </si>
  <si>
    <t>17/08/2020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</si>
  <si>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</si>
  <si>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</si>
  <si>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</si>
  <si>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</si>
  <si>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</si>
  <si>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</si>
  <si>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</si>
  <si>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</si>
  <si>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</si>
  <si>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</si>
  <si>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</si>
  <si>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</si>
  <si>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</si>
  <si>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</si>
  <si>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</si>
  <si>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</si>
  <si>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</si>
  <si>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</si>
  <si>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</si>
  <si>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</si>
  <si>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</si>
  <si>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</si>
  <si>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</si>
  <si>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</si>
  <si>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</si>
  <si>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</si>
  <si>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</si>
  <si>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</si>
  <si>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</si>
  <si>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</si>
  <si>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</si>
  <si>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</si>
  <si>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</si>
  <si>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</si>
  <si>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21/08/2020</t>
  </si>
  <si>
    <t>22/08/2020</t>
  </si>
  <si>
    <t>23/08/2020</t>
  </si>
  <si>
    <t>24/08/2020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</si>
</sst>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1.0823838392191087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1.1127295289633246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1.081843313555203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1.0544833249757648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1.0602539754688272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1.0538616680405366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1.0681862313072781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1.0798489879783906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1.0305292048216539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10.438319355904289</v>
      </c>
      <c r="I185" s="6">
        <f>IF('Log_working_3-way'!$D185="","",'True_Odds_Calculator_3-way'!O186/'True_Odds_Calculator_3-way'!B186-1)</f>
        <v>5.434054637696164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3.2409053205356253E-2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1.0356970385210926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12.711801183228374</v>
      </c>
      <c r="I186" s="6">
        <f>IF('Log_working_3-way'!$D186="","",'True_Odds_Calculator_3-way'!O187/'True_Odds_Calculator_3-way'!B187-1)</f>
        <v>9.5577741995111261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3.8517321680937355E-2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1.0363906458713794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17.041563157012025</v>
      </c>
      <c r="I187" s="6">
        <f>IF('Log_working_3-way'!$D187="","",'True_Odds_Calculator_3-way'!O188/'True_Odds_Calculator_3-way'!B188-1)</f>
        <v>8.7642485660809637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3.8728092319131102E-2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1.0374540884650965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15.016795922358774</v>
      </c>
      <c r="I188" s="6">
        <f>IF('Log_working_3-way'!$D188="","",'True_Odds_Calculator_3-way'!O189/'True_Odds_Calculator_3-way'!B189-1)</f>
        <v>9.4030489876167049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4.0140936757478096E-2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1.0371582565800652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8.8769181683754539</v>
      </c>
      <c r="I189" s="6">
        <f>IF('Log_working_3-way'!$D189="","",'True_Odds_Calculator_3-way'!O190/'True_Odds_Calculator_3-way'!B190-1)</f>
        <v>11.090170542004181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4.0086253240469771E-2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1.0400248606731213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29.372396526179745</v>
      </c>
      <c r="I190" s="6">
        <f>IF('Log_working_3-way'!$D190="","",'True_Odds_Calculator_3-way'!O191/'True_Odds_Calculator_3-way'!B191-1)</f>
        <v>6.4667252080250703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3.9156441900069172E-2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1.0366483548913326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15.029690984074747</v>
      </c>
      <c r="I191" s="6">
        <f>IF('Log_working_3-way'!$D191="","",'True_Odds_Calculator_3-way'!O192/'True_Odds_Calculator_3-way'!B192-1)</f>
        <v>8.222576669181981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3.9304196886065235E-2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1.0359196129158981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16.14517216917093</v>
      </c>
      <c r="I192" s="6">
        <f>IF('Log_working_3-way'!$D192="","",'True_Odds_Calculator_3-way'!O193/'True_Odds_Calculator_3-way'!B193-1)</f>
        <v>8.4045622614273636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3.8392296051197095E-2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1.0376060587523253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19.43215565796211</v>
      </c>
      <c r="I193" s="6">
        <f>IF('Log_working_3-way'!$D193="","",'True_Odds_Calculator_3-way'!O194/'True_Odds_Calculator_3-way'!B194-1)</f>
        <v>9.6194167589516439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3.9360825428031987E-2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1.0369726194104747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11.091925709728566</v>
      </c>
      <c r="I194" s="6">
        <f>IF('Log_working_3-way'!$D194="","",'True_Odds_Calculator_3-way'!O195/'True_Odds_Calculator_3-way'!B195-1)</f>
        <v>9.7560127978485056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3.9935282595587429E-2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1.037787835409675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8.2728039999690193</v>
      </c>
      <c r="I195" s="6">
        <f>IF('Log_working_3-way'!$D195="","",'True_Odds_Calculator_3-way'!O196/'True_Odds_Calculator_3-way'!B196-1)</f>
        <v>7.0310184932071564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4.0104981612876012E-2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1.0369543441323068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13.561554183254435</v>
      </c>
      <c r="I196" s="6">
        <f>IF('Log_working_3-way'!$D196="","",'True_Odds_Calculator_3-way'!O197/'True_Odds_Calculator_3-way'!B197-1)</f>
        <v>7.9945299427636289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3.974304212617219E-2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1.0369417016386477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8.4588302809773488</v>
      </c>
      <c r="I197" s="6">
        <f>IF('Log_working_3-way'!$D197="","",'True_Odds_Calculator_3-way'!O198/'True_Odds_Calculator_3-way'!B198-1)</f>
        <v>5.9555731025446264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3.8917832691736765E-2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1.0320547613352287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6.8100641690893582</v>
      </c>
      <c r="I198" s="6">
        <f>IF('Log_working_3-way'!$D198="","",'True_Odds_Calculator_3-way'!O199/'True_Odds_Calculator_3-way'!B199-1)</f>
        <v>5.7369218454817767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3.3380045038855943E-2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1.0379751258482204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2.5845028951617532</v>
      </c>
      <c r="I199" s="6">
        <f>IF('Log_working_3-way'!$D199="","",'True_Odds_Calculator_3-way'!O200/'True_Odds_Calculator_3-way'!B200-1)</f>
        <v>4.4217407759465495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3.5705658065463997E-2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1.0382407528715281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37.217308499803408</v>
      </c>
      <c r="I200" s="6">
        <f>IF('Log_working_3-way'!$D200="","",'True_Odds_Calculator_3-way'!O201/'True_Odds_Calculator_3-way'!B201-1)</f>
        <v>3.7290888880468822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3.5012639212143704E-2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1.0445175240240878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3.692788175181196</v>
      </c>
      <c r="I201" s="6">
        <f>IF('Log_working_3-way'!$D201="","",'True_Odds_Calculator_3-way'!O202/'True_Odds_Calculator_3-way'!B202-1)</f>
        <v>4.5401453595496175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4.3018902274922111E-2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1.0359651556778104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5.7134094030655129</v>
      </c>
      <c r="I202" s="6">
        <f>IF('Log_working_3-way'!$D202="","",'True_Odds_Calculator_3-way'!O203/'True_Odds_Calculator_3-way'!B203-1)</f>
        <v>5.9311275152249596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3.6999262539876732E-2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1.0364706535466972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23.837273456138771</v>
      </c>
      <c r="I203" s="6">
        <f>IF('Log_working_3-way'!$D203="","",'True_Odds_Calculator_3-way'!O204/'True_Odds_Calculator_3-way'!B204-1)</f>
        <v>6.2750101554710307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3.7441528739570629E-2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1.0378179811789923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11.804028517422443</v>
      </c>
      <c r="I204" s="6">
        <f>IF('Log_working_3-way'!$D204="","",'True_Odds_Calculator_3-way'!O205/'True_Odds_Calculator_3-way'!B205-1)</f>
        <v>5.9464334386490307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4.0284772991360684E-2</v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1.0372554680457629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14.262715245006877</v>
      </c>
      <c r="I206" s="6">
        <f>IF('Log_working_3-way'!$D206="","",'True_Odds_Calculator_3-way'!O207/'True_Odds_Calculator_3-way'!B207-1)</f>
        <v>7.4668027644047061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3.9969865753398892E-2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1.0380331439199428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6.907812836806011</v>
      </c>
      <c r="I207" s="6">
        <f>IF('Log_working_3-way'!$D207="","",'True_Odds_Calculator_3-way'!O208/'True_Odds_Calculator_3-way'!B208-1)</f>
        <v>3.6524792239382151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3.8228064686639307E-2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1.0417268347007318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4.0540490355664858</v>
      </c>
      <c r="I208" s="6">
        <f>IF('Log_working_3-way'!$D208="","",'True_Odds_Calculator_3-way'!O209/'True_Odds_Calculator_3-way'!B209-1)</f>
        <v>4.6875966011629497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4.0848618780045864E-2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1.0385674287824544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8.3259874168964227</v>
      </c>
      <c r="I209" s="6">
        <f>IF('Log_working_3-way'!$D209="","",'True_Odds_Calculator_3-way'!O210/'True_Odds_Calculator_3-way'!B210-1)</f>
        <v>6.134651452044519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4.0627048349686445E-2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1.037306333217799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10.051964900061611</v>
      </c>
      <c r="I210" s="6">
        <f>IF('Log_working_3-way'!$D210="","",'True_Odds_Calculator_3-way'!O211/'True_Odds_Calculator_3-way'!B211-1)</f>
        <v>6.3802168908146957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3.9720174656087126E-2</v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1.0289031158020729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25.076787689091244</v>
      </c>
      <c r="I212" s="6">
        <f>IF('Log_working_3-way'!$D212="","",'True_Odds_Calculator_3-way'!O213/'True_Odds_Calculator_3-way'!B213-1)</f>
        <v>4.9512196391956653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2.9511710245217593E-2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1.0286262621832221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16.720864278034441</v>
      </c>
      <c r="I213" s="6">
        <f>IF('Log_working_3-way'!$D213="","",'True_Odds_Calculator_3-way'!O214/'True_Odds_Calculator_3-way'!B214-1)</f>
        <v>6.6994536354537129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3.0583976555626613E-2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1.0271962726480413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26.536576445878755</v>
      </c>
      <c r="I214" s="6">
        <f>IF('Log_working_3-way'!$D214="","",'True_Odds_Calculator_3-way'!O215/'True_Odds_Calculator_3-way'!B215-1)</f>
        <v>5.7046435192864369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2.7482318318304166E-2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1.0351574493761864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1.366924626818153</v>
      </c>
      <c r="I215" s="6">
        <f>IF('Log_working_3-way'!$D215="","",'True_Odds_Calculator_3-way'!O216/'True_Odds_Calculator_3-way'!B216-1)</f>
        <v>4.3172689322308333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3.1467678496367002E-2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1.0291758422535959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17.991657508606664</v>
      </c>
      <c r="I216" s="6">
        <f>IF('Log_working_3-way'!$D216="","",'True_Odds_Calculator_3-way'!O217/'True_Odds_Calculator_3-way'!B217-1)</f>
        <v>5.4767602034439298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3.0908812223062299E-2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1.0292895345459419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8.1811053567633465</v>
      </c>
      <c r="I217" s="6">
        <f>IF('Log_working_3-way'!$D217="","",'True_Odds_Calculator_3-way'!O218/'True_Odds_Calculator_3-way'!B218-1)</f>
        <v>6.8713180356338723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3.1189083820662766E-2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1.1045828372458977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81.806468647673213</v>
      </c>
      <c r="I218" s="6">
        <f>IF('Log_working_3-way'!$D218="","",'True_Odds_Calculator_3-way'!O219/'True_Odds_Calculator_3-way'!B219-1)</f>
        <v>-0.43718043802432227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3.5352472220023357E-2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1.043362668923417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0.59241705553044732</v>
      </c>
      <c r="I219" s="6">
        <f>IF('Log_working_3-way'!$D219="","",'True_Odds_Calculator_3-way'!O220/'True_Odds_Calculator_3-way'!B220-1)</f>
        <v>2.7593764550539097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3.4828221682827731E-2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1.0285970619893381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19.424787010846661</v>
      </c>
      <c r="I220" s="6">
        <f>IF('Log_working_3-way'!$D220="","",'True_Odds_Calculator_3-way'!O221/'True_Odds_Calculator_3-way'!B221-1)</f>
        <v>6.7457593436071752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3.0218813076952289E-2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1.0278114739365445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8.9769664295159561</v>
      </c>
      <c r="I221" s="6">
        <f>IF('Log_working_3-way'!$D221="","",'True_Odds_Calculator_3-way'!O222/'True_Odds_Calculator_3-way'!B222-1)</f>
        <v>6.4112345480510458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2.9656347335905275E-2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1.0314845715116252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15.383733441736137</v>
      </c>
      <c r="I222" s="6">
        <f>IF('Log_working_3-way'!$D222="","",'True_Odds_Calculator_3-way'!O223/'True_Odds_Calculator_3-way'!B223-1)</f>
        <v>6.1827920320224923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3.3652547427903023E-2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1.0303303508904231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5.9291567276168733</v>
      </c>
      <c r="I223" s="6">
        <f>IF('Log_working_3-way'!$D223="","",'True_Odds_Calculator_3-way'!O224/'True_Odds_Calculator_3-way'!B224-1)</f>
        <v>7.0494209438840763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3.175459337520703E-2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1.0344278170614758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34.577890658423563</v>
      </c>
      <c r="I224" s="6">
        <f>IF('Log_working_3-way'!$D224="","",'True_Odds_Calculator_3-way'!O225/'True_Odds_Calculator_3-way'!B225-1)</f>
        <v>4.1188166107838899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3.2409317755839107E-2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1.0369603214631051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1.7330032060694074</v>
      </c>
      <c r="I225" s="6">
        <f>IF('Log_working_3-way'!$D225="","",'True_Odds_Calculator_3-way'!O226/'True_Odds_Calculator_3-way'!B226-1)</f>
        <v>4.232836452291628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3.3536758830703173E-2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1.0314449161878312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6.8124023064079102</v>
      </c>
      <c r="I226" s="6">
        <f>IF('Log_working_3-way'!$D226="","",'True_Odds_Calculator_3-way'!O227/'True_Odds_Calculator_3-way'!B227-1)</f>
        <v>6.6809196220842351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3.3070769562147717E-2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1.0515373305685169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58.950959725552067</v>
      </c>
      <c r="I227" s="6">
        <f>IF('Log_working_3-way'!$D227="","",'True_Odds_Calculator_3-way'!O228/'True_Odds_Calculator_3-way'!B228-1)</f>
        <v>1.6243768592489847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3.4180675073038902E-2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1.037215879026143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7.4667271923245675</v>
      </c>
      <c r="I228" s="6">
        <f>IF('Log_working_3-way'!$D228="","",'True_Odds_Calculator_3-way'!O229/'True_Odds_Calculator_3-way'!B229-1)</f>
        <v>13.334278566287161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3.9979148287753619E-2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1.0819427279668292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70.416087669217973</v>
      </c>
      <c r="I229" s="6">
        <f>IF('Log_working_3-way'!$D229="","",'True_Odds_Calculator_3-way'!O230/'True_Odds_Calculator_3-way'!B230-1)</f>
        <v>0.78369220143626617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4.0609931966754331E-2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1.0428022320104879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34.753566164394222</v>
      </c>
      <c r="I230" s="6">
        <f>IF('Log_working_3-way'!$D230="","",'True_Odds_Calculator_3-way'!O231/'True_Odds_Calculator_3-way'!B231-1)</f>
        <v>5.0707300040248162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3.990325553330587E-2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1.0371536323980375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11.446235877815514</v>
      </c>
      <c r="I231" s="6">
        <f>IF('Log_working_3-way'!$D231="","",'True_Odds_Calculator_3-way'!O232/'True_Odds_Calculator_3-way'!B232-1)</f>
        <v>6.1028391834615263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3.9614625956732485E-2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1.0457945372883952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0.59909348501732262</v>
      </c>
      <c r="I232" s="6">
        <f>IF('Log_working_3-way'!$D232="","",'True_Odds_Calculator_3-way'!O233/'True_Odds_Calculator_3-way'!B233-1)</f>
        <v>2.2148060319410425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3.5819561684366619E-2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1.0320632488573702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22.027457262625891</v>
      </c>
      <c r="I233" s="6">
        <f>IF('Log_working_3-way'!$D233="","",'True_Odds_Calculator_3-way'!O234/'True_Odds_Calculator_3-way'!B234-1)</f>
        <v>5.7371355773202133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3.3347261637914238E-2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1.0660583257643685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68.345106087879984</v>
      </c>
      <c r="I234" s="6">
        <f>IF('Log_working_3-way'!$D234="","",'True_Odds_Calculator_3-way'!O235/'True_Odds_Calculator_3-way'!B235-1)</f>
        <v>0.5829885142945872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3.5667071950858054E-2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1.0375023026275592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2.8462908417439539</v>
      </c>
      <c r="I235" s="6">
        <f>IF('Log_working_3-way'!$D235="","",'True_Odds_Calculator_3-way'!O236/'True_Odds_Calculator_3-way'!B236-1)</f>
        <v>4.7712642055497883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3.5815552240667126E-2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1.0322267532299645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15.923839491152162</v>
      </c>
      <c r="I236" s="6">
        <f>IF('Log_working_3-way'!$D236="","",'True_Odds_Calculator_3-way'!O237/'True_Odds_Calculator_3-way'!B237-1)</f>
        <v>6.5427314657322082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3.4439987479888412E-2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1.0305047514436814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16.687278981338228</v>
      </c>
      <c r="I237" s="6">
        <f>IF('Log_working_3-way'!$D237="","",'True_Odds_Calculator_3-way'!O238/'True_Odds_Calculator_3-way'!B238-1)</f>
        <v>6.3905302638972845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3.2540889694131936E-2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1.037468545087417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38.753316991556751</v>
      </c>
      <c r="I238" s="6">
        <f>IF('Log_working_3-way'!$D238="","",'True_Odds_Calculator_3-way'!O239/'True_Odds_Calculator_3-way'!B239-1)</f>
        <v>3.9519702826852701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3.3659335998574402E-2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1.0396395787231449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1.3950460180122515</v>
      </c>
      <c r="I239" s="6">
        <f>IF('Log_working_3-way'!$D239="","",'True_Odds_Calculator_3-way'!O240/'True_Odds_Calculator_3-way'!B240-1)</f>
        <v>4.4229601233855371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3.54727806308206E-2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1.0311292466863458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22.048887649438178</v>
      </c>
      <c r="I240" s="6">
        <f>IF('Log_working_3-way'!$D240="","",'True_Odds_Calculator_3-way'!O241/'True_Odds_Calculator_3-way'!B241-1)</f>
        <v>6.5577346483227688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3.2386476377248563E-2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1.0346468805603297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3.096688224849002</v>
      </c>
      <c r="I241" s="6">
        <f>IF('Log_working_3-way'!$D241="","",'True_Odds_Calculator_3-way'!O242/'True_Odds_Calculator_3-way'!B242-1)</f>
        <v>4.870206580822364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3.3462084428849126E-2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1.036736781750456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10.760518978823271</v>
      </c>
      <c r="I242" s="6">
        <f>IF('Log_working_3-way'!$D242="","",'True_Odds_Calculator_3-way'!O243/'True_Odds_Calculator_3-way'!B243-1)</f>
        <v>8.0515583047144066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3.95405783601257E-2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1.0374450676781932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16.562628941939284</v>
      </c>
      <c r="I243" s="6">
        <f>IF('Log_working_3-way'!$D243="","",'True_Odds_Calculator_3-way'!O244/'True_Odds_Calculator_3-way'!B244-1)</f>
        <v>9.4745646978490967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3.9869306356972167E-2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1.0360271555413807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8.4624014392779987</v>
      </c>
      <c r="I244" s="6">
        <f>IF('Log_working_3-way'!$D244="","",'True_Odds_Calculator_3-way'!O245/'True_Odds_Calculator_3-way'!B245-1)</f>
        <v>7.9502475541192812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3.8525739831829942E-2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1.0358326800369302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24.902524210301255</v>
      </c>
      <c r="I245" s="6">
        <f>IF('Log_working_3-way'!$D245="","",'True_Odds_Calculator_3-way'!O246/'True_Odds_Calculator_3-way'!B246-1)</f>
        <v>6.9670623952099966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3.6437919082077386E-2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1.0376465414240787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12.182037076995158</v>
      </c>
      <c r="I246" s="6">
        <f>IF('Log_working_3-way'!$D246="","",'True_Odds_Calculator_3-way'!O247/'True_Odds_Calculator_3-way'!B247-1)</f>
        <v>9.3983130941930746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4.0614667119068137E-2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1.0371638212922181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17.344532490048451</v>
      </c>
      <c r="I247" s="6">
        <f>IF('Log_working_3-way'!$D247="","",'True_Odds_Calculator_3-way'!O248/'True_Odds_Calculator_3-way'!B248-1)</f>
        <v>8.5732431242288332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3.9494957795715324E-2</v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1.0374921156055295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18.516617881896213</v>
      </c>
      <c r="I249" s="6">
        <f>IF('Log_working_3-way'!$D249="","",'True_Odds_Calculator_3-way'!O250/'True_Odds_Calculator_3-way'!B250-1)</f>
        <v>7.5707907836166015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3.9655587555622152E-2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1.0361198875387971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13.920104570372127</v>
      </c>
      <c r="I250" s="6">
        <f>IF('Log_working_3-way'!$D250="","",'True_Odds_Calculator_3-way'!O251/'True_Odds_Calculator_3-way'!B251-1)</f>
        <v>8.9521868721593894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3.8868791230959099E-2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1.0375204606978978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25.975755286501204</v>
      </c>
      <c r="I251" s="6">
        <f>IF('Log_working_3-way'!$D251="","",'True_Odds_Calculator_3-way'!O252/'True_Odds_Calculator_3-way'!B252-1)</f>
        <v>7.0957862179299234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3.7773982308279885E-2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1.0402835403192483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1.2661681226756243</v>
      </c>
      <c r="I252" s="6">
        <f>IF('Log_working_3-way'!$D252="","",'True_Odds_Calculator_3-way'!O253/'True_Odds_Calculator_3-way'!B253-1)</f>
        <v>3.4690229299201762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3.4859786922228242E-2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1.0318451579070602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16.219349240631043</v>
      </c>
      <c r="I253" s="6">
        <f>IF('Log_working_3-way'!$D253="","",'True_Odds_Calculator_3-way'!O254/'True_Odds_Calculator_3-way'!B254-1)</f>
        <v>5.8412858441107769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3.3919136324227495E-2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1.0303166102114363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10.84608505972815</v>
      </c>
      <c r="I254" s="6">
        <f>IF('Log_working_3-way'!$D254="","",'True_Odds_Calculator_3-way'!O255/'True_Odds_Calculator_3-way'!B255-1)</f>
        <v>4.8494912347525396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3.2031818058019024E-2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1.0515176302294502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52.627826770107738</v>
      </c>
      <c r="I255" s="6">
        <f>IF('Log_working_3-way'!$D255="","",'True_Odds_Calculator_3-way'!O256/'True_Odds_Calculator_3-way'!B256-1)</f>
        <v>1.8923321713760433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3.8484946228985351E-2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1.0310468380280402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10.918135049100062</v>
      </c>
      <c r="I256" s="6">
        <f>IF('Log_working_3-way'!$D256="","",'True_Odds_Calculator_3-way'!O257/'True_Odds_Calculator_3-way'!B257-1)</f>
        <v>5.4636241102174168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3.3003939358315693E-2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1.0491627494013247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0.73108693004765612</v>
      </c>
      <c r="I257" s="6">
        <f>IF('Log_working_3-way'!$D257="","",'True_Odds_Calculator_3-way'!O258/'True_Odds_Calculator_3-way'!B258-1)</f>
        <v>3.5209486278988908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4.0803100029568551E-2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1.0360932746532656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12.402427470616725</v>
      </c>
      <c r="I258" s="6">
        <f>IF('Log_working_3-way'!$D258="","",'True_Odds_Calculator_3-way'!O259/'True_Odds_Calculator_3-way'!B259-1)</f>
        <v>7.6289930676034974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3.883589226336559E-2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1.0381806890289551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20.394256359143448</v>
      </c>
      <c r="I259" s="6">
        <f>IF('Log_working_3-way'!$D259="","",'True_Odds_Calculator_3-way'!O260/'True_Odds_Calculator_3-way'!B260-1)</f>
        <v>6.9856444103459303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3.9994596065820121E-2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1.0378781247840774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9.8938577860308818</v>
      </c>
      <c r="I260" s="6">
        <f>IF('Log_working_3-way'!$D260="","",'True_Odds_Calculator_3-way'!O261/'True_Odds_Calculator_3-way'!B261-1)</f>
        <v>7.8777478168900732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4.0651704481491802E-2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1.0440813517224279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1.2955670971541542</v>
      </c>
      <c r="I261" s="6">
        <f>IF('Log_working_3-way'!$D261="","",'True_Odds_Calculator_3-way'!O262/'True_Odds_Calculator_3-way'!B262-1)</f>
        <v>2.9659402275402007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3.7432853090150431E-2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1.0319280274193652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19.549215935062271</v>
      </c>
      <c r="I262" s="6">
        <f>IF('Log_working_3-way'!$D262="","",'True_Odds_Calculator_3-way'!O263/'True_Odds_Calculator_3-way'!B263-1)</f>
        <v>4.5914965627666611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3.344002209343544E-2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1.0409334986228456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38.630519167775034</v>
      </c>
      <c r="I263" s="6">
        <f>IF('Log_working_3-way'!$D263="","",'True_Odds_Calculator_3-way'!O264/'True_Odds_Calculator_3-way'!B264-1)</f>
        <v>3.6586079674772298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3.6862198834029858E-2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1.0392672220993713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38.68630636636491</v>
      </c>
      <c r="I264" s="6">
        <f>IF('Log_working_3-way'!$D264="","",'True_Odds_Calculator_3-way'!O265/'True_Odds_Calculator_3-way'!B265-1)</f>
        <v>3.3908054233789455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3.5404677520186834E-2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1.0312232617508552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25.291386188800111</v>
      </c>
      <c r="I265" s="6">
        <f>IF('Log_working_3-way'!$D265="","",'True_Odds_Calculator_3-way'!O266/'True_Odds_Calculator_3-way'!B266-1)</f>
        <v>4.4424072935464585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3.1772760717609039E-2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1.1119727987262711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79.875069448508</v>
      </c>
      <c r="I266" s="6">
        <f>IF('Log_working_3-way'!$D266="","",'True_Odds_Calculator_3-way'!O267/'True_Odds_Calculator_3-way'!B267-1)</f>
        <v>-0.23943726957158928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4.0716254101575089E-2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1.0382277740001145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7.720880789386511</v>
      </c>
      <c r="I267" s="6">
        <f>IF('Log_working_3-way'!$D267="","",'True_Odds_Calculator_3-way'!O268/'True_Odds_Calculator_3-way'!B268-1)</f>
        <v>6.6706116068924848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4.0311699549533175E-2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1.0467611904053482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29.184713432671209</v>
      </c>
      <c r="I268" s="6">
        <f>IF('Log_working_3-way'!$D268="","",'True_Odds_Calculator_3-way'!O269/'True_Odds_Calculator_3-way'!B269-1)</f>
        <v>6.897117026694036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4.5617728872037855E-2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1.0381703450877933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16.409025486476544</v>
      </c>
      <c r="I269" s="6">
        <f>IF('Log_working_3-way'!$D269="","",'True_Odds_Calculator_3-way'!O270/'True_Odds_Calculator_3-way'!B270-1)</f>
        <v>12.58773012169522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4.0135249004550788E-2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1.0403078374201888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28.683452659917688</v>
      </c>
      <c r="I270" s="6">
        <f>IF('Log_working_3-way'!$D270="","",'True_Odds_Calculator_3-way'!O271/'True_Odds_Calculator_3-way'!B271-1)</f>
        <v>6.0632843926038538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3.9777881787346647E-2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1.0386851829957011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5.5164951267345419</v>
      </c>
      <c r="I271" s="6">
        <f>IF('Log_working_3-way'!$D271="","",'True_Odds_Calculator_3-way'!O272/'True_Odds_Calculator_3-way'!B272-1)</f>
        <v>9.1952944371586831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4.0695020234922552E-2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1.0372492322700153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21.250476795931341</v>
      </c>
      <c r="I272" s="6">
        <f>IF('Log_working_3-way'!$D272="","",'True_Odds_Calculator_3-way'!O273/'True_Odds_Calculator_3-way'!B273-1)</f>
        <v>7.5268267086448919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3.8804945054945028E-2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1.0779181645984905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44.984962579525629</v>
      </c>
      <c r="I273" s="6">
        <f>IF('Log_working_3-way'!$D273="","",'True_Odds_Calculator_3-way'!O274/'True_Odds_Calculator_3-way'!B274-1)</f>
        <v>4.0857030816047573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6.3437786204004087E-2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1.0380852737989739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26.542560674473183</v>
      </c>
      <c r="I274" s="6">
        <f>IF('Log_working_3-way'!$D274="","",'True_Odds_Calculator_3-way'!O275/'True_Odds_Calculator_3-way'!B275-1)</f>
        <v>6.3497131057175666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3.8275179484149158E-2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1.0374551001527577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27.160567954513706</v>
      </c>
      <c r="I275" s="6">
        <f>IF('Log_working_3-way'!$D275="","",'True_Odds_Calculator_3-way'!O276/'True_Odds_Calculator_3-way'!B276-1)</f>
        <v>4.7615356092038654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3.7564570571905431E-2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1.035842371028014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10.526565708649361</v>
      </c>
      <c r="I276" s="6">
        <f>IF('Log_working_3-way'!$D276="","",'True_Odds_Calculator_3-way'!O277/'True_Odds_Calculator_3-way'!B277-1)</f>
        <v>11.279468042756424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3.8734088187189597E-2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1.0375296147466158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5.199922821516223</v>
      </c>
      <c r="I277" s="6">
        <f>IF('Log_working_3-way'!$D277="","",'True_Odds_Calculator_3-way'!O278/'True_Odds_Calculator_3-way'!B278-1)</f>
        <v>7.7846151378765462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3.901369766397611E-2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1.0378768826195999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6.6766145379517328</v>
      </c>
      <c r="I278" s="6">
        <f>IF('Log_working_3-way'!$D278="","",'True_Odds_Calculator_3-way'!O279/'True_Odds_Calculator_3-way'!B279-1)</f>
        <v>6.3410658056680154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3.9498200398097261E-2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1.0629552284734971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58.499994387533512</v>
      </c>
      <c r="I279" s="6">
        <f>IF('Log_working_3-way'!$D279="","",'True_Odds_Calculator_3-way'!O280/'True_Odds_Calculator_3-way'!B280-1)</f>
        <v>1.6657650263236889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4.201898905117063E-2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1.054414089240735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48.638309989608778</v>
      </c>
      <c r="I280" s="6">
        <f>IF('Log_working_3-way'!$D280="","",'True_Odds_Calculator_3-way'!O281/'True_Odds_Calculator_3-way'!B281-1)</f>
        <v>3.027234729026266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4.2685688484812134E-2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1.0519863904843665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47.992202442253941</v>
      </c>
      <c r="I281" s="6">
        <f>IF('Log_working_3-way'!$D281="","",'True_Odds_Calculator_3-way'!O282/'True_Odds_Calculator_3-way'!B282-1)</f>
        <v>2.7802625341245317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4.1398541398541377E-2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1.0643134216137078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4.1858376256112448</v>
      </c>
      <c r="I282" s="6">
        <f>IF('Log_working_3-way'!$D282="","",'True_Odds_Calculator_3-way'!O283/'True_Odds_Calculator_3-way'!B283-1)</f>
        <v>5.1874100522381736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6.2580611876386527E-2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1.0381877087125149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17.489271771429181</v>
      </c>
      <c r="I283" s="6">
        <f>IF('Log_working_3-way'!$D283="","",'True_Odds_Calculator_3-way'!O284/'True_Odds_Calculator_3-way'!B284-1)</f>
        <v>5.871416853255556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4.0424330907572248E-2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1.0497811028620911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0.39487390835788583</v>
      </c>
      <c r="I284" s="6">
        <f>IF('Log_working_3-way'!$D284="","",'True_Odds_Calculator_3-way'!O285/'True_Odds_Calculator_3-way'!B285-1)</f>
        <v>3.8964765958947458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4.0660006466800347E-2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1.0491983091278876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44.689953438026372</v>
      </c>
      <c r="I285" s="6">
        <f>IF('Log_working_3-way'!$D285="","",'True_Odds_Calculator_3-way'!O286/'True_Odds_Calculator_3-way'!B286-1)</f>
        <v>3.2397750469357058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4.0982143880345934E-2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1.0488326898485978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1.8470994934459926</v>
      </c>
      <c r="I286" s="6">
        <f>IF('Log_working_3-way'!$D286="","",'True_Odds_Calculator_3-way'!O287/'True_Odds_Calculator_3-way'!B287-1)</f>
        <v>4.2776359937139459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4.4098252300242669E-2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1.0369338640108769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11.53389269464159</v>
      </c>
      <c r="I287" s="6">
        <f>IF('Log_working_3-way'!$D287="","",'True_Odds_Calculator_3-way'!O288/'True_Odds_Calculator_3-way'!B288-1)</f>
        <v>8.3917290289761173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3.9811196625276102E-2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1.037184980550705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15.979308612128758</v>
      </c>
      <c r="I288" s="6">
        <f>IF('Log_working_3-way'!$D288="","",'True_Odds_Calculator_3-way'!O289/'True_Odds_Calculator_3-way'!B289-1)</f>
        <v>7.7784517942098113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3.9743188312585831E-2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1.0376054228482163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12.687674246380357</v>
      </c>
      <c r="I289" s="6">
        <f>IF('Log_working_3-way'!$D289="","",'True_Odds_Calculator_3-way'!O290/'True_Odds_Calculator_3-way'!B290-1)</f>
        <v>7.0757565549427461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4.0347891388014867E-2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1.0376483173788582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21.899795656780608</v>
      </c>
      <c r="I290" s="6">
        <f>IF('Log_working_3-way'!$D290="","",'True_Odds_Calculator_3-way'!O291/'True_Odds_Calculator_3-way'!B291-1)</f>
        <v>6.6794975300536628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3.910795805607048E-2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1.0525549861774743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0.30163378489140436</v>
      </c>
      <c r="I291" s="6">
        <f>IF('Log_working_3-way'!$D291="","",'True_Odds_Calculator_3-way'!O292/'True_Odds_Calculator_3-way'!B292-1)</f>
        <v>3.0496474616389753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4.1177704856550701E-2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1.0385536182236652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16.099989941182386</v>
      </c>
      <c r="I292" s="6">
        <f>IF('Log_working_3-way'!$D292="","",'True_Odds_Calculator_3-way'!O293/'True_Odds_Calculator_3-way'!B293-1)</f>
        <v>7.2118372747706445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4.1135974709670675E-2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1.0312104624684049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14.731180675320555</v>
      </c>
      <c r="I293" s="6">
        <f>IF('Log_working_3-way'!$D293="","",'True_Odds_Calculator_3-way'!O294/'True_Odds_Calculator_3-way'!B294-1)</f>
        <v>9.5385151374583703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3.3559110052243213E-2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1.041100350704226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30.394875268476081</v>
      </c>
      <c r="I294" s="6">
        <f>IF('Log_working_3-way'!$D294="","",'True_Odds_Calculator_3-way'!O295/'True_Odds_Calculator_3-way'!B295-1)</f>
        <v>5.069720809430823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4.0076157183432715E-2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1.0412290325491362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28.325582517447604</v>
      </c>
      <c r="I295" s="6">
        <f>IF('Log_working_3-way'!$D295="","",'True_Odds_Calculator_3-way'!O296/'True_Odds_Calculator_3-way'!B296-1)</f>
        <v>5.653292305083804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4.0869307807371191E-2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1.0410855043251925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3.5219535084314453</v>
      </c>
      <c r="I296" s="6">
        <f>IF('Log_working_3-way'!$D296="","",'True_Odds_Calculator_3-way'!O297/'True_Odds_Calculator_3-way'!B297-1)</f>
        <v>5.9073311931039489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4.0571809997176356E-2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1.0379294297969115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12.180912655056073</v>
      </c>
      <c r="I297" s="6">
        <f>IF('Log_working_3-way'!$D297="","",'True_Odds_Calculator_3-way'!O298/'True_Odds_Calculator_3-way'!B298-1)</f>
        <v>7.1674177643123844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4.0703438662622382E-2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1.0315687140395804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11.42235022525808</v>
      </c>
      <c r="I298" s="6">
        <f>IF('Log_working_3-way'!$D298="","",'True_Odds_Calculator_3-way'!O299/'True_Odds_Calculator_3-way'!B299-1)</f>
        <v>9.1273359504436922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3.4160210593694007E-2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1.0314617629771097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17.290387192963966</v>
      </c>
      <c r="I299" s="6">
        <f>IF('Log_working_3-way'!$D299="","",'True_Odds_Calculator_3-way'!O300/'True_Odds_Calculator_3-way'!B300-1)</f>
        <v>8.331830200491817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3.3526052947178142E-2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1.0508703040294143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32.027712401510605</v>
      </c>
      <c r="I300" s="6">
        <f>IF('Log_working_3-way'!$D300="","",'True_Odds_Calculator_3-way'!O301/'True_Odds_Calculator_3-way'!B301-1)</f>
        <v>7.6596466142006872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4.7667961496021372E-2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1.0519394272609699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31.986237956605137</v>
      </c>
      <c r="I301" s="6">
        <f>IF('Log_working_3-way'!$D301="","",'True_Odds_Calculator_3-way'!O302/'True_Odds_Calculator_3-way'!B302-1)</f>
        <v>7.1029356556017333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4.8985221354676645E-2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1.0444150756251676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19.670281753130592</v>
      </c>
      <c r="I302" s="6">
        <f>IF('Log_working_3-way'!$D302="","",'True_Odds_Calculator_3-way'!O303/'True_Odds_Calculator_3-way'!B303-1)</f>
        <v>6.8897788185234301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4.6590247967671417E-2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1.0446252016258359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20.071059799153836</v>
      </c>
      <c r="I303" s="6">
        <f>IF('Log_working_3-way'!$D303="","",'True_Odds_Calculator_3-way'!O304/'True_Odds_Calculator_3-way'!B304-1)</f>
        <v>10.936382175177743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4.6054744248766877E-2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1.0424866652797558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10.52853673345477</v>
      </c>
      <c r="I304" s="6">
        <f>IF('Log_working_3-way'!$D304="","",'True_Odds_Calculator_3-way'!O305/'True_Odds_Calculator_3-way'!B305-1)</f>
        <v>11.284309693088119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4.578121571209115E-2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1.0419553417308056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17.10149159742399</v>
      </c>
      <c r="I305" s="6">
        <f>IF('Log_working_3-way'!$D305="","",'True_Odds_Calculator_3-way'!O306/'True_Odds_Calculator_3-way'!B306-1)</f>
        <v>10.625355479655319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4.4311270188906349E-2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1.0578322505998619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39.130214004883022</v>
      </c>
      <c r="I306" s="6">
        <f>IF('Log_working_3-way'!$D306="","",'True_Odds_Calculator_3-way'!O307/'True_Odds_Calculator_3-way'!B307-1)</f>
        <v>5.2894651458806496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5.072020239115349E-2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1.0426068034962814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16.471541702770651</v>
      </c>
      <c r="I307" s="6">
        <f>IF('Log_working_3-way'!$D307="","",'True_Odds_Calculator_3-way'!O308/'True_Odds_Calculator_3-way'!B308-1)</f>
        <v>9.5591741534520551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4.529062668597561E-2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1.0419676211934208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22.972882741704709</v>
      </c>
      <c r="I308" s="6">
        <f>IF('Log_working_3-way'!$D308="","",'True_Odds_Calculator_3-way'!O309/'True_Odds_Calculator_3-way'!B309-1)</f>
        <v>8.9783070725097645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4.2844962341906934E-2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1.0458911961644324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35.559667588505263</v>
      </c>
      <c r="I309" s="6">
        <f>IF('Log_working_3-way'!$D309="","",'True_Odds_Calculator_3-way'!O310/'True_Odds_Calculator_3-way'!B310-1)</f>
        <v>5.3733653695446666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4.2239989647729015E-2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1.077810887384997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69.189168663434415</v>
      </c>
      <c r="I310" s="6">
        <f>IF('Log_working_3-way'!$D310="","",'True_Odds_Calculator_3-way'!O311/'True_Odds_Calculator_3-way'!B311-1)</f>
        <v>0.59969952937981863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4.0778178367196327E-2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1.0362750973351036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14.777754893658395</v>
      </c>
      <c r="I311" s="6">
        <f>IF('Log_working_3-way'!$D311="","",'True_Odds_Calculator_3-way'!O312/'True_Odds_Calculator_3-way'!B312-1)</f>
        <v>7.1818379102857222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3.8869242524172343E-2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1.0685362031597214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-0.45716060323815955</v>
      </c>
      <c r="I312" s="6">
        <f>IF('Log_working_3-way'!$D312="","",'True_Odds_Calculator_3-way'!O313/'True_Odds_Calculator_3-way'!B313-1)</f>
        <v>1.4942382907805145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4.2986480254375126E-2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1.0379286683538262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18.332845245721604</v>
      </c>
      <c r="I313" s="6">
        <f>IF('Log_working_3-way'!$D313="","",'True_Odds_Calculator_3-way'!O314/'True_Odds_Calculator_3-way'!B314-1)</f>
        <v>7.415348387875861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4.0146469604903645E-2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1.0654818262996659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55.564345637449136</v>
      </c>
      <c r="I314" s="6">
        <f>IF('Log_working_3-way'!$D314="","",'True_Odds_Calculator_3-way'!O315/'True_Odds_Calculator_3-way'!B315-1)</f>
        <v>1.9630078396923065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4.6093558871841411E-2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1.0540403051886786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48.650857302011232</v>
      </c>
      <c r="I315" s="6">
        <f>IF('Log_working_3-way'!$D315="","",'True_Odds_Calculator_3-way'!O316/'True_Odds_Calculator_3-way'!B316-1)</f>
        <v>2.9791780104286896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4.2422190455132291E-2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1.0312553833375275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24.484125076736973</v>
      </c>
      <c r="I316" s="6">
        <f>IF('Log_working_3-way'!$D316="","",'True_Odds_Calculator_3-way'!O317/'True_Odds_Calculator_3-way'!B317-1)</f>
        <v>6.7765960407588812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3.1955688404456506E-2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1.0305483678360046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13.102575055169767</v>
      </c>
      <c r="I317" s="6">
        <f>IF('Log_working_3-way'!$D317="","",'True_Odds_Calculator_3-way'!O318/'True_Odds_Calculator_3-way'!B318-1)</f>
        <v>8.5130468655680804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3.2996850975266501E-2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1.0308510442490748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17.462173516577366</v>
      </c>
      <c r="I318" s="6">
        <f>IF('Log_working_3-way'!$D318="","",'True_Odds_Calculator_3-way'!O319/'True_Odds_Calculator_3-way'!B319-1)</f>
        <v>7.4246990661657453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3.2871292721995182E-2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1.0305593374193105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22.063568012554306</v>
      </c>
      <c r="I319" s="6">
        <f>IF('Log_working_3-way'!$D319="","",'True_Odds_Calculator_3-way'!O320/'True_Odds_Calculator_3-way'!B320-1)</f>
        <v>7.5853036930236204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3.1729344387040115E-2</v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1.0375212046593476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9.4726830374943862</v>
      </c>
      <c r="I321" s="6">
        <f>IF('Log_working_3-way'!$D321="","",'True_Odds_Calculator_3-way'!O322/'True_Odds_Calculator_3-way'!B322-1)</f>
        <v>7.0780219028718498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4.0056142990988919E-2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1.0378252699771151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21.236756775964533</v>
      </c>
      <c r="I322" s="6">
        <f>IF('Log_working_3-way'!$D322="","",'True_Odds_Calculator_3-way'!O323/'True_Odds_Calculator_3-way'!B323-1)</f>
        <v>6.4232333731121116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3.9445884951502919E-2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1.0446819104434402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19.670314888909886</v>
      </c>
      <c r="I323" s="6">
        <f>IF('Log_working_3-way'!$D323="","",'True_Odds_Calculator_3-way'!O324/'True_Odds_Calculator_3-way'!B324-1)</f>
        <v>9.6165033971095468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4.6588570219477932E-2</v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9">
        <f t="shared" si="39"/>
        <v>0.33260632146967944</v>
      </c>
      <c r="E185" s="9">
        <f t="shared" si="40"/>
        <v>0.24841051937455752</v>
      </c>
      <c r="F185" s="9">
        <f t="shared" si="41"/>
        <v>0.41898315915576295</v>
      </c>
      <c r="G185" s="9">
        <f t="shared" si="42"/>
        <v>1.0505536171281027</v>
      </c>
      <c r="H185" s="9">
        <f t="shared" si="43"/>
        <v>3.0065574087146762</v>
      </c>
      <c r="I185" s="9">
        <f t="shared" si="44"/>
        <v>4.0255944173289349</v>
      </c>
      <c r="J185" s="9">
        <f t="shared" si="45"/>
        <v>2.3867307746090956</v>
      </c>
      <c r="K185" s="11">
        <f t="shared" si="46"/>
        <v>0.3436426116838488</v>
      </c>
      <c r="L185" s="11">
        <f t="shared" si="47"/>
        <v>0.25773195876288663</v>
      </c>
      <c r="M185" s="11">
        <f t="shared" si="48"/>
        <v>0.43103448275862072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-0.27719608152136055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0.23325368349941306</v>
      </c>
      <c r="Q185" s="11">
        <f>2*'OddsRatio_working_3-way'!K185*'OddsRatio_working_3-way'!L185*'OddsRatio_working_3-way'!M185</f>
        <v>7.6351451227303788E-2</v>
      </c>
      <c r="R185" s="11">
        <f t="shared" si="49"/>
        <v>0</v>
      </c>
      <c r="S185" s="11">
        <f t="shared" si="50"/>
        <v>-0.84147539972147367</v>
      </c>
      <c r="T185" s="11">
        <f t="shared" si="51"/>
        <v>-0.27544202936873113</v>
      </c>
      <c r="U185" s="11">
        <f>'OddsRatio_working_3-way'!S185-'OddsRatio_working_3-way'!R185^2/3</f>
        <v>-0.84147539972147367</v>
      </c>
      <c r="V185" s="11">
        <f>'OddsRatio_working_3-way'!S185*'OddsRatio_working_3-way'!R185/3-2*'OddsRatio_working_3-way'!R185^3/27-'OddsRatio_working_3-way'!T185</f>
        <v>0.27544202936873113</v>
      </c>
      <c r="W185" s="11">
        <f>'OddsRatio_working_3-way'!V185^2+4*'OddsRatio_working_3-way'!U185^3/27</f>
        <v>-1.2403186959309739E-2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0.14855259885144612</v>
      </c>
      <c r="Y185" s="11">
        <f>IF('OddsRatio_working_3-way'!W185&gt;=0,IF('OddsRatio_working_3-way'!V185+SQRT('OddsRatio_working_3-way'!W185)&gt;0,0,PI()),ACOS('OddsRatio_working_3-way'!V185/(2*'OddsRatio_working_3-way'!X185)))</f>
        <v>0.38423392930978184</v>
      </c>
      <c r="Z185" s="11">
        <f>'OddsRatio_working_3-way'!X185^(1/3)*COS('OddsRatio_working_3-way'!Y185/3)</f>
        <v>0.52527680856405146</v>
      </c>
      <c r="AA185" s="11">
        <f>'OddsRatio_working_3-way'!X185^(1/3)*COS(('OddsRatio_working_3-way'!Y185+2*PI())/3)</f>
        <v>-0.32122215389693248</v>
      </c>
      <c r="AB185" s="11">
        <f>'OddsRatio_working_3-way'!X185^(1/3)*COS(('OddsRatio_working_3-way'!Y185+4*PI())/3)</f>
        <v>-0.20405465466711911</v>
      </c>
      <c r="AC185" s="11">
        <f>'OddsRatio_working_3-way'!X185^(1/3)*SIN('OddsRatio_working_3-way'!Y185/3)</f>
        <v>6.764668722060814E-2</v>
      </c>
      <c r="AD185" s="11">
        <f>'OddsRatio_working_3-way'!X185^(1/3)*SIN(('OddsRatio_working_3-way'!Y185+2*PI())/3)</f>
        <v>0.42107971662497995</v>
      </c>
      <c r="AE185" s="11">
        <f>'OddsRatio_working_3-way'!X185^(1/3)*SIN(('OddsRatio_working_3-way'!Y185+4*PI())/3)</f>
        <v>-0.48872640384558796</v>
      </c>
      <c r="AF185" s="11">
        <f>-'OddsRatio_working_3-way'!U185/(3*'OddsRatio_working_3-way'!X185^(1/3))*COS(('OddsRatio_working_3-way'!Y185)/3)</f>
        <v>0.52527680856405135</v>
      </c>
      <c r="AG185" s="11">
        <f>-'OddsRatio_working_3-way'!U185/(3*'OddsRatio_working_3-way'!X185^(1/3))*COS(('OddsRatio_working_3-way'!Y185+2*PI())/3)</f>
        <v>-0.32122215389693243</v>
      </c>
      <c r="AH185" s="11">
        <f>-'OddsRatio_working_3-way'!U185/(3*'OddsRatio_working_3-way'!X185^(1/3))*COS(('OddsRatio_working_3-way'!Y185+4*PI())/3)</f>
        <v>-0.20405465466711908</v>
      </c>
      <c r="AI185" s="11">
        <f>'OddsRatio_working_3-way'!U185/(3*'OddsRatio_working_3-way'!X185^(1/3))*SIN(('OddsRatio_working_3-way'!Y185)/3)</f>
        <v>-6.7646687220608126E-2</v>
      </c>
      <c r="AJ185" s="11">
        <f>'OddsRatio_working_3-way'!U185/(3*'OddsRatio_working_3-way'!X185^(1/3))*SIN(('OddsRatio_working_3-way'!Y185+2*PI())/3)</f>
        <v>-0.42107971662497984</v>
      </c>
      <c r="AK185" s="11">
        <f>'OddsRatio_working_3-way'!U185/(3*'OddsRatio_working_3-way'!X185^(1/3))*SIN(('OddsRatio_working_3-way'!Y185+4*PI())/3)</f>
        <v>0.48872640384558785</v>
      </c>
      <c r="AL185" s="11">
        <f>'OddsRatio_working_3-way'!Z185+'OddsRatio_working_3-way'!AF185</f>
        <v>1.0505536171281027</v>
      </c>
      <c r="AM185" s="11">
        <f>'OddsRatio_working_3-way'!AA185+'OddsRatio_working_3-way'!AG185</f>
        <v>-0.64244430779386485</v>
      </c>
      <c r="AN185" s="11">
        <f>'OddsRatio_working_3-way'!AB185+'OddsRatio_working_3-way'!AH185</f>
        <v>-0.40810930933423817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1.0505536171281027</v>
      </c>
      <c r="AS185" s="11">
        <f>IF(('OddsRatio_working_3-way'!X185=0),IF(Q185&gt;0,-Q185^(1/3),(-Q185)^(1/3)),'OddsRatio_working_3-way'!AM185-'OddsRatio_working_3-way'!R185/3)</f>
        <v>-0.64244430779386485</v>
      </c>
      <c r="AT185" s="11">
        <f>IF(('OddsRatio_working_3-way'!X185=0),IF(Q185&gt;0,-Q185^(1/3),(-Q185)^(1/3)),'OddsRatio_working_3-way'!AN185-'OddsRatio_working_3-way'!R185/3)</f>
        <v>-0.40810930933423817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9">
        <f t="shared" si="39"/>
        <v>0.36397836636021363</v>
      </c>
      <c r="E186" s="9">
        <f t="shared" si="40"/>
        <v>0.31854632354575219</v>
      </c>
      <c r="F186" s="9">
        <f t="shared" si="41"/>
        <v>0.31747531009403418</v>
      </c>
      <c r="G186" s="9">
        <f t="shared" si="42"/>
        <v>1.0590400209937343</v>
      </c>
      <c r="H186" s="9">
        <f t="shared" si="43"/>
        <v>2.7474160346396612</v>
      </c>
      <c r="I186" s="9">
        <f t="shared" si="44"/>
        <v>3.1392608424073427</v>
      </c>
      <c r="J186" s="9">
        <f t="shared" si="45"/>
        <v>3.1498512426172804</v>
      </c>
      <c r="K186" s="11">
        <f t="shared" si="46"/>
        <v>0.37735849056603776</v>
      </c>
      <c r="L186" s="11">
        <f t="shared" si="47"/>
        <v>0.33112582781456956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-0.27902036736223901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0.23506036721378001</v>
      </c>
      <c r="Q186" s="11">
        <f>2*'OddsRatio_working_3-way'!K186*'OddsRatio_working_3-way'!L186*'OddsRatio_working_3-way'!M186</f>
        <v>8.2477321829396502E-2</v>
      </c>
      <c r="R186" s="11">
        <f t="shared" si="49"/>
        <v>0</v>
      </c>
      <c r="S186" s="11">
        <f t="shared" si="50"/>
        <v>-0.84244877689739472</v>
      </c>
      <c r="T186" s="11">
        <f t="shared" si="51"/>
        <v>-0.29559606206926131</v>
      </c>
      <c r="U186" s="11">
        <f>'OddsRatio_working_3-way'!S186-'OddsRatio_working_3-way'!R186^2/3</f>
        <v>-0.84244877689739472</v>
      </c>
      <c r="V186" s="11">
        <f>'OddsRatio_working_3-way'!S186*'OddsRatio_working_3-way'!R186/3-2*'OddsRatio_working_3-way'!R186^3/27-'OddsRatio_working_3-way'!T186</f>
        <v>0.29559606206926131</v>
      </c>
      <c r="W186" s="11">
        <f>'OddsRatio_working_3-way'!V186^2+4*'OddsRatio_working_3-way'!U186^3/27</f>
        <v>-1.20114539602173E-3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0.14881043083977372</v>
      </c>
      <c r="Y186" s="11">
        <f>IF('OddsRatio_working_3-way'!W186&gt;=0,IF('OddsRatio_working_3-way'!V186+SQRT('OddsRatio_working_3-way'!W186)&gt;0,0,PI()),ACOS('OddsRatio_working_3-way'!V186/(2*'OddsRatio_working_3-way'!X186)))</f>
        <v>0.11671343850261162</v>
      </c>
      <c r="Z186" s="11">
        <f>'OddsRatio_working_3-way'!X186^(1/3)*COS('OddsRatio_working_3-way'!Y186/3)</f>
        <v>0.52952001049686714</v>
      </c>
      <c r="AA186" s="11">
        <f>'OddsRatio_working_3-way'!X186^(1/3)*COS(('OddsRatio_working_3-way'!Y186+2*PI())/3)</f>
        <v>-0.2826097415741306</v>
      </c>
      <c r="AB186" s="11">
        <f>'OddsRatio_working_3-way'!X186^(1/3)*COS(('OddsRatio_working_3-way'!Y186+4*PI())/3)</f>
        <v>-0.24691026892273671</v>
      </c>
      <c r="AC186" s="11">
        <f>'OddsRatio_working_3-way'!X186^(1/3)*SIN('OddsRatio_working_3-way'!Y186/3)</f>
        <v>2.0611100145210084E-2</v>
      </c>
      <c r="AD186" s="11">
        <f>'OddsRatio_working_3-way'!X186^(1/3)*SIN(('OddsRatio_working_3-way'!Y186+2*PI())/3)</f>
        <v>0.4482722308298846</v>
      </c>
      <c r="AE186" s="11">
        <f>'OddsRatio_working_3-way'!X186^(1/3)*SIN(('OddsRatio_working_3-way'!Y186+4*PI())/3)</f>
        <v>-0.46888333097509449</v>
      </c>
      <c r="AF186" s="11">
        <f>-'OddsRatio_working_3-way'!U186/(3*'OddsRatio_working_3-way'!X186^(1/3))*COS(('OddsRatio_working_3-way'!Y186)/3)</f>
        <v>0.52952001049686725</v>
      </c>
      <c r="AG186" s="11">
        <f>-'OddsRatio_working_3-way'!U186/(3*'OddsRatio_working_3-way'!X186^(1/3))*COS(('OddsRatio_working_3-way'!Y186+2*PI())/3)</f>
        <v>-0.28260974157413066</v>
      </c>
      <c r="AH186" s="11">
        <f>-'OddsRatio_working_3-way'!U186/(3*'OddsRatio_working_3-way'!X186^(1/3))*COS(('OddsRatio_working_3-way'!Y186+4*PI())/3)</f>
        <v>-0.24691026892273676</v>
      </c>
      <c r="AI186" s="11">
        <f>'OddsRatio_working_3-way'!U186/(3*'OddsRatio_working_3-way'!X186^(1/3))*SIN(('OddsRatio_working_3-way'!Y186)/3)</f>
        <v>-2.0611100145210087E-2</v>
      </c>
      <c r="AJ186" s="11">
        <f>'OddsRatio_working_3-way'!U186/(3*'OddsRatio_working_3-way'!X186^(1/3))*SIN(('OddsRatio_working_3-way'!Y186+2*PI())/3)</f>
        <v>-0.44827223082988465</v>
      </c>
      <c r="AK186" s="11">
        <f>'OddsRatio_working_3-way'!U186/(3*'OddsRatio_working_3-way'!X186^(1/3))*SIN(('OddsRatio_working_3-way'!Y186+4*PI())/3)</f>
        <v>0.4688833309750946</v>
      </c>
      <c r="AL186" s="11">
        <f>'OddsRatio_working_3-way'!Z186+'OddsRatio_working_3-way'!AF186</f>
        <v>1.0590400209937343</v>
      </c>
      <c r="AM186" s="11">
        <f>'OddsRatio_working_3-way'!AA186+'OddsRatio_working_3-way'!AG186</f>
        <v>-0.56521948314826131</v>
      </c>
      <c r="AN186" s="11">
        <f>'OddsRatio_working_3-way'!AB186+'OddsRatio_working_3-way'!AH186</f>
        <v>-0.49382053784547347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1.0590400209937343</v>
      </c>
      <c r="AS186" s="11">
        <f>IF(('OddsRatio_working_3-way'!X186=0),IF(Q186&gt;0,-Q186^(1/3),(-Q186)^(1/3)),'OddsRatio_working_3-way'!AM186-'OddsRatio_working_3-way'!R186/3)</f>
        <v>-0.56521948314826131</v>
      </c>
      <c r="AT186" s="11">
        <f>IF(('OddsRatio_working_3-way'!X186=0),IF(Q186&gt;0,-Q186^(1/3),(-Q186)^(1/3)),'OddsRatio_working_3-way'!AN186-'OddsRatio_working_3-way'!R186/3)</f>
        <v>-0.49382053784547347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9">
        <f t="shared" si="39"/>
        <v>0.4185852466678654</v>
      </c>
      <c r="E187" s="9">
        <f t="shared" si="40"/>
        <v>0.30589900227738404</v>
      </c>
      <c r="F187" s="9">
        <f t="shared" si="41"/>
        <v>0.27551575105475062</v>
      </c>
      <c r="G187" s="9">
        <f t="shared" si="42"/>
        <v>1.0603050621392127</v>
      </c>
      <c r="H187" s="9">
        <f t="shared" si="43"/>
        <v>2.3889996314023687</v>
      </c>
      <c r="I187" s="9">
        <f t="shared" si="44"/>
        <v>3.2690528329779149</v>
      </c>
      <c r="J187" s="9">
        <f t="shared" si="45"/>
        <v>3.6295565541052479</v>
      </c>
      <c r="K187" s="11">
        <f t="shared" si="46"/>
        <v>0.4329004329004329</v>
      </c>
      <c r="L187" s="11">
        <f t="shared" si="47"/>
        <v>0.31847133757961782</v>
      </c>
      <c r="M187" s="11">
        <f t="shared" si="48"/>
        <v>0.28735632183908044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-0.27543294004967633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0.23492748069949915</v>
      </c>
      <c r="Q187" s="11">
        <f>2*'OddsRatio_working_3-way'!K187*'OddsRatio_working_3-way'!L187*'OddsRatio_working_3-way'!M187</f>
        <v>7.9233551669308303E-2</v>
      </c>
      <c r="R187" s="11">
        <f t="shared" si="49"/>
        <v>0</v>
      </c>
      <c r="S187" s="11">
        <f t="shared" si="50"/>
        <v>-0.85293894280447458</v>
      </c>
      <c r="T187" s="11">
        <f t="shared" si="51"/>
        <v>-0.28766912067604533</v>
      </c>
      <c r="U187" s="11">
        <f>'OddsRatio_working_3-way'!S187-'OddsRatio_working_3-way'!R187^2/3</f>
        <v>-0.85293894280447458</v>
      </c>
      <c r="V187" s="11">
        <f>'OddsRatio_working_3-way'!S187*'OddsRatio_working_3-way'!R187/3-2*'OddsRatio_working_3-way'!R187^3/27-'OddsRatio_working_3-way'!T187</f>
        <v>0.28766912067604533</v>
      </c>
      <c r="W187" s="11">
        <f>'OddsRatio_working_3-way'!V187^2+4*'OddsRatio_working_3-way'!U187^3/27</f>
        <v>-9.1749524531359039E-3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0.1515985450488106</v>
      </c>
      <c r="Y187" s="11">
        <f>IF('OddsRatio_working_3-way'!W187&gt;=0,IF('OddsRatio_working_3-way'!V187+SQRT('OddsRatio_working_3-way'!W187)&gt;0,0,PI()),ACOS('OddsRatio_working_3-way'!V187/(2*'OddsRatio_working_3-way'!X187)))</f>
        <v>0.32142597523780614</v>
      </c>
      <c r="Z187" s="11">
        <f>'OddsRatio_working_3-way'!X187^(1/3)*COS('OddsRatio_working_3-way'!Y187/3)</f>
        <v>0.53015253106960647</v>
      </c>
      <c r="AA187" s="11">
        <f>'OddsRatio_working_3-way'!X187^(1/3)*COS(('OddsRatio_working_3-way'!Y187+2*PI())/3)</f>
        <v>-0.31445699104067426</v>
      </c>
      <c r="AB187" s="11">
        <f>'OddsRatio_working_3-way'!X187^(1/3)*COS(('OddsRatio_working_3-way'!Y187+4*PI())/3)</f>
        <v>-0.21569554002893229</v>
      </c>
      <c r="AC187" s="11">
        <f>'OddsRatio_working_3-way'!X187^(1/3)*SIN('OddsRatio_working_3-way'!Y187/3)</f>
        <v>5.7019950327187381E-2</v>
      </c>
      <c r="AD187" s="11">
        <f>'OddsRatio_working_3-way'!X187^(1/3)*SIN(('OddsRatio_working_3-way'!Y187+2*PI())/3)</f>
        <v>0.43061558462330446</v>
      </c>
      <c r="AE187" s="11">
        <f>'OddsRatio_working_3-way'!X187^(1/3)*SIN(('OddsRatio_working_3-way'!Y187+4*PI())/3)</f>
        <v>-0.48763553495049172</v>
      </c>
      <c r="AF187" s="11">
        <f>-'OddsRatio_working_3-way'!U187/(3*'OddsRatio_working_3-way'!X187^(1/3))*COS(('OddsRatio_working_3-way'!Y187)/3)</f>
        <v>0.53015253106960625</v>
      </c>
      <c r="AG187" s="11">
        <f>-'OddsRatio_working_3-way'!U187/(3*'OddsRatio_working_3-way'!X187^(1/3))*COS(('OddsRatio_working_3-way'!Y187+2*PI())/3)</f>
        <v>-0.31445699104067415</v>
      </c>
      <c r="AH187" s="11">
        <f>-'OddsRatio_working_3-way'!U187/(3*'OddsRatio_working_3-way'!X187^(1/3))*COS(('OddsRatio_working_3-way'!Y187+4*PI())/3)</f>
        <v>-0.21569554002893221</v>
      </c>
      <c r="AI187" s="11">
        <f>'OddsRatio_working_3-way'!U187/(3*'OddsRatio_working_3-way'!X187^(1/3))*SIN(('OddsRatio_working_3-way'!Y187)/3)</f>
        <v>-5.701995032718736E-2</v>
      </c>
      <c r="AJ187" s="11">
        <f>'OddsRatio_working_3-way'!U187/(3*'OddsRatio_working_3-way'!X187^(1/3))*SIN(('OddsRatio_working_3-way'!Y187+2*PI())/3)</f>
        <v>-0.43061558462330424</v>
      </c>
      <c r="AK187" s="11">
        <f>'OddsRatio_working_3-way'!U187/(3*'OddsRatio_working_3-way'!X187^(1/3))*SIN(('OddsRatio_working_3-way'!Y187+4*PI())/3)</f>
        <v>0.4876355349504915</v>
      </c>
      <c r="AL187" s="11">
        <f>'OddsRatio_working_3-way'!Z187+'OddsRatio_working_3-way'!AF187</f>
        <v>1.0603050621392127</v>
      </c>
      <c r="AM187" s="11">
        <f>'OddsRatio_working_3-way'!AA187+'OddsRatio_working_3-way'!AG187</f>
        <v>-0.62891398208134841</v>
      </c>
      <c r="AN187" s="11">
        <f>'OddsRatio_working_3-way'!AB187+'OddsRatio_working_3-way'!AH187</f>
        <v>-0.43139108005786453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1.0603050621392127</v>
      </c>
      <c r="AS187" s="11">
        <f>IF(('OddsRatio_working_3-way'!X187=0),IF(Q187&gt;0,-Q187^(1/3),(-Q187)^(1/3)),'OddsRatio_working_3-way'!AM187-'OddsRatio_working_3-way'!R187/3)</f>
        <v>-0.62891398208134841</v>
      </c>
      <c r="AT187" s="11">
        <f>IF(('OddsRatio_working_3-way'!X187=0),IF(Q187&gt;0,-Q187^(1/3),(-Q187)^(1/3)),'OddsRatio_working_3-way'!AN187-'OddsRatio_working_3-way'!R187/3)</f>
        <v>-0.43139108005786453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9">
        <f t="shared" si="39"/>
        <v>0.39371538333604317</v>
      </c>
      <c r="E188" s="9">
        <f t="shared" si="40"/>
        <v>0.31580727080466248</v>
      </c>
      <c r="F188" s="9">
        <f t="shared" si="41"/>
        <v>0.29047734585929436</v>
      </c>
      <c r="G188" s="9">
        <f t="shared" si="42"/>
        <v>1.062004025075983</v>
      </c>
      <c r="H188" s="9">
        <f t="shared" si="43"/>
        <v>2.5399058363601759</v>
      </c>
      <c r="I188" s="9">
        <f t="shared" si="44"/>
        <v>3.1664882111550052</v>
      </c>
      <c r="J188" s="9">
        <f t="shared" si="45"/>
        <v>3.4426092576747607</v>
      </c>
      <c r="K188" s="11">
        <f t="shared" si="46"/>
        <v>0.4081632653061224</v>
      </c>
      <c r="L188" s="11">
        <f t="shared" si="47"/>
        <v>0.32894736842105265</v>
      </c>
      <c r="M188" s="11">
        <f t="shared" si="48"/>
        <v>0.30303030303030304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-0.27680402304462459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0.235572697978713</v>
      </c>
      <c r="Q188" s="11">
        <f>2*'OddsRatio_working_3-way'!K188*'OddsRatio_working_3-way'!L188*'OddsRatio_working_3-way'!M188</f>
        <v>8.1372261823389649E-2</v>
      </c>
      <c r="R188" s="11">
        <f t="shared" si="49"/>
        <v>0</v>
      </c>
      <c r="S188" s="11">
        <f t="shared" si="50"/>
        <v>-0.85104506570244265</v>
      </c>
      <c r="T188" s="11">
        <f t="shared" si="51"/>
        <v>-0.29397066172795955</v>
      </c>
      <c r="U188" s="11">
        <f>'OddsRatio_working_3-way'!S188-'OddsRatio_working_3-way'!R188^2/3</f>
        <v>-0.85104506570244265</v>
      </c>
      <c r="V188" s="11">
        <f>'OddsRatio_working_3-way'!S188*'OddsRatio_working_3-way'!R188/3-2*'OddsRatio_working_3-way'!R188^3/27-'OddsRatio_working_3-way'!T188</f>
        <v>0.29397066172795955</v>
      </c>
      <c r="W188" s="11">
        <f>'OddsRatio_working_3-way'!V188^2+4*'OddsRatio_working_3-way'!U188^3/27</f>
        <v>-4.8987264973512079E-3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0.15109390826082766</v>
      </c>
      <c r="Y188" s="11">
        <f>IF('OddsRatio_working_3-way'!W188&gt;=0,IF('OddsRatio_working_3-way'!V188+SQRT('OddsRatio_working_3-way'!W188)&gt;0,0,PI()),ACOS('OddsRatio_working_3-way'!V188/(2*'OddsRatio_working_3-way'!X188)))</f>
        <v>0.23373638274687591</v>
      </c>
      <c r="Z188" s="11">
        <f>'OddsRatio_working_3-way'!X188^(1/3)*COS('OddsRatio_working_3-way'!Y188/3)</f>
        <v>0.53100201253799151</v>
      </c>
      <c r="AA188" s="11">
        <f>'OddsRatio_working_3-way'!X188^(1/3)*COS(('OddsRatio_working_3-way'!Y188+2*PI())/3)</f>
        <v>-0.30140244685377887</v>
      </c>
      <c r="AB188" s="11">
        <f>'OddsRatio_working_3-way'!X188^(1/3)*COS(('OddsRatio_working_3-way'!Y188+4*PI())/3)</f>
        <v>-0.22959956568421253</v>
      </c>
      <c r="AC188" s="11">
        <f>'OddsRatio_working_3-way'!X188^(1/3)*SIN('OddsRatio_working_3-way'!Y188/3)</f>
        <v>4.1455412771839763E-2</v>
      </c>
      <c r="AD188" s="11">
        <f>'OddsRatio_working_3-way'!X188^(1/3)*SIN(('OddsRatio_working_3-way'!Y188+2*PI())/3)</f>
        <v>0.43913352593264376</v>
      </c>
      <c r="AE188" s="11">
        <f>'OddsRatio_working_3-way'!X188^(1/3)*SIN(('OddsRatio_working_3-way'!Y188+4*PI())/3)</f>
        <v>-0.48058893870448355</v>
      </c>
      <c r="AF188" s="11">
        <f>-'OddsRatio_working_3-way'!U188/(3*'OddsRatio_working_3-way'!X188^(1/3))*COS(('OddsRatio_working_3-way'!Y188)/3)</f>
        <v>0.53100201253799151</v>
      </c>
      <c r="AG188" s="11">
        <f>-'OddsRatio_working_3-way'!U188/(3*'OddsRatio_working_3-way'!X188^(1/3))*COS(('OddsRatio_working_3-way'!Y188+2*PI())/3)</f>
        <v>-0.30140244685377887</v>
      </c>
      <c r="AH188" s="11">
        <f>-'OddsRatio_working_3-way'!U188/(3*'OddsRatio_working_3-way'!X188^(1/3))*COS(('OddsRatio_working_3-way'!Y188+4*PI())/3)</f>
        <v>-0.22959956568421253</v>
      </c>
      <c r="AI188" s="11">
        <f>'OddsRatio_working_3-way'!U188/(3*'OddsRatio_working_3-way'!X188^(1/3))*SIN(('OddsRatio_working_3-way'!Y188)/3)</f>
        <v>-4.1455412771839763E-2</v>
      </c>
      <c r="AJ188" s="11">
        <f>'OddsRatio_working_3-way'!U188/(3*'OddsRatio_working_3-way'!X188^(1/3))*SIN(('OddsRatio_working_3-way'!Y188+2*PI())/3)</f>
        <v>-0.43913352593264376</v>
      </c>
      <c r="AK188" s="11">
        <f>'OddsRatio_working_3-way'!U188/(3*'OddsRatio_working_3-way'!X188^(1/3))*SIN(('OddsRatio_working_3-way'!Y188+4*PI())/3)</f>
        <v>0.48058893870448355</v>
      </c>
      <c r="AL188" s="11">
        <f>'OddsRatio_working_3-way'!Z188+'OddsRatio_working_3-way'!AF188</f>
        <v>1.062004025075983</v>
      </c>
      <c r="AM188" s="11">
        <f>'OddsRatio_working_3-way'!AA188+'OddsRatio_working_3-way'!AG188</f>
        <v>-0.60280489370755774</v>
      </c>
      <c r="AN188" s="11">
        <f>'OddsRatio_working_3-way'!AB188+'OddsRatio_working_3-way'!AH188</f>
        <v>-0.45919913136842505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1.062004025075983</v>
      </c>
      <c r="AS188" s="11">
        <f>IF(('OddsRatio_working_3-way'!X188=0),IF(Q188&gt;0,-Q188^(1/3),(-Q188)^(1/3)),'OddsRatio_working_3-way'!AM188-'OddsRatio_working_3-way'!R188/3)</f>
        <v>-0.60280489370755774</v>
      </c>
      <c r="AT188" s="11">
        <f>IF(('OddsRatio_working_3-way'!X188=0),IF(Q188&gt;0,-Q188^(1/3),(-Q188)^(1/3)),'OddsRatio_working_3-way'!AN188-'OddsRatio_working_3-way'!R188/3)</f>
        <v>-0.45919913136842505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9">
        <f t="shared" si="39"/>
        <v>0.30766456256537528</v>
      </c>
      <c r="E189" s="9">
        <f t="shared" si="40"/>
        <v>0.34108094333485939</v>
      </c>
      <c r="F189" s="9">
        <f t="shared" si="41"/>
        <v>0.35125449409976528</v>
      </c>
      <c r="G189" s="9">
        <f t="shared" si="42"/>
        <v>1.0614590020429833</v>
      </c>
      <c r="H189" s="9">
        <f t="shared" si="43"/>
        <v>3.2502930843311248</v>
      </c>
      <c r="I189" s="9">
        <f t="shared" si="44"/>
        <v>2.9318553837182297</v>
      </c>
      <c r="J189" s="9">
        <f t="shared" si="45"/>
        <v>2.8469386635547909</v>
      </c>
      <c r="K189" s="11">
        <f t="shared" si="46"/>
        <v>0.32051282051282048</v>
      </c>
      <c r="L189" s="11">
        <f t="shared" si="47"/>
        <v>0.3546099290780142</v>
      </c>
      <c r="M189" s="11">
        <f t="shared" si="48"/>
        <v>0.36496350364963503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-0.27848527204017182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0.23561019057214114</v>
      </c>
      <c r="Q189" s="11">
        <f>2*'OddsRatio_working_3-way'!K189*'OddsRatio_working_3-way'!L189*'OddsRatio_working_3-way'!M189</f>
        <v>8.2961334708500409E-2</v>
      </c>
      <c r="R189" s="11">
        <f t="shared" si="49"/>
        <v>0</v>
      </c>
      <c r="S189" s="11">
        <f t="shared" si="50"/>
        <v>-0.84604183498132746</v>
      </c>
      <c r="T189" s="11">
        <f t="shared" si="51"/>
        <v>-0.29790205457088997</v>
      </c>
      <c r="U189" s="11">
        <f>'OddsRatio_working_3-way'!S189-'OddsRatio_working_3-way'!R189^2/3</f>
        <v>-0.84604183498132746</v>
      </c>
      <c r="V189" s="11">
        <f>'OddsRatio_working_3-way'!S189*'OddsRatio_working_3-way'!R189/3-2*'OddsRatio_working_3-way'!R189^3/27-'OddsRatio_working_3-way'!T189</f>
        <v>0.29790205457088997</v>
      </c>
      <c r="W189" s="11">
        <f>'OddsRatio_working_3-way'!V189^2+4*'OddsRatio_working_3-way'!U189^3/27</f>
        <v>-9.7074608073596802E-4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0.14976346366712198</v>
      </c>
      <c r="Y189" s="11">
        <f>IF('OddsRatio_working_3-way'!W189&gt;=0,IF('OddsRatio_working_3-way'!V189+SQRT('OddsRatio_working_3-way'!W189)&gt;0,0,PI()),ACOS('OddsRatio_working_3-way'!V189/(2*'OddsRatio_working_3-way'!X189)))</f>
        <v>0.10420852939837433</v>
      </c>
      <c r="Z189" s="11">
        <f>'OddsRatio_working_3-way'!X189^(1/3)*COS('OddsRatio_working_3-way'!Y189/3)</f>
        <v>0.53072950102149163</v>
      </c>
      <c r="AA189" s="11">
        <f>'OddsRatio_working_3-way'!X189^(1/3)*COS(('OddsRatio_working_3-way'!Y189+2*PI())/3)</f>
        <v>-0.28133679810774209</v>
      </c>
      <c r="AB189" s="11">
        <f>'OddsRatio_working_3-way'!X189^(1/3)*COS(('OddsRatio_working_3-way'!Y189+4*PI())/3)</f>
        <v>-0.24939270291374971</v>
      </c>
      <c r="AC189" s="11">
        <f>'OddsRatio_working_3-way'!X189^(1/3)*SIN('OddsRatio_working_3-way'!Y189/3)</f>
        <v>1.8442931959270631E-2</v>
      </c>
      <c r="AD189" s="11">
        <f>'OddsRatio_working_3-way'!X189^(1/3)*SIN(('OddsRatio_working_3-way'!Y189+2*PI())/3)</f>
        <v>0.45040376444281566</v>
      </c>
      <c r="AE189" s="11">
        <f>'OddsRatio_working_3-way'!X189^(1/3)*SIN(('OddsRatio_working_3-way'!Y189+4*PI())/3)</f>
        <v>-0.4688466964020862</v>
      </c>
      <c r="AF189" s="11">
        <f>-'OddsRatio_working_3-way'!U189/(3*'OddsRatio_working_3-way'!X189^(1/3))*COS(('OddsRatio_working_3-way'!Y189)/3)</f>
        <v>0.53072950102149163</v>
      </c>
      <c r="AG189" s="11">
        <f>-'OddsRatio_working_3-way'!U189/(3*'OddsRatio_working_3-way'!X189^(1/3))*COS(('OddsRatio_working_3-way'!Y189+2*PI())/3)</f>
        <v>-0.28133679810774209</v>
      </c>
      <c r="AH189" s="11">
        <f>-'OddsRatio_working_3-way'!U189/(3*'OddsRatio_working_3-way'!X189^(1/3))*COS(('OddsRatio_working_3-way'!Y189+4*PI())/3)</f>
        <v>-0.24939270291374971</v>
      </c>
      <c r="AI189" s="11">
        <f>'OddsRatio_working_3-way'!U189/(3*'OddsRatio_working_3-way'!X189^(1/3))*SIN(('OddsRatio_working_3-way'!Y189)/3)</f>
        <v>-1.8442931959270631E-2</v>
      </c>
      <c r="AJ189" s="11">
        <f>'OddsRatio_working_3-way'!U189/(3*'OddsRatio_working_3-way'!X189^(1/3))*SIN(('OddsRatio_working_3-way'!Y189+2*PI())/3)</f>
        <v>-0.45040376444281566</v>
      </c>
      <c r="AK189" s="11">
        <f>'OddsRatio_working_3-way'!U189/(3*'OddsRatio_working_3-way'!X189^(1/3))*SIN(('OddsRatio_working_3-way'!Y189+4*PI())/3)</f>
        <v>0.4688466964020862</v>
      </c>
      <c r="AL189" s="11">
        <f>'OddsRatio_working_3-way'!Z189+'OddsRatio_working_3-way'!AF189</f>
        <v>1.0614590020429833</v>
      </c>
      <c r="AM189" s="11">
        <f>'OddsRatio_working_3-way'!AA189+'OddsRatio_working_3-way'!AG189</f>
        <v>-0.56267359621548418</v>
      </c>
      <c r="AN189" s="11">
        <f>'OddsRatio_working_3-way'!AB189+'OddsRatio_working_3-way'!AH189</f>
        <v>-0.49878540582749942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1.0614590020429833</v>
      </c>
      <c r="AS189" s="11">
        <f>IF(('OddsRatio_working_3-way'!X189=0),IF(Q189&gt;0,-Q189^(1/3),(-Q189)^(1/3)),'OddsRatio_working_3-way'!AM189-'OddsRatio_working_3-way'!R189/3)</f>
        <v>-0.56267359621548418</v>
      </c>
      <c r="AT189" s="11">
        <f>IF(('OddsRatio_working_3-way'!X189=0),IF(Q189&gt;0,-Q189^(1/3),(-Q189)^(1/3)),'OddsRatio_working_3-way'!AN189-'OddsRatio_working_3-way'!R189/3)</f>
        <v>-0.49878540582749942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9">
        <f t="shared" si="39"/>
        <v>0.54570713033374774</v>
      </c>
      <c r="E190" s="9">
        <f t="shared" si="40"/>
        <v>0.26565531194071101</v>
      </c>
      <c r="F190" s="9">
        <f t="shared" si="41"/>
        <v>0.18863755772554133</v>
      </c>
      <c r="G190" s="9">
        <f t="shared" si="42"/>
        <v>1.0672881544101687</v>
      </c>
      <c r="H190" s="9">
        <f t="shared" si="43"/>
        <v>1.8324847604399312</v>
      </c>
      <c r="I190" s="9">
        <f t="shared" si="44"/>
        <v>3.7642763199223364</v>
      </c>
      <c r="J190" s="9">
        <f t="shared" si="45"/>
        <v>5.3011712622729794</v>
      </c>
      <c r="K190" s="11">
        <f t="shared" si="46"/>
        <v>0.5617977528089888</v>
      </c>
      <c r="L190" s="11">
        <f t="shared" si="47"/>
        <v>0.2785515320334262</v>
      </c>
      <c r="M190" s="11">
        <f t="shared" si="48"/>
        <v>0.19880715705765406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-0.25328937768960702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0.23022330478336211</v>
      </c>
      <c r="Q190" s="11">
        <f>2*'OddsRatio_working_3-way'!K190*'OddsRatio_working_3-way'!L190*'OddsRatio_working_3-way'!M190</f>
        <v>6.2222514806314064E-2</v>
      </c>
      <c r="R190" s="11">
        <f t="shared" si="49"/>
        <v>0</v>
      </c>
      <c r="S190" s="11">
        <f t="shared" si="50"/>
        <v>-0.90893391141530155</v>
      </c>
      <c r="T190" s="11">
        <f t="shared" si="51"/>
        <v>-0.24565781389602734</v>
      </c>
      <c r="U190" s="11">
        <f>'OddsRatio_working_3-way'!S190-'OddsRatio_working_3-way'!R190^2/3</f>
        <v>-0.90893391141530155</v>
      </c>
      <c r="V190" s="11">
        <f>'OddsRatio_working_3-way'!S190*'OddsRatio_working_3-way'!R190/3-2*'OddsRatio_working_3-way'!R190^3/27-'OddsRatio_working_3-way'!T190</f>
        <v>0.24565781389602734</v>
      </c>
      <c r="W190" s="11">
        <f>'OddsRatio_working_3-way'!V190^2+4*'OddsRatio_working_3-way'!U190^3/27</f>
        <v>-5.0900478128842928E-2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0.16676948136351127</v>
      </c>
      <c r="Y190" s="11">
        <f>IF('OddsRatio_working_3-way'!W190&gt;=0,IF('OddsRatio_working_3-way'!V190+SQRT('OddsRatio_working_3-way'!W190)&gt;0,0,PI()),ACOS('OddsRatio_working_3-way'!V190/(2*'OddsRatio_working_3-way'!X190)))</f>
        <v>0.74288659047055561</v>
      </c>
      <c r="Z190" s="11">
        <f>'OddsRatio_working_3-way'!X190^(1/3)*COS('OddsRatio_working_3-way'!Y190/3)</f>
        <v>0.53364407720508444</v>
      </c>
      <c r="AA190" s="11">
        <f>'OddsRatio_working_3-way'!X190^(1/3)*COS(('OddsRatio_working_3-way'!Y190+2*PI())/3)</f>
        <v>-0.38366157387111394</v>
      </c>
      <c r="AB190" s="11">
        <f>'OddsRatio_working_3-way'!X190^(1/3)*COS(('OddsRatio_working_3-way'!Y190+4*PI())/3)</f>
        <v>-0.14998250333397037</v>
      </c>
      <c r="AC190" s="11">
        <f>'OddsRatio_working_3-way'!X190^(1/3)*SIN('OddsRatio_working_3-way'!Y190/3)</f>
        <v>0.1349146742786014</v>
      </c>
      <c r="AD190" s="11">
        <f>'OddsRatio_working_3-way'!X190^(1/3)*SIN(('OddsRatio_working_3-way'!Y190+2*PI())/3)</f>
        <v>0.39469199029940671</v>
      </c>
      <c r="AE190" s="11">
        <f>'OddsRatio_working_3-way'!X190^(1/3)*SIN(('OddsRatio_working_3-way'!Y190+4*PI())/3)</f>
        <v>-0.52960666457800809</v>
      </c>
      <c r="AF190" s="11">
        <f>-'OddsRatio_working_3-way'!U190/(3*'OddsRatio_working_3-way'!X190^(1/3))*COS(('OddsRatio_working_3-way'!Y190)/3)</f>
        <v>0.53364407720508433</v>
      </c>
      <c r="AG190" s="11">
        <f>-'OddsRatio_working_3-way'!U190/(3*'OddsRatio_working_3-way'!X190^(1/3))*COS(('OddsRatio_working_3-way'!Y190+2*PI())/3)</f>
        <v>-0.38366157387111388</v>
      </c>
      <c r="AH190" s="11">
        <f>-'OddsRatio_working_3-way'!U190/(3*'OddsRatio_working_3-way'!X190^(1/3))*COS(('OddsRatio_working_3-way'!Y190+4*PI())/3)</f>
        <v>-0.14998250333397034</v>
      </c>
      <c r="AI190" s="11">
        <f>'OddsRatio_working_3-way'!U190/(3*'OddsRatio_working_3-way'!X190^(1/3))*SIN(('OddsRatio_working_3-way'!Y190)/3)</f>
        <v>-0.13491467427860138</v>
      </c>
      <c r="AJ190" s="11">
        <f>'OddsRatio_working_3-way'!U190/(3*'OddsRatio_working_3-way'!X190^(1/3))*SIN(('OddsRatio_working_3-way'!Y190+2*PI())/3)</f>
        <v>-0.39469199029940666</v>
      </c>
      <c r="AK190" s="11">
        <f>'OddsRatio_working_3-way'!U190/(3*'OddsRatio_working_3-way'!X190^(1/3))*SIN(('OddsRatio_working_3-way'!Y190+4*PI())/3)</f>
        <v>0.52960666457800809</v>
      </c>
      <c r="AL190" s="11">
        <f>'OddsRatio_working_3-way'!Z190+'OddsRatio_working_3-way'!AF190</f>
        <v>1.0672881544101687</v>
      </c>
      <c r="AM190" s="11">
        <f>'OddsRatio_working_3-way'!AA190+'OddsRatio_working_3-way'!AG190</f>
        <v>-0.76732314774222776</v>
      </c>
      <c r="AN190" s="11">
        <f>'OddsRatio_working_3-way'!AB190+'OddsRatio_working_3-way'!AH190</f>
        <v>-0.29996500666794068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1.0672881544101687</v>
      </c>
      <c r="AS190" s="11">
        <f>IF(('OddsRatio_working_3-way'!X190=0),IF(Q190&gt;0,-Q190^(1/3),(-Q190)^(1/3)),'OddsRatio_working_3-way'!AM190-'OddsRatio_working_3-way'!R190/3)</f>
        <v>-0.76732314774222776</v>
      </c>
      <c r="AT190" s="11">
        <f>IF(('OddsRatio_working_3-way'!X190=0),IF(Q190&gt;0,-Q190^(1/3),(-Q190)^(1/3)),'OddsRatio_working_3-way'!AN190-'OddsRatio_working_3-way'!R190/3)</f>
        <v>-0.29996500666794068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9">
        <f t="shared" si="39"/>
        <v>0.39401631925943403</v>
      </c>
      <c r="E191" s="9">
        <f t="shared" si="40"/>
        <v>0.29715160368630594</v>
      </c>
      <c r="F191" s="9">
        <f t="shared" si="41"/>
        <v>0.30883207705426013</v>
      </c>
      <c r="G191" s="9">
        <f t="shared" si="42"/>
        <v>1.0606661688697896</v>
      </c>
      <c r="H191" s="9">
        <f t="shared" si="43"/>
        <v>2.5379659448611958</v>
      </c>
      <c r="I191" s="9">
        <f t="shared" si="44"/>
        <v>3.3652855565796309</v>
      </c>
      <c r="J191" s="9">
        <f t="shared" si="45"/>
        <v>3.2380056163152551</v>
      </c>
      <c r="K191" s="11">
        <f t="shared" si="46"/>
        <v>0.4081632653061224</v>
      </c>
      <c r="L191" s="11">
        <f t="shared" si="47"/>
        <v>0.30959752321981426</v>
      </c>
      <c r="M191" s="11">
        <f t="shared" si="48"/>
        <v>0.32154340836012862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-0.27722112706988367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0.23526079919190551</v>
      </c>
      <c r="Q191" s="11">
        <f>2*'OddsRatio_working_3-way'!K191*'OddsRatio_working_3-way'!L191*'OddsRatio_working_3-way'!M191</f>
        <v>8.1264524764043375E-2</v>
      </c>
      <c r="R191" s="11">
        <f t="shared" si="49"/>
        <v>0</v>
      </c>
      <c r="S191" s="11">
        <f t="shared" si="50"/>
        <v>-0.84863950189698012</v>
      </c>
      <c r="T191" s="11">
        <f t="shared" si="51"/>
        <v>-0.29313972431674623</v>
      </c>
      <c r="U191" s="11">
        <f>'OddsRatio_working_3-way'!S191-'OddsRatio_working_3-way'!R191^2/3</f>
        <v>-0.84863950189698012</v>
      </c>
      <c r="V191" s="11">
        <f>'OddsRatio_working_3-way'!S191*'OddsRatio_working_3-way'!R191/3-2*'OddsRatio_working_3-way'!R191^3/27-'OddsRatio_working_3-way'!T191</f>
        <v>0.29313972431674623</v>
      </c>
      <c r="W191" s="11">
        <f>'OddsRatio_working_3-way'!V191^2+4*'OddsRatio_working_3-way'!U191^3/27</f>
        <v>-4.6144113280885135E-3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0.15045373815610771</v>
      </c>
      <c r="Y191" s="11">
        <f>IF('OddsRatio_working_3-way'!W191&gt;=0,IF('OddsRatio_working_3-way'!V191+SQRT('OddsRatio_working_3-way'!W191)&gt;0,0,PI()),ACOS('OddsRatio_working_3-way'!V191/(2*'OddsRatio_working_3-way'!X191)))</f>
        <v>0.22771146245523055</v>
      </c>
      <c r="Z191" s="11">
        <f>'OddsRatio_working_3-way'!X191^(1/3)*COS('OddsRatio_working_3-way'!Y191/3)</f>
        <v>0.5303330844348948</v>
      </c>
      <c r="AA191" s="11">
        <f>'OddsRatio_working_3-way'!X191^(1/3)*COS(('OddsRatio_working_3-way'!Y191+2*PI())/3)</f>
        <v>-0.30009489945870699</v>
      </c>
      <c r="AB191" s="11">
        <f>'OddsRatio_working_3-way'!X191^(1/3)*COS(('OddsRatio_working_3-way'!Y191+4*PI())/3)</f>
        <v>-0.23023818497618773</v>
      </c>
      <c r="AC191" s="11">
        <f>'OddsRatio_working_3-way'!X191^(1/3)*SIN('OddsRatio_working_3-way'!Y191/3)</f>
        <v>4.0331792911185271E-2</v>
      </c>
      <c r="AD191" s="11">
        <f>'OddsRatio_working_3-way'!X191^(1/3)*SIN(('OddsRatio_working_3-way'!Y191+2*PI())/3)</f>
        <v>0.43911602713238401</v>
      </c>
      <c r="AE191" s="11">
        <f>'OddsRatio_working_3-way'!X191^(1/3)*SIN(('OddsRatio_working_3-way'!Y191+4*PI())/3)</f>
        <v>-0.47944782004356923</v>
      </c>
      <c r="AF191" s="11">
        <f>-'OddsRatio_working_3-way'!U191/(3*'OddsRatio_working_3-way'!X191^(1/3))*COS(('OddsRatio_working_3-way'!Y191)/3)</f>
        <v>0.5303330844348948</v>
      </c>
      <c r="AG191" s="11">
        <f>-'OddsRatio_working_3-way'!U191/(3*'OddsRatio_working_3-way'!X191^(1/3))*COS(('OddsRatio_working_3-way'!Y191+2*PI())/3)</f>
        <v>-0.30009489945870699</v>
      </c>
      <c r="AH191" s="11">
        <f>-'OddsRatio_working_3-way'!U191/(3*'OddsRatio_working_3-way'!X191^(1/3))*COS(('OddsRatio_working_3-way'!Y191+4*PI())/3)</f>
        <v>-0.23023818497618773</v>
      </c>
      <c r="AI191" s="11">
        <f>'OddsRatio_working_3-way'!U191/(3*'OddsRatio_working_3-way'!X191^(1/3))*SIN(('OddsRatio_working_3-way'!Y191)/3)</f>
        <v>-4.0331792911185271E-2</v>
      </c>
      <c r="AJ191" s="11">
        <f>'OddsRatio_working_3-way'!U191/(3*'OddsRatio_working_3-way'!X191^(1/3))*SIN(('OddsRatio_working_3-way'!Y191+2*PI())/3)</f>
        <v>-0.43911602713238401</v>
      </c>
      <c r="AK191" s="11">
        <f>'OddsRatio_working_3-way'!U191/(3*'OddsRatio_working_3-way'!X191^(1/3))*SIN(('OddsRatio_working_3-way'!Y191+4*PI())/3)</f>
        <v>0.47944782004356923</v>
      </c>
      <c r="AL191" s="11">
        <f>'OddsRatio_working_3-way'!Z191+'OddsRatio_working_3-way'!AF191</f>
        <v>1.0606661688697896</v>
      </c>
      <c r="AM191" s="11">
        <f>'OddsRatio_working_3-way'!AA191+'OddsRatio_working_3-way'!AG191</f>
        <v>-0.60018979891741397</v>
      </c>
      <c r="AN191" s="11">
        <f>'OddsRatio_working_3-way'!AB191+'OddsRatio_working_3-way'!AH191</f>
        <v>-0.46047636995237545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1.0606661688697896</v>
      </c>
      <c r="AS191" s="11">
        <f>IF(('OddsRatio_working_3-way'!X191=0),IF(Q191&gt;0,-Q191^(1/3),(-Q191)^(1/3)),'OddsRatio_working_3-way'!AM191-'OddsRatio_working_3-way'!R191/3)</f>
        <v>-0.60018979891741397</v>
      </c>
      <c r="AT191" s="11">
        <f>IF(('OddsRatio_working_3-way'!X191=0),IF(Q191&gt;0,-Q191^(1/3),(-Q191)^(1/3)),'OddsRatio_working_3-way'!AN191-'OddsRatio_working_3-way'!R191/3)</f>
        <v>-0.46047636995237545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9">
        <f t="shared" si="39"/>
        <v>0.40791321178993079</v>
      </c>
      <c r="E192" s="9">
        <f t="shared" si="40"/>
        <v>0.30022106092531692</v>
      </c>
      <c r="F192" s="9">
        <f t="shared" si="41"/>
        <v>0.29186572728475207</v>
      </c>
      <c r="G192" s="9">
        <f t="shared" si="42"/>
        <v>1.059490413372977</v>
      </c>
      <c r="H192" s="9">
        <f t="shared" si="43"/>
        <v>2.4515018663209789</v>
      </c>
      <c r="I192" s="9">
        <f t="shared" si="44"/>
        <v>3.3308789094205498</v>
      </c>
      <c r="J192" s="9">
        <f t="shared" si="45"/>
        <v>3.4262330466241178</v>
      </c>
      <c r="K192" s="11">
        <f t="shared" si="46"/>
        <v>0.42194092827004215</v>
      </c>
      <c r="L192" s="11">
        <f t="shared" si="47"/>
        <v>0.3125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-0.27662059302579101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0.23485693765790727</v>
      </c>
      <c r="Q192" s="11">
        <f>2*'OddsRatio_working_3-way'!K192*'OddsRatio_working_3-way'!L192*'OddsRatio_working_3-way'!M192</f>
        <v>8.0155951419080954E-2</v>
      </c>
      <c r="R192" s="11">
        <f t="shared" si="49"/>
        <v>0</v>
      </c>
      <c r="S192" s="11">
        <f t="shared" si="50"/>
        <v>-0.84902188621947661</v>
      </c>
      <c r="T192" s="11">
        <f t="shared" si="51"/>
        <v>-0.28976856184965061</v>
      </c>
      <c r="U192" s="11">
        <f>'OddsRatio_working_3-way'!S192-'OddsRatio_working_3-way'!R192^2/3</f>
        <v>-0.84902188621947661</v>
      </c>
      <c r="V192" s="11">
        <f>'OddsRatio_working_3-way'!S192*'OddsRatio_working_3-way'!R192/3-2*'OddsRatio_working_3-way'!R192^3/27-'OddsRatio_working_3-way'!T192</f>
        <v>0.28976856184965061</v>
      </c>
      <c r="W192" s="11">
        <f>'OddsRatio_working_3-way'!V192^2+4*'OddsRatio_working_3-way'!U192^3/27</f>
        <v>-6.7019401260585698E-3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0.15055543793107687</v>
      </c>
      <c r="Y192" s="11">
        <f>IF('OddsRatio_working_3-way'!W192&gt;=0,IF('OddsRatio_working_3-way'!V192+SQRT('OddsRatio_working_3-way'!W192)&gt;0,0,PI()),ACOS('OddsRatio_working_3-way'!V192/(2*'OddsRatio_working_3-way'!X192)))</f>
        <v>0.27534385098302994</v>
      </c>
      <c r="Z192" s="11">
        <f>'OddsRatio_working_3-way'!X192^(1/3)*COS('OddsRatio_working_3-way'!Y192/3)</f>
        <v>0.52974520668648839</v>
      </c>
      <c r="AA192" s="11">
        <f>'OddsRatio_working_3-way'!X192^(1/3)*COS(('OddsRatio_working_3-way'!Y192+2*PI())/3)</f>
        <v>-0.30709799320984471</v>
      </c>
      <c r="AB192" s="11">
        <f>'OddsRatio_working_3-way'!X192^(1/3)*COS(('OddsRatio_working_3-way'!Y192+4*PI())/3)</f>
        <v>-0.22264721347664376</v>
      </c>
      <c r="AC192" s="11">
        <f>'OddsRatio_working_3-way'!X192^(1/3)*SIN('OddsRatio_working_3-way'!Y192/3)</f>
        <v>4.8757680412237339E-2</v>
      </c>
      <c r="AD192" s="11">
        <f>'OddsRatio_working_3-way'!X192^(1/3)*SIN(('OddsRatio_working_3-way'!Y192+2*PI())/3)</f>
        <v>0.43439396631741828</v>
      </c>
      <c r="AE192" s="11">
        <f>'OddsRatio_working_3-way'!X192^(1/3)*SIN(('OddsRatio_working_3-way'!Y192+4*PI())/3)</f>
        <v>-0.48315164672965566</v>
      </c>
      <c r="AF192" s="11">
        <f>-'OddsRatio_working_3-way'!U192/(3*'OddsRatio_working_3-way'!X192^(1/3))*COS(('OddsRatio_working_3-way'!Y192)/3)</f>
        <v>0.5297452066864885</v>
      </c>
      <c r="AG192" s="11">
        <f>-'OddsRatio_working_3-way'!U192/(3*'OddsRatio_working_3-way'!X192^(1/3))*COS(('OddsRatio_working_3-way'!Y192+2*PI())/3)</f>
        <v>-0.30709799320984477</v>
      </c>
      <c r="AH192" s="11">
        <f>-'OddsRatio_working_3-way'!U192/(3*'OddsRatio_working_3-way'!X192^(1/3))*COS(('OddsRatio_working_3-way'!Y192+4*PI())/3)</f>
        <v>-0.22264721347664382</v>
      </c>
      <c r="AI192" s="11">
        <f>'OddsRatio_working_3-way'!U192/(3*'OddsRatio_working_3-way'!X192^(1/3))*SIN(('OddsRatio_working_3-way'!Y192)/3)</f>
        <v>-4.8757680412237353E-2</v>
      </c>
      <c r="AJ192" s="11">
        <f>'OddsRatio_working_3-way'!U192/(3*'OddsRatio_working_3-way'!X192^(1/3))*SIN(('OddsRatio_working_3-way'!Y192+2*PI())/3)</f>
        <v>-0.43439396631741839</v>
      </c>
      <c r="AK192" s="11">
        <f>'OddsRatio_working_3-way'!U192/(3*'OddsRatio_working_3-way'!X192^(1/3))*SIN(('OddsRatio_working_3-way'!Y192+4*PI())/3)</f>
        <v>0.48315164672965577</v>
      </c>
      <c r="AL192" s="11">
        <f>'OddsRatio_working_3-way'!Z192+'OddsRatio_working_3-way'!AF192</f>
        <v>1.059490413372977</v>
      </c>
      <c r="AM192" s="11">
        <f>'OddsRatio_working_3-way'!AA192+'OddsRatio_working_3-way'!AG192</f>
        <v>-0.61419598641968953</v>
      </c>
      <c r="AN192" s="11">
        <f>'OddsRatio_working_3-way'!AB192+'OddsRatio_working_3-way'!AH192</f>
        <v>-0.44529442695328758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1.059490413372977</v>
      </c>
      <c r="AS192" s="11">
        <f>IF(('OddsRatio_working_3-way'!X192=0),IF(Q192&gt;0,-Q192^(1/3),(-Q192)^(1/3)),'OddsRatio_working_3-way'!AM192-'OddsRatio_working_3-way'!R192/3)</f>
        <v>-0.61419598641968953</v>
      </c>
      <c r="AT192" s="11">
        <f>IF(('OddsRatio_working_3-way'!X192=0),IF(Q192&gt;0,-Q192^(1/3),(-Q192)^(1/3)),'OddsRatio_working_3-way'!AN192-'OddsRatio_working_3-way'!R192/3)</f>
        <v>-0.44529442695328758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9">
        <f t="shared" si="39"/>
        <v>0.44582686219892415</v>
      </c>
      <c r="E193" s="9">
        <f t="shared" si="40"/>
        <v>0.31893347302304448</v>
      </c>
      <c r="F193" s="9">
        <f t="shared" si="41"/>
        <v>0.23523966477803121</v>
      </c>
      <c r="G193" s="9">
        <f t="shared" si="42"/>
        <v>1.0624130008556874</v>
      </c>
      <c r="H193" s="9">
        <f t="shared" si="43"/>
        <v>2.2430232110011543</v>
      </c>
      <c r="I193" s="9">
        <f t="shared" si="44"/>
        <v>3.1354501317199315</v>
      </c>
      <c r="J193" s="9">
        <f t="shared" si="45"/>
        <v>4.2509837826184018</v>
      </c>
      <c r="K193" s="11">
        <f t="shared" si="46"/>
        <v>0.46082949308755761</v>
      </c>
      <c r="L193" s="11">
        <f t="shared" si="47"/>
        <v>0.33222591362126247</v>
      </c>
      <c r="M193" s="11">
        <f t="shared" si="48"/>
        <v>0.24630541871921185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-0.2713632816568472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0.23530563449146194</v>
      </c>
      <c r="Q193" s="11">
        <f>2*'OddsRatio_working_3-way'!K193*'OddsRatio_working_3-way'!L193*'OddsRatio_working_3-way'!M193</f>
        <v>7.5418472593417288E-2</v>
      </c>
      <c r="R193" s="11">
        <f t="shared" si="49"/>
        <v>0</v>
      </c>
      <c r="S193" s="11">
        <f t="shared" si="50"/>
        <v>-0.86712407461602703</v>
      </c>
      <c r="T193" s="11">
        <f t="shared" si="51"/>
        <v>-0.27792438288975224</v>
      </c>
      <c r="U193" s="11">
        <f>'OddsRatio_working_3-way'!S193-'OddsRatio_working_3-way'!R193^2/3</f>
        <v>-0.86712407461602703</v>
      </c>
      <c r="V193" s="11">
        <f>'OddsRatio_working_3-way'!S193*'OddsRatio_working_3-way'!R193/3-2*'OddsRatio_working_3-way'!R193^3/27-'OddsRatio_working_3-way'!T193</f>
        <v>0.27792438288975224</v>
      </c>
      <c r="W193" s="11">
        <f>'OddsRatio_working_3-way'!V193^2+4*'OddsRatio_working_3-way'!U193^3/27</f>
        <v>-1.9349770671672123E-2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0.15539605310007212</v>
      </c>
      <c r="Y193" s="11">
        <f>IF('OddsRatio_working_3-way'!W193&gt;=0,IF('OddsRatio_working_3-way'!V193+SQRT('OddsRatio_working_3-way'!W193)&gt;0,0,PI()),ACOS('OddsRatio_working_3-way'!V193/(2*'OddsRatio_working_3-way'!X193)))</f>
        <v>0.46405414536356493</v>
      </c>
      <c r="Z193" s="11">
        <f>'OddsRatio_working_3-way'!X193^(1/3)*COS('OddsRatio_working_3-way'!Y193/3)</f>
        <v>0.53120650042784368</v>
      </c>
      <c r="AA193" s="11">
        <f>'OddsRatio_working_3-way'!X193^(1/3)*COS(('OddsRatio_working_3-way'!Y193+2*PI())/3)</f>
        <v>-0.33733719672050477</v>
      </c>
      <c r="AB193" s="11">
        <f>'OddsRatio_working_3-way'!X193^(1/3)*COS(('OddsRatio_working_3-way'!Y193+4*PI())/3)</f>
        <v>-0.19386930370733904</v>
      </c>
      <c r="AC193" s="11">
        <f>'OddsRatio_working_3-way'!X193^(1/3)*SIN('OddsRatio_working_3-way'!Y193/3)</f>
        <v>8.2831226651219739E-2</v>
      </c>
      <c r="AD193" s="11">
        <f>'OddsRatio_working_3-way'!X193^(1/3)*SIN(('OddsRatio_working_3-way'!Y193+2*PI())/3)</f>
        <v>0.41862271070033202</v>
      </c>
      <c r="AE193" s="11">
        <f>'OddsRatio_working_3-way'!X193^(1/3)*SIN(('OddsRatio_working_3-way'!Y193+4*PI())/3)</f>
        <v>-0.50145393735155175</v>
      </c>
      <c r="AF193" s="11">
        <f>-'OddsRatio_working_3-way'!U193/(3*'OddsRatio_working_3-way'!X193^(1/3))*COS(('OddsRatio_working_3-way'!Y193)/3)</f>
        <v>0.53120650042784356</v>
      </c>
      <c r="AG193" s="11">
        <f>-'OddsRatio_working_3-way'!U193/(3*'OddsRatio_working_3-way'!X193^(1/3))*COS(('OddsRatio_working_3-way'!Y193+2*PI())/3)</f>
        <v>-0.33733719672050466</v>
      </c>
      <c r="AH193" s="11">
        <f>-'OddsRatio_working_3-way'!U193/(3*'OddsRatio_working_3-way'!X193^(1/3))*COS(('OddsRatio_working_3-way'!Y193+4*PI())/3)</f>
        <v>-0.19386930370733899</v>
      </c>
      <c r="AI193" s="11">
        <f>'OddsRatio_working_3-way'!U193/(3*'OddsRatio_working_3-way'!X193^(1/3))*SIN(('OddsRatio_working_3-way'!Y193)/3)</f>
        <v>-8.2831226651219725E-2</v>
      </c>
      <c r="AJ193" s="11">
        <f>'OddsRatio_working_3-way'!U193/(3*'OddsRatio_working_3-way'!X193^(1/3))*SIN(('OddsRatio_working_3-way'!Y193+2*PI())/3)</f>
        <v>-0.41862271070033197</v>
      </c>
      <c r="AK193" s="11">
        <f>'OddsRatio_working_3-way'!U193/(3*'OddsRatio_working_3-way'!X193^(1/3))*SIN(('OddsRatio_working_3-way'!Y193+4*PI())/3)</f>
        <v>0.50145393735155164</v>
      </c>
      <c r="AL193" s="11">
        <f>'OddsRatio_working_3-way'!Z193+'OddsRatio_working_3-way'!AF193</f>
        <v>1.0624130008556874</v>
      </c>
      <c r="AM193" s="11">
        <f>'OddsRatio_working_3-way'!AA193+'OddsRatio_working_3-way'!AG193</f>
        <v>-0.67467439344100943</v>
      </c>
      <c r="AN193" s="11">
        <f>'OddsRatio_working_3-way'!AB193+'OddsRatio_working_3-way'!AH193</f>
        <v>-0.38773860741467803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1.0624130008556874</v>
      </c>
      <c r="AS193" s="11">
        <f>IF(('OddsRatio_working_3-way'!X193=0),IF(Q193&gt;0,-Q193^(1/3),(-Q193)^(1/3)),'OddsRatio_working_3-way'!AM193-'OddsRatio_working_3-way'!R193/3)</f>
        <v>-0.67467439344100943</v>
      </c>
      <c r="AT193" s="11">
        <f>IF(('OddsRatio_working_3-way'!X193=0),IF(Q193&gt;0,-Q193^(1/3),(-Q193)^(1/3)),'OddsRatio_working_3-way'!AN193-'OddsRatio_working_3-way'!R193/3)</f>
        <v>-0.38773860741467803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9">
        <f t="shared" si="39"/>
        <v>0.34114753844407653</v>
      </c>
      <c r="E194" s="9">
        <f t="shared" si="40"/>
        <v>0.32137005140839947</v>
      </c>
      <c r="F194" s="9">
        <f t="shared" si="41"/>
        <v>0.33748241014752389</v>
      </c>
      <c r="G194" s="9">
        <f t="shared" si="42"/>
        <v>1.0611445378143687</v>
      </c>
      <c r="H194" s="9">
        <f t="shared" si="43"/>
        <v>2.9312830588221512</v>
      </c>
      <c r="I194" s="9">
        <f t="shared" si="44"/>
        <v>3.1116776302505937</v>
      </c>
      <c r="J194" s="9">
        <f t="shared" si="45"/>
        <v>2.9631173949565826</v>
      </c>
      <c r="K194" s="11">
        <f t="shared" si="46"/>
        <v>0.3546099290780142</v>
      </c>
      <c r="L194" s="11">
        <f t="shared" si="47"/>
        <v>0.33444816053511706</v>
      </c>
      <c r="M194" s="11">
        <f t="shared" si="48"/>
        <v>0.35087719298245612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-0.27882456681327128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0.23553273468069713</v>
      </c>
      <c r="Q194" s="11">
        <f>2*'OddsRatio_working_3-way'!K194*'OddsRatio_working_3-way'!L194*'OddsRatio_working_3-way'!M194</f>
        <v>8.3227114728161508E-2</v>
      </c>
      <c r="R194" s="11">
        <f t="shared" si="49"/>
        <v>0</v>
      </c>
      <c r="S194" s="11">
        <f t="shared" si="50"/>
        <v>-0.8447345130762216</v>
      </c>
      <c r="T194" s="11">
        <f t="shared" si="51"/>
        <v>-0.29849276080431852</v>
      </c>
      <c r="U194" s="11">
        <f>'OddsRatio_working_3-way'!S194-'OddsRatio_working_3-way'!R194^2/3</f>
        <v>-0.8447345130762216</v>
      </c>
      <c r="V194" s="11">
        <f>'OddsRatio_working_3-way'!S194*'OddsRatio_working_3-way'!R194/3-2*'OddsRatio_working_3-way'!R194^3/27-'OddsRatio_working_3-way'!T194</f>
        <v>0.29849276080431852</v>
      </c>
      <c r="W194" s="11">
        <f>'OddsRatio_working_3-way'!V194^2+4*'OddsRatio_working_3-way'!U194^3/27</f>
        <v>-2.0319926655922027E-4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0.14941647124659929</v>
      </c>
      <c r="Y194" s="11">
        <f>IF('OddsRatio_working_3-way'!W194&gt;=0,IF('OddsRatio_working_3-way'!V194+SQRT('OddsRatio_working_3-way'!W194)&gt;0,0,PI()),ACOS('OddsRatio_working_3-way'!V194/(2*'OddsRatio_working_3-way'!X194)))</f>
        <v>4.7719670495648181E-2</v>
      </c>
      <c r="Z194" s="11">
        <f>'OddsRatio_working_3-way'!X194^(1/3)*COS('OddsRatio_working_3-way'!Y194/3)</f>
        <v>0.53057226890718434</v>
      </c>
      <c r="AA194" s="11">
        <f>'OddsRatio_working_3-way'!X194^(1/3)*COS(('OddsRatio_working_3-way'!Y194+2*PI())/3)</f>
        <v>-0.27259563984501733</v>
      </c>
      <c r="AB194" s="11">
        <f>'OddsRatio_working_3-way'!X194^(1/3)*COS(('OddsRatio_working_3-way'!Y194+4*PI())/3)</f>
        <v>-0.25797662906216706</v>
      </c>
      <c r="AC194" s="11">
        <f>'OddsRatio_working_3-way'!X194^(1/3)*SIN('OddsRatio_working_3-way'!Y194/3)</f>
        <v>8.4402898107646569E-3</v>
      </c>
      <c r="AD194" s="11">
        <f>'OddsRatio_working_3-way'!X194^(1/3)*SIN(('OddsRatio_working_3-way'!Y194+2*PI())/3)</f>
        <v>0.45526891851178769</v>
      </c>
      <c r="AE194" s="11">
        <f>'OddsRatio_working_3-way'!X194^(1/3)*SIN(('OddsRatio_working_3-way'!Y194+4*PI())/3)</f>
        <v>-0.46370920832255236</v>
      </c>
      <c r="AF194" s="11">
        <f>-'OddsRatio_working_3-way'!U194/(3*'OddsRatio_working_3-way'!X194^(1/3))*COS(('OddsRatio_working_3-way'!Y194)/3)</f>
        <v>0.53057226890718434</v>
      </c>
      <c r="AG194" s="11">
        <f>-'OddsRatio_working_3-way'!U194/(3*'OddsRatio_working_3-way'!X194^(1/3))*COS(('OddsRatio_working_3-way'!Y194+2*PI())/3)</f>
        <v>-0.27259563984501733</v>
      </c>
      <c r="AH194" s="11">
        <f>-'OddsRatio_working_3-way'!U194/(3*'OddsRatio_working_3-way'!X194^(1/3))*COS(('OddsRatio_working_3-way'!Y194+4*PI())/3)</f>
        <v>-0.25797662906216706</v>
      </c>
      <c r="AI194" s="11">
        <f>'OddsRatio_working_3-way'!U194/(3*'OddsRatio_working_3-way'!X194^(1/3))*SIN(('OddsRatio_working_3-way'!Y194)/3)</f>
        <v>-8.4402898107646569E-3</v>
      </c>
      <c r="AJ194" s="11">
        <f>'OddsRatio_working_3-way'!U194/(3*'OddsRatio_working_3-way'!X194^(1/3))*SIN(('OddsRatio_working_3-way'!Y194+2*PI())/3)</f>
        <v>-0.45526891851178769</v>
      </c>
      <c r="AK194" s="11">
        <f>'OddsRatio_working_3-way'!U194/(3*'OddsRatio_working_3-way'!X194^(1/3))*SIN(('OddsRatio_working_3-way'!Y194+4*PI())/3)</f>
        <v>0.46370920832255236</v>
      </c>
      <c r="AL194" s="11">
        <f>'OddsRatio_working_3-way'!Z194+'OddsRatio_working_3-way'!AF194</f>
        <v>1.0611445378143687</v>
      </c>
      <c r="AM194" s="11">
        <f>'OddsRatio_working_3-way'!AA194+'OddsRatio_working_3-way'!AG194</f>
        <v>-0.54519127969003467</v>
      </c>
      <c r="AN194" s="11">
        <f>'OddsRatio_working_3-way'!AB194+'OddsRatio_working_3-way'!AH194</f>
        <v>-0.51595325812433412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1.0611445378143687</v>
      </c>
      <c r="AS194" s="11">
        <f>IF(('OddsRatio_working_3-way'!X194=0),IF(Q194&gt;0,-Q194^(1/3),(-Q194)^(1/3)),'OddsRatio_working_3-way'!AM194-'OddsRatio_working_3-way'!R194/3)</f>
        <v>-0.54519127969003467</v>
      </c>
      <c r="AT194" s="11">
        <f>IF(('OddsRatio_working_3-way'!X194=0),IF(Q194&gt;0,-Q194^(1/3),(-Q194)^(1/3)),'OddsRatio_working_3-way'!AN194-'OddsRatio_working_3-way'!R194/3)</f>
        <v>-0.51595325812433412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9">
        <f t="shared" si="39"/>
        <v>0.29769917319061434</v>
      </c>
      <c r="E195" s="9">
        <f t="shared" si="40"/>
        <v>0.27669153092672333</v>
      </c>
      <c r="F195" s="9">
        <f t="shared" si="41"/>
        <v>0.42560929588266222</v>
      </c>
      <c r="G195" s="9">
        <f t="shared" si="42"/>
        <v>1.0626557017189098</v>
      </c>
      <c r="H195" s="9">
        <f t="shared" si="43"/>
        <v>3.3590956578159799</v>
      </c>
      <c r="I195" s="9">
        <f t="shared" si="44"/>
        <v>3.6141330262285174</v>
      </c>
      <c r="J195" s="9">
        <f t="shared" si="45"/>
        <v>2.3495727411830161</v>
      </c>
      <c r="K195" s="11">
        <f t="shared" si="46"/>
        <v>0.3105590062111801</v>
      </c>
      <c r="L195" s="11">
        <f t="shared" si="47"/>
        <v>0.28901734104046245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-0.27424200463383042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0.23526598341734639</v>
      </c>
      <c r="Q195" s="11">
        <f>2*'OddsRatio_working_3-way'!K195*'OddsRatio_working_3-way'!L195*'OddsRatio_working_3-way'!M195</f>
        <v>7.9081002829360106E-2</v>
      </c>
      <c r="R195" s="11">
        <f t="shared" si="49"/>
        <v>0</v>
      </c>
      <c r="S195" s="11">
        <f t="shared" si="50"/>
        <v>-0.85787727423986326</v>
      </c>
      <c r="T195" s="11">
        <f t="shared" si="51"/>
        <v>-0.28836210898818926</v>
      </c>
      <c r="U195" s="11">
        <f>'OddsRatio_working_3-way'!S195-'OddsRatio_working_3-way'!R195^2/3</f>
        <v>-0.85787727423986326</v>
      </c>
      <c r="V195" s="11">
        <f>'OddsRatio_working_3-way'!S195*'OddsRatio_working_3-way'!R195/3-2*'OddsRatio_working_3-way'!R195^3/27-'OddsRatio_working_3-way'!T195</f>
        <v>0.28836210898818926</v>
      </c>
      <c r="W195" s="11">
        <f>'OddsRatio_working_3-way'!V195^2+4*'OddsRatio_working_3-way'!U195^3/27</f>
        <v>-1.0381769938000024E-2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0.1529170329280852</v>
      </c>
      <c r="Y195" s="11">
        <f>IF('OddsRatio_working_3-way'!W195&gt;=0,IF('OddsRatio_working_3-way'!V195+SQRT('OddsRatio_working_3-way'!W195)&gt;0,0,PI()),ACOS('OddsRatio_working_3-way'!V195/(2*'OddsRatio_working_3-way'!X195)))</f>
        <v>0.33965061746592484</v>
      </c>
      <c r="Z195" s="11">
        <f>'OddsRatio_working_3-way'!X195^(1/3)*COS('OddsRatio_working_3-way'!Y195/3)</f>
        <v>0.531327850859455</v>
      </c>
      <c r="AA195" s="11">
        <f>'OddsRatio_working_3-way'!X195^(1/3)*COS(('OddsRatio_working_3-way'!Y195+2*PI())/3)</f>
        <v>-0.31798366105377718</v>
      </c>
      <c r="AB195" s="11">
        <f>'OddsRatio_working_3-way'!X195^(1/3)*COS(('OddsRatio_working_3-way'!Y195+4*PI())/3)</f>
        <v>-0.21334418980567793</v>
      </c>
      <c r="AC195" s="11">
        <f>'OddsRatio_working_3-way'!X195^(1/3)*SIN('OddsRatio_working_3-way'!Y195/3)</f>
        <v>6.0413626892950323E-2</v>
      </c>
      <c r="AD195" s="11">
        <f>'OddsRatio_working_3-way'!X195^(1/3)*SIN(('OddsRatio_working_3-way'!Y195+2*PI())/3)</f>
        <v>0.4299366031360024</v>
      </c>
      <c r="AE195" s="11">
        <f>'OddsRatio_working_3-way'!X195^(1/3)*SIN(('OddsRatio_working_3-way'!Y195+4*PI())/3)</f>
        <v>-0.49035023002895262</v>
      </c>
      <c r="AF195" s="11">
        <f>-'OddsRatio_working_3-way'!U195/(3*'OddsRatio_working_3-way'!X195^(1/3))*COS(('OddsRatio_working_3-way'!Y195)/3)</f>
        <v>0.53132785085945478</v>
      </c>
      <c r="AG195" s="11">
        <f>-'OddsRatio_working_3-way'!U195/(3*'OddsRatio_working_3-way'!X195^(1/3))*COS(('OddsRatio_working_3-way'!Y195+2*PI())/3)</f>
        <v>-0.31798366105377707</v>
      </c>
      <c r="AH195" s="11">
        <f>-'OddsRatio_working_3-way'!U195/(3*'OddsRatio_working_3-way'!X195^(1/3))*COS(('OddsRatio_working_3-way'!Y195+4*PI())/3)</f>
        <v>-0.21334418980567785</v>
      </c>
      <c r="AI195" s="11">
        <f>'OddsRatio_working_3-way'!U195/(3*'OddsRatio_working_3-way'!X195^(1/3))*SIN(('OddsRatio_working_3-way'!Y195)/3)</f>
        <v>-6.0413626892950295E-2</v>
      </c>
      <c r="AJ195" s="11">
        <f>'OddsRatio_working_3-way'!U195/(3*'OddsRatio_working_3-way'!X195^(1/3))*SIN(('OddsRatio_working_3-way'!Y195+2*PI())/3)</f>
        <v>-0.42993660313600218</v>
      </c>
      <c r="AK195" s="11">
        <f>'OddsRatio_working_3-way'!U195/(3*'OddsRatio_working_3-way'!X195^(1/3))*SIN(('OddsRatio_working_3-way'!Y195+4*PI())/3)</f>
        <v>0.49035023002895239</v>
      </c>
      <c r="AL195" s="11">
        <f>'OddsRatio_working_3-way'!Z195+'OddsRatio_working_3-way'!AF195</f>
        <v>1.0626557017189098</v>
      </c>
      <c r="AM195" s="11">
        <f>'OddsRatio_working_3-way'!AA195+'OddsRatio_working_3-way'!AG195</f>
        <v>-0.63596732210755424</v>
      </c>
      <c r="AN195" s="11">
        <f>'OddsRatio_working_3-way'!AB195+'OddsRatio_working_3-way'!AH195</f>
        <v>-0.42668837961135575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1.0626557017189098</v>
      </c>
      <c r="AS195" s="11">
        <f>IF(('OddsRatio_working_3-way'!X195=0),IF(Q195&gt;0,-Q195^(1/3),(-Q195)^(1/3)),'OddsRatio_working_3-way'!AM195-'OddsRatio_working_3-way'!R195/3)</f>
        <v>-0.63596732210755424</v>
      </c>
      <c r="AT195" s="11">
        <f>IF(('OddsRatio_working_3-way'!X195=0),IF(Q195&gt;0,-Q195^(1/3),(-Q195)^(1/3)),'OddsRatio_working_3-way'!AN195-'OddsRatio_working_3-way'!R195/3)</f>
        <v>-0.42668837961135575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9">
        <f t="shared" ref="D196:D259" si="52">(K196/(AR196+K196-(AR196*K196)))</f>
        <v>0.37509472671191213</v>
      </c>
      <c r="E196" s="9">
        <f t="shared" ref="E196:E259" si="53">(L196/(AR196+L196-(AR196*L196)))</f>
        <v>0.29335899038132002</v>
      </c>
      <c r="F196" s="9">
        <f t="shared" ref="F196:F259" si="54">(M196/(AR196+M196-(AR196*M196)))</f>
        <v>0.33154628290676802</v>
      </c>
      <c r="G196" s="9">
        <f t="shared" ref="G196:G259" si="55">AR196</f>
        <v>1.0611421812787314</v>
      </c>
      <c r="H196" s="9">
        <f t="shared" ref="H196:H259" si="56">IF(A196="","",1/D196)</f>
        <v>2.6659932246076079</v>
      </c>
      <c r="I196" s="9">
        <f t="shared" ref="I196:I259" si="57">IF(B196="","",1/E196)</f>
        <v>3.4087927515027205</v>
      </c>
      <c r="J196" s="9">
        <f t="shared" ref="J196:J259" si="58">IF(C196="","",1/F196)</f>
        <v>3.0161701444295894</v>
      </c>
      <c r="K196" s="11">
        <f t="shared" ref="K196:K259" si="59">1/A196</f>
        <v>0.38910505836575876</v>
      </c>
      <c r="L196" s="11">
        <f t="shared" ref="L196:L259" si="60">1/B196</f>
        <v>0.3058103975535168</v>
      </c>
      <c r="M196" s="11">
        <f t="shared" ref="M196:M259" si="61">1/C196</f>
        <v>0.34482758620689657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-0.27784349712838585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0.235522834020822</v>
      </c>
      <c r="Q196" s="11">
        <f>2*'OddsRatio_working_3-way'!K196*'OddsRatio_working_3-way'!L196*'OddsRatio_working_3-way'!M196</f>
        <v>8.2063705233735892E-2</v>
      </c>
      <c r="R196" s="11">
        <f t="shared" ref="R196:R259" si="62">O196/N196</f>
        <v>0</v>
      </c>
      <c r="S196" s="11">
        <f t="shared" ref="S196:S259" si="63">P196/N196</f>
        <v>-0.84768164975979865</v>
      </c>
      <c r="T196" s="11">
        <f t="shared" ref="T196:T259" si="64">Q196/N196</f>
        <v>-0.29535945984661977</v>
      </c>
      <c r="U196" s="11">
        <f>'OddsRatio_working_3-way'!S196-'OddsRatio_working_3-way'!R196^2/3</f>
        <v>-0.84768164975979865</v>
      </c>
      <c r="V196" s="11">
        <f>'OddsRatio_working_3-way'!S196*'OddsRatio_working_3-way'!R196/3-2*'OddsRatio_working_3-way'!R196^3/27-'OddsRatio_working_3-way'!T196</f>
        <v>0.29535945984661977</v>
      </c>
      <c r="W196" s="11">
        <f>'OddsRatio_working_3-way'!V196^2+4*'OddsRatio_working_3-way'!U196^3/27</f>
        <v>-3.0018515533053042E-3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0.15019908627734083</v>
      </c>
      <c r="Y196" s="11">
        <f>IF('OddsRatio_working_3-way'!W196&gt;=0,IF('OddsRatio_working_3-way'!V196+SQRT('OddsRatio_working_3-way'!W196)&gt;0,0,PI()),ACOS('OddsRatio_working_3-way'!V196/(2*'OddsRatio_working_3-way'!X196)))</f>
        <v>0.18341509700250369</v>
      </c>
      <c r="Z196" s="11">
        <f>'OddsRatio_working_3-way'!X196^(1/3)*COS('OddsRatio_working_3-way'!Y196/3)</f>
        <v>0.53057109063936569</v>
      </c>
      <c r="AA196" s="11">
        <f>'OddsRatio_working_3-way'!X196^(1/3)*COS(('OddsRatio_working_3-way'!Y196+2*PI())/3)</f>
        <v>-0.2934129478528914</v>
      </c>
      <c r="AB196" s="11">
        <f>'OddsRatio_working_3-way'!X196^(1/3)*COS(('OddsRatio_working_3-way'!Y196+4*PI())/3)</f>
        <v>-0.23715814278647437</v>
      </c>
      <c r="AC196" s="11">
        <f>'OddsRatio_working_3-way'!X196^(1/3)*SIN('OddsRatio_working_3-way'!Y196/3)</f>
        <v>3.2478726848305932E-2</v>
      </c>
      <c r="AD196" s="11">
        <f>'OddsRatio_working_3-way'!X196^(1/3)*SIN(('OddsRatio_working_3-way'!Y196+2*PI())/3)</f>
        <v>0.44324867958315373</v>
      </c>
      <c r="AE196" s="11">
        <f>'OddsRatio_working_3-way'!X196^(1/3)*SIN(('OddsRatio_working_3-way'!Y196+4*PI())/3)</f>
        <v>-0.4757274064314595</v>
      </c>
      <c r="AF196" s="11">
        <f>-'OddsRatio_working_3-way'!U196/(3*'OddsRatio_working_3-way'!X196^(1/3))*COS(('OddsRatio_working_3-way'!Y196)/3)</f>
        <v>0.53057109063936581</v>
      </c>
      <c r="AG196" s="11">
        <f>-'OddsRatio_working_3-way'!U196/(3*'OddsRatio_working_3-way'!X196^(1/3))*COS(('OddsRatio_working_3-way'!Y196+2*PI())/3)</f>
        <v>-0.29341294785289151</v>
      </c>
      <c r="AH196" s="11">
        <f>-'OddsRatio_working_3-way'!U196/(3*'OddsRatio_working_3-way'!X196^(1/3))*COS(('OddsRatio_working_3-way'!Y196+4*PI())/3)</f>
        <v>-0.23715814278647443</v>
      </c>
      <c r="AI196" s="11">
        <f>'OddsRatio_working_3-way'!U196/(3*'OddsRatio_working_3-way'!X196^(1/3))*SIN(('OddsRatio_working_3-way'!Y196)/3)</f>
        <v>-3.2478726848305939E-2</v>
      </c>
      <c r="AJ196" s="11">
        <f>'OddsRatio_working_3-way'!U196/(3*'OddsRatio_working_3-way'!X196^(1/3))*SIN(('OddsRatio_working_3-way'!Y196+2*PI())/3)</f>
        <v>-0.44324867958315384</v>
      </c>
      <c r="AK196" s="11">
        <f>'OddsRatio_working_3-way'!U196/(3*'OddsRatio_working_3-way'!X196^(1/3))*SIN(('OddsRatio_working_3-way'!Y196+4*PI())/3)</f>
        <v>0.47572740643145961</v>
      </c>
      <c r="AL196" s="11">
        <f>'OddsRatio_working_3-way'!Z196+'OddsRatio_working_3-way'!AF196</f>
        <v>1.0611421812787314</v>
      </c>
      <c r="AM196" s="11">
        <f>'OddsRatio_working_3-way'!AA196+'OddsRatio_working_3-way'!AG196</f>
        <v>-0.58682589570578292</v>
      </c>
      <c r="AN196" s="11">
        <f>'OddsRatio_working_3-way'!AB196+'OddsRatio_working_3-way'!AH196</f>
        <v>-0.4743162855729488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1.0611421812787314</v>
      </c>
      <c r="AS196" s="11">
        <f>IF(('OddsRatio_working_3-way'!X196=0),IF(Q196&gt;0,-Q196^(1/3),(-Q196)^(1/3)),'OddsRatio_working_3-way'!AM196-'OddsRatio_working_3-way'!R196/3)</f>
        <v>-0.58682589570578292</v>
      </c>
      <c r="AT196" s="11">
        <f>IF(('OddsRatio_working_3-way'!X196=0),IF(Q196&gt;0,-Q196^(1/3),(-Q196)^(1/3)),'OddsRatio_working_3-way'!AN196-'OddsRatio_working_3-way'!R196/3)</f>
        <v>-0.4743162855729488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9">
        <f t="shared" si="52"/>
        <v>0.30081775291014828</v>
      </c>
      <c r="E197" s="9">
        <f t="shared" si="53"/>
        <v>0.25728324395064645</v>
      </c>
      <c r="F197" s="9">
        <f t="shared" si="54"/>
        <v>0.44189900313920544</v>
      </c>
      <c r="G197" s="9">
        <f t="shared" si="55"/>
        <v>1.0613113652783279</v>
      </c>
      <c r="H197" s="9">
        <f t="shared" si="56"/>
        <v>3.324271889959538</v>
      </c>
      <c r="I197" s="9">
        <f t="shared" si="57"/>
        <v>3.8867669135570515</v>
      </c>
      <c r="J197" s="9">
        <f t="shared" si="58"/>
        <v>2.2629605246812101</v>
      </c>
      <c r="K197" s="11">
        <f t="shared" si="59"/>
        <v>0.31347962382445144</v>
      </c>
      <c r="L197" s="11">
        <f t="shared" si="60"/>
        <v>0.26881720430107525</v>
      </c>
      <c r="M197" s="11">
        <f t="shared" si="61"/>
        <v>0.45662100456621008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-0.27276098021370554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0.23472108132385155</v>
      </c>
      <c r="Q197" s="11">
        <f>2*'OddsRatio_working_3-way'!K197*'OddsRatio_working_3-way'!L197*'OddsRatio_working_3-way'!M197</f>
        <v>7.6957731581590666E-2</v>
      </c>
      <c r="R197" s="11">
        <f t="shared" si="62"/>
        <v>0</v>
      </c>
      <c r="S197" s="11">
        <f t="shared" si="63"/>
        <v>-0.86053760746845054</v>
      </c>
      <c r="T197" s="11">
        <f t="shared" si="64"/>
        <v>-0.28214347785850835</v>
      </c>
      <c r="U197" s="11">
        <f>'OddsRatio_working_3-way'!S197-'OddsRatio_working_3-way'!R197^2/3</f>
        <v>-0.86053760746845054</v>
      </c>
      <c r="V197" s="11">
        <f>'OddsRatio_working_3-way'!S197*'OddsRatio_working_3-way'!R197/3-2*'OddsRatio_working_3-way'!R197^3/27-'OddsRatio_working_3-way'!T197</f>
        <v>0.28214347785850835</v>
      </c>
      <c r="W197" s="11">
        <f>'OddsRatio_working_3-way'!V197^2+4*'OddsRatio_working_3-way'!U197^3/27</f>
        <v>-1.4802404462290142E-2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0.15362889259542353</v>
      </c>
      <c r="Y197" s="11">
        <f>IF('OddsRatio_working_3-way'!W197&gt;=0,IF('OddsRatio_working_3-way'!V197+SQRT('OddsRatio_working_3-way'!W197)&gt;0,0,PI()),ACOS('OddsRatio_working_3-way'!V197/(2*'OddsRatio_working_3-way'!X197)))</f>
        <v>0.40712489983197542</v>
      </c>
      <c r="Z197" s="11">
        <f>'OddsRatio_working_3-way'!X197^(1/3)*COS('OddsRatio_working_3-way'!Y197/3)</f>
        <v>0.53065568263916407</v>
      </c>
      <c r="AA197" s="11">
        <f>'OddsRatio_working_3-way'!X197^(1/3)*COS(('OddsRatio_working_3-way'!Y197+2*PI())/3)</f>
        <v>-0.32807982717807732</v>
      </c>
      <c r="AB197" s="11">
        <f>'OddsRatio_working_3-way'!X197^(1/3)*COS(('OddsRatio_working_3-way'!Y197+4*PI())/3)</f>
        <v>-0.20257585546108661</v>
      </c>
      <c r="AC197" s="11">
        <f>'OddsRatio_working_3-way'!X197^(1/3)*SIN('OddsRatio_working_3-way'!Y197/3)</f>
        <v>7.24597518551717E-2</v>
      </c>
      <c r="AD197" s="11">
        <f>'OddsRatio_working_3-way'!X197^(1/3)*SIN(('OddsRatio_working_3-way'!Y197+2*PI())/3)</f>
        <v>0.4233314259005031</v>
      </c>
      <c r="AE197" s="11">
        <f>'OddsRatio_working_3-way'!X197^(1/3)*SIN(('OddsRatio_working_3-way'!Y197+4*PI())/3)</f>
        <v>-0.49579117775567483</v>
      </c>
      <c r="AF197" s="11">
        <f>-'OddsRatio_working_3-way'!U197/(3*'OddsRatio_working_3-way'!X197^(1/3))*COS(('OddsRatio_working_3-way'!Y197)/3)</f>
        <v>0.53065568263916396</v>
      </c>
      <c r="AG197" s="11">
        <f>-'OddsRatio_working_3-way'!U197/(3*'OddsRatio_working_3-way'!X197^(1/3))*COS(('OddsRatio_working_3-way'!Y197+2*PI())/3)</f>
        <v>-0.32807982717807727</v>
      </c>
      <c r="AH197" s="11">
        <f>-'OddsRatio_working_3-way'!U197/(3*'OddsRatio_working_3-way'!X197^(1/3))*COS(('OddsRatio_working_3-way'!Y197+4*PI())/3)</f>
        <v>-0.20257585546108656</v>
      </c>
      <c r="AI197" s="11">
        <f>'OddsRatio_working_3-way'!U197/(3*'OddsRatio_working_3-way'!X197^(1/3))*SIN(('OddsRatio_working_3-way'!Y197)/3)</f>
        <v>-7.2459751855171686E-2</v>
      </c>
      <c r="AJ197" s="11">
        <f>'OddsRatio_working_3-way'!U197/(3*'OddsRatio_working_3-way'!X197^(1/3))*SIN(('OddsRatio_working_3-way'!Y197+2*PI())/3)</f>
        <v>-0.42333142590050304</v>
      </c>
      <c r="AK197" s="11">
        <f>'OddsRatio_working_3-way'!U197/(3*'OddsRatio_working_3-way'!X197^(1/3))*SIN(('OddsRatio_working_3-way'!Y197+4*PI())/3)</f>
        <v>0.49579117775567472</v>
      </c>
      <c r="AL197" s="11">
        <f>'OddsRatio_working_3-way'!Z197+'OddsRatio_working_3-way'!AF197</f>
        <v>1.0613113652783279</v>
      </c>
      <c r="AM197" s="11">
        <f>'OddsRatio_working_3-way'!AA197+'OddsRatio_working_3-way'!AG197</f>
        <v>-0.65615965435615453</v>
      </c>
      <c r="AN197" s="11">
        <f>'OddsRatio_working_3-way'!AB197+'OddsRatio_working_3-way'!AH197</f>
        <v>-0.40515171092217317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1.0613113652783279</v>
      </c>
      <c r="AS197" s="11">
        <f>IF(('OddsRatio_working_3-way'!X197=0),IF(Q197&gt;0,-Q197^(1/3),(-Q197)^(1/3)),'OddsRatio_working_3-way'!AM197-'OddsRatio_working_3-way'!R197/3)</f>
        <v>-0.65615965435615453</v>
      </c>
      <c r="AT197" s="11">
        <f>IF(('OddsRatio_working_3-way'!X197=0),IF(Q197&gt;0,-Q197^(1/3),(-Q197)^(1/3)),'OddsRatio_working_3-way'!AN197-'OddsRatio_working_3-way'!R197/3)</f>
        <v>-0.40515171092217317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9">
        <f t="shared" si="52"/>
        <v>0.27364339601111842</v>
      </c>
      <c r="E198" s="9">
        <f t="shared" si="53"/>
        <v>0.25388506458450094</v>
      </c>
      <c r="F198" s="9">
        <f t="shared" si="54"/>
        <v>0.47247153940438069</v>
      </c>
      <c r="G198" s="9">
        <f t="shared" si="55"/>
        <v>1.0533298147013357</v>
      </c>
      <c r="H198" s="9">
        <f t="shared" si="56"/>
        <v>3.6543911330473655</v>
      </c>
      <c r="I198" s="9">
        <f t="shared" si="57"/>
        <v>3.9387901830167271</v>
      </c>
      <c r="J198" s="9">
        <f t="shared" si="58"/>
        <v>2.1165296035834156</v>
      </c>
      <c r="K198" s="11">
        <f t="shared" si="59"/>
        <v>0.28409090909090912</v>
      </c>
      <c r="L198" s="11">
        <f t="shared" si="60"/>
        <v>0.26385224274406333</v>
      </c>
      <c r="M198" s="11">
        <f t="shared" si="61"/>
        <v>0.4854368932038835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-0.27118240969523089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0.23178767463036237</v>
      </c>
      <c r="Q198" s="11">
        <f>2*'OddsRatio_working_3-way'!K198*'OddsRatio_working_3-way'!L198*'OddsRatio_working_3-way'!M198</f>
        <v>7.2774780103724457E-2</v>
      </c>
      <c r="R198" s="11">
        <f t="shared" si="62"/>
        <v>0</v>
      </c>
      <c r="S198" s="11">
        <f t="shared" si="63"/>
        <v>-0.85472975511522886</v>
      </c>
      <c r="T198" s="11">
        <f t="shared" si="64"/>
        <v>-0.2683609906170264</v>
      </c>
      <c r="U198" s="11">
        <f>'OddsRatio_working_3-way'!S198-'OddsRatio_working_3-way'!R198^2/3</f>
        <v>-0.85472975511522886</v>
      </c>
      <c r="V198" s="11">
        <f>'OddsRatio_working_3-way'!S198*'OddsRatio_working_3-way'!R198/3-2*'OddsRatio_working_3-way'!R198^3/27-'OddsRatio_working_3-way'!T198</f>
        <v>0.2683609906170264</v>
      </c>
      <c r="W198" s="11">
        <f>'OddsRatio_working_3-way'!V198^2+4*'OddsRatio_working_3-way'!U198^3/27</f>
        <v>-2.0491103901335336E-2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0.15207623514728319</v>
      </c>
      <c r="Y198" s="11">
        <f>IF('OddsRatio_working_3-way'!W198&gt;=0,IF('OddsRatio_working_3-way'!V198+SQRT('OddsRatio_working_3-way'!W198)&gt;0,0,PI()),ACOS('OddsRatio_working_3-way'!V198/(2*'OddsRatio_working_3-way'!X198)))</f>
        <v>0.4900190573142178</v>
      </c>
      <c r="Z198" s="11">
        <f>'OddsRatio_working_3-way'!X198^(1/3)*COS('OddsRatio_working_3-way'!Y198/3)</f>
        <v>0.52666490735066784</v>
      </c>
      <c r="AA198" s="11">
        <f>'OddsRatio_working_3-way'!X198^(1/3)*COS(('OddsRatio_working_3-way'!Y198+2*PI())/3)</f>
        <v>-0.33850223020015496</v>
      </c>
      <c r="AB198" s="11">
        <f>'OddsRatio_working_3-way'!X198^(1/3)*COS(('OddsRatio_working_3-way'!Y198+4*PI())/3)</f>
        <v>-0.1881626771505128</v>
      </c>
      <c r="AC198" s="11">
        <f>'OddsRatio_working_3-way'!X198^(1/3)*SIN('OddsRatio_working_3-way'!Y198/3)</f>
        <v>8.6798581423058949E-2</v>
      </c>
      <c r="AD198" s="11">
        <f>'OddsRatio_working_3-way'!X198^(1/3)*SIN(('OddsRatio_working_3-way'!Y198+2*PI())/3)</f>
        <v>0.41270589833592664</v>
      </c>
      <c r="AE198" s="11">
        <f>'OddsRatio_working_3-way'!X198^(1/3)*SIN(('OddsRatio_working_3-way'!Y198+4*PI())/3)</f>
        <v>-0.4995044797589856</v>
      </c>
      <c r="AF198" s="11">
        <f>-'OddsRatio_working_3-way'!U198/(3*'OddsRatio_working_3-way'!X198^(1/3))*COS(('OddsRatio_working_3-way'!Y198)/3)</f>
        <v>0.52666490735066784</v>
      </c>
      <c r="AG198" s="11">
        <f>-'OddsRatio_working_3-way'!U198/(3*'OddsRatio_working_3-way'!X198^(1/3))*COS(('OddsRatio_working_3-way'!Y198+2*PI())/3)</f>
        <v>-0.33850223020015496</v>
      </c>
      <c r="AH198" s="11">
        <f>-'OddsRatio_working_3-way'!U198/(3*'OddsRatio_working_3-way'!X198^(1/3))*COS(('OddsRatio_working_3-way'!Y198+4*PI())/3)</f>
        <v>-0.1881626771505128</v>
      </c>
      <c r="AI198" s="11">
        <f>'OddsRatio_working_3-way'!U198/(3*'OddsRatio_working_3-way'!X198^(1/3))*SIN(('OddsRatio_working_3-way'!Y198)/3)</f>
        <v>-8.6798581423058949E-2</v>
      </c>
      <c r="AJ198" s="11">
        <f>'OddsRatio_working_3-way'!U198/(3*'OddsRatio_working_3-way'!X198^(1/3))*SIN(('OddsRatio_working_3-way'!Y198+2*PI())/3)</f>
        <v>-0.41270589833592664</v>
      </c>
      <c r="AK198" s="11">
        <f>'OddsRatio_working_3-way'!U198/(3*'OddsRatio_working_3-way'!X198^(1/3))*SIN(('OddsRatio_working_3-way'!Y198+4*PI())/3)</f>
        <v>0.4995044797589856</v>
      </c>
      <c r="AL198" s="11">
        <f>'OddsRatio_working_3-way'!Z198+'OddsRatio_working_3-way'!AF198</f>
        <v>1.0533298147013357</v>
      </c>
      <c r="AM198" s="11">
        <f>'OddsRatio_working_3-way'!AA198+'OddsRatio_working_3-way'!AG198</f>
        <v>-0.67700446040030993</v>
      </c>
      <c r="AN198" s="11">
        <f>'OddsRatio_working_3-way'!AB198+'OddsRatio_working_3-way'!AH198</f>
        <v>-0.37632535430102559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1.0533298147013357</v>
      </c>
      <c r="AS198" s="11">
        <f>IF(('OddsRatio_working_3-way'!X198=0),IF(Q198&gt;0,-Q198^(1/3),(-Q198)^(1/3)),'OddsRatio_working_3-way'!AM198-'OddsRatio_working_3-way'!R198/3)</f>
        <v>-0.67700446040030993</v>
      </c>
      <c r="AT198" s="11">
        <f>IF(('OddsRatio_working_3-way'!X198=0),IF(Q198&gt;0,-Q198^(1/3),(-Q198)^(1/3)),'OddsRatio_working_3-way'!AN198-'OddsRatio_working_3-way'!R198/3)</f>
        <v>-0.37632535430102559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9">
        <f t="shared" si="52"/>
        <v>0.18313217534452414</v>
      </c>
      <c r="E199" s="9">
        <f t="shared" si="53"/>
        <v>0.22584035357741725</v>
      </c>
      <c r="F199" s="9">
        <f t="shared" si="54"/>
        <v>0.59102747107805886</v>
      </c>
      <c r="G199" s="9">
        <f t="shared" si="55"/>
        <v>1.0645672778730395</v>
      </c>
      <c r="H199" s="9">
        <f t="shared" si="56"/>
        <v>5.4605368942880368</v>
      </c>
      <c r="I199" s="9">
        <f t="shared" si="57"/>
        <v>4.4279066347511877</v>
      </c>
      <c r="J199" s="9">
        <f t="shared" si="58"/>
        <v>1.6919687306174755</v>
      </c>
      <c r="K199" s="11">
        <f t="shared" si="59"/>
        <v>0.19267822736030826</v>
      </c>
      <c r="L199" s="11">
        <f t="shared" si="60"/>
        <v>0.23696682464454977</v>
      </c>
      <c r="M199" s="11">
        <f t="shared" si="61"/>
        <v>0.60606060606060608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-0.24267190437094299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0.22303411065978532</v>
      </c>
      <c r="Q199" s="11">
        <f>2*'OddsRatio_working_3-way'!K199*'OddsRatio_working_3-way'!L199*'OddsRatio_working_3-way'!M199</f>
        <v>5.5343451776621651E-2</v>
      </c>
      <c r="R199" s="11">
        <f t="shared" si="62"/>
        <v>0</v>
      </c>
      <c r="S199" s="11">
        <f t="shared" si="63"/>
        <v>-0.9190767725581459</v>
      </c>
      <c r="T199" s="11">
        <f t="shared" si="64"/>
        <v>-0.22805875249581778</v>
      </c>
      <c r="U199" s="11">
        <f>'OddsRatio_working_3-way'!S199-'OddsRatio_working_3-way'!R199^2/3</f>
        <v>-0.9190767725581459</v>
      </c>
      <c r="V199" s="11">
        <f>'OddsRatio_working_3-way'!S199*'OddsRatio_working_3-way'!R199/3-2*'OddsRatio_working_3-way'!R199^3/27-'OddsRatio_working_3-way'!T199</f>
        <v>0.22805875249581778</v>
      </c>
      <c r="W199" s="11">
        <f>'OddsRatio_working_3-way'!V199^2+4*'OddsRatio_working_3-way'!U199^3/27</f>
        <v>-6.3003441347195349E-2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0.16956874412546083</v>
      </c>
      <c r="Y199" s="11">
        <f>IF('OddsRatio_working_3-way'!W199&gt;=0,IF('OddsRatio_working_3-way'!V199+SQRT('OddsRatio_working_3-way'!W199)&gt;0,0,PI()),ACOS('OddsRatio_working_3-way'!V199/(2*'OddsRatio_working_3-way'!X199)))</f>
        <v>0.83325942103872874</v>
      </c>
      <c r="Z199" s="11">
        <f>'OddsRatio_working_3-way'!X199^(1/3)*COS('OddsRatio_working_3-way'!Y199/3)</f>
        <v>0.53228363893651987</v>
      </c>
      <c r="AA199" s="11">
        <f>'OddsRatio_working_3-way'!X199^(1/3)*COS(('OddsRatio_working_3-way'!Y199+2*PI())/3)</f>
        <v>-0.39757541079828829</v>
      </c>
      <c r="AB199" s="11">
        <f>'OddsRatio_working_3-way'!X199^(1/3)*COS(('OddsRatio_working_3-way'!Y199+4*PI())/3)</f>
        <v>-0.13470822813823149</v>
      </c>
      <c r="AC199" s="11">
        <f>'OddsRatio_working_3-way'!X199^(1/3)*SIN('OddsRatio_working_3-way'!Y199/3)</f>
        <v>0.15176643866990222</v>
      </c>
      <c r="AD199" s="11">
        <f>'OddsRatio_working_3-way'!X199^(1/3)*SIN(('OddsRatio_working_3-way'!Y199+2*PI())/3)</f>
        <v>0.38508793400289887</v>
      </c>
      <c r="AE199" s="11">
        <f>'OddsRatio_working_3-way'!X199^(1/3)*SIN(('OddsRatio_working_3-way'!Y199+4*PI())/3)</f>
        <v>-0.53685437267280112</v>
      </c>
      <c r="AF199" s="11">
        <f>-'OddsRatio_working_3-way'!U199/(3*'OddsRatio_working_3-way'!X199^(1/3))*COS(('OddsRatio_working_3-way'!Y199)/3)</f>
        <v>0.53228363893651975</v>
      </c>
      <c r="AG199" s="11">
        <f>-'OddsRatio_working_3-way'!U199/(3*'OddsRatio_working_3-way'!X199^(1/3))*COS(('OddsRatio_working_3-way'!Y199+2*PI())/3)</f>
        <v>-0.39757541079828823</v>
      </c>
      <c r="AH199" s="11">
        <f>-'OddsRatio_working_3-way'!U199/(3*'OddsRatio_working_3-way'!X199^(1/3))*COS(('OddsRatio_working_3-way'!Y199+4*PI())/3)</f>
        <v>-0.13470822813823147</v>
      </c>
      <c r="AI199" s="11">
        <f>'OddsRatio_working_3-way'!U199/(3*'OddsRatio_working_3-way'!X199^(1/3))*SIN(('OddsRatio_working_3-way'!Y199)/3)</f>
        <v>-0.15176643866990219</v>
      </c>
      <c r="AJ199" s="11">
        <f>'OddsRatio_working_3-way'!U199/(3*'OddsRatio_working_3-way'!X199^(1/3))*SIN(('OddsRatio_working_3-way'!Y199+2*PI())/3)</f>
        <v>-0.38508793400289881</v>
      </c>
      <c r="AK199" s="11">
        <f>'OddsRatio_working_3-way'!U199/(3*'OddsRatio_working_3-way'!X199^(1/3))*SIN(('OddsRatio_working_3-way'!Y199+4*PI())/3)</f>
        <v>0.53685437267280101</v>
      </c>
      <c r="AL199" s="11">
        <f>'OddsRatio_working_3-way'!Z199+'OddsRatio_working_3-way'!AF199</f>
        <v>1.0645672778730395</v>
      </c>
      <c r="AM199" s="11">
        <f>'OddsRatio_working_3-way'!AA199+'OddsRatio_working_3-way'!AG199</f>
        <v>-0.79515082159657657</v>
      </c>
      <c r="AN199" s="11">
        <f>'OddsRatio_working_3-way'!AB199+'OddsRatio_working_3-way'!AH199</f>
        <v>-0.26941645627646293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1.0645672778730395</v>
      </c>
      <c r="AS199" s="11">
        <f>IF(('OddsRatio_working_3-way'!X199=0),IF(Q199&gt;0,-Q199^(1/3),(-Q199)^(1/3)),'OddsRatio_working_3-way'!AM199-'OddsRatio_working_3-way'!R199/3)</f>
        <v>-0.79515082159657657</v>
      </c>
      <c r="AT199" s="11">
        <f>IF(('OddsRatio_working_3-way'!X199=0),IF(Q199&gt;0,-Q199^(1/3),(-Q199)^(1/3)),'OddsRatio_working_3-way'!AN199-'OddsRatio_working_3-way'!R199/3)</f>
        <v>-0.26941645627646293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9">
        <f t="shared" si="52"/>
        <v>0.61401483607502749</v>
      </c>
      <c r="E200" s="9">
        <f t="shared" si="53"/>
        <v>0.21050674845113454</v>
      </c>
      <c r="F200" s="9">
        <f t="shared" si="54"/>
        <v>0.17547841547383797</v>
      </c>
      <c r="G200" s="9">
        <f t="shared" si="55"/>
        <v>1.0654663434969138</v>
      </c>
      <c r="H200" s="9">
        <f t="shared" si="56"/>
        <v>1.6286251426631788</v>
      </c>
      <c r="I200" s="9">
        <f t="shared" si="57"/>
        <v>4.7504415291091373</v>
      </c>
      <c r="J200" s="9">
        <f t="shared" si="58"/>
        <v>5.6987065748213901</v>
      </c>
      <c r="K200" s="11">
        <f t="shared" si="59"/>
        <v>0.62893081761006286</v>
      </c>
      <c r="L200" s="11">
        <f t="shared" si="60"/>
        <v>0.22123893805309736</v>
      </c>
      <c r="M200" s="11">
        <f t="shared" si="61"/>
        <v>0.18484288354898337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-0.23555940049054802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0.21913248842841573</v>
      </c>
      <c r="Q200" s="11">
        <f>2*'OddsRatio_working_3-way'!K200*'OddsRatio_working_3-way'!L200*'OddsRatio_working_3-way'!M200</f>
        <v>5.1439551274275998E-2</v>
      </c>
      <c r="R200" s="11">
        <f t="shared" si="62"/>
        <v>0</v>
      </c>
      <c r="S200" s="11">
        <f t="shared" si="63"/>
        <v>-0.93026424745553116</v>
      </c>
      <c r="T200" s="11">
        <f t="shared" si="64"/>
        <v>-0.21837188907406838</v>
      </c>
      <c r="U200" s="11">
        <f>'OddsRatio_working_3-way'!S200-'OddsRatio_working_3-way'!R200^2/3</f>
        <v>-0.93026424745553116</v>
      </c>
      <c r="V200" s="11">
        <f>'OddsRatio_working_3-way'!S200*'OddsRatio_working_3-way'!R200/3-2*'OddsRatio_working_3-way'!R200^3/27-'OddsRatio_working_3-way'!T200</f>
        <v>0.21837188907406838</v>
      </c>
      <c r="W200" s="11">
        <f>'OddsRatio_working_3-way'!V200^2+4*'OddsRatio_working_3-way'!U200^3/27</f>
        <v>-7.1579323648572529E-2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0.1726742638512973</v>
      </c>
      <c r="Y200" s="11">
        <f>IF('OddsRatio_working_3-way'!W200&gt;=0,IF('OddsRatio_working_3-way'!V200+SQRT('OddsRatio_working_3-way'!W200)&gt;0,0,PI()),ACOS('OddsRatio_working_3-way'!V200/(2*'OddsRatio_working_3-way'!X200)))</f>
        <v>0.88624794087958647</v>
      </c>
      <c r="Z200" s="11">
        <f>'OddsRatio_working_3-way'!X200^(1/3)*COS('OddsRatio_working_3-way'!Y200/3)</f>
        <v>0.53273317174845691</v>
      </c>
      <c r="AA200" s="11">
        <f>'OddsRatio_working_3-way'!X200^(1/3)*COS(('OddsRatio_working_3-way'!Y200+2*PI())/3)</f>
        <v>-0.40676810884675402</v>
      </c>
      <c r="AB200" s="11">
        <f>'OddsRatio_working_3-way'!X200^(1/3)*COS(('OddsRatio_working_3-way'!Y200+4*PI())/3)</f>
        <v>-0.12596506290170281</v>
      </c>
      <c r="AC200" s="11">
        <f>'OddsRatio_working_3-way'!X200^(1/3)*SIN('OddsRatio_working_3-way'!Y200/3)</f>
        <v>0.16212171416564214</v>
      </c>
      <c r="AD200" s="11">
        <f>'OddsRatio_working_3-way'!X200^(1/3)*SIN(('OddsRatio_working_3-way'!Y200+2*PI())/3)</f>
        <v>0.3802996030900011</v>
      </c>
      <c r="AE200" s="11">
        <f>'OddsRatio_working_3-way'!X200^(1/3)*SIN(('OddsRatio_working_3-way'!Y200+4*PI())/3)</f>
        <v>-0.54242131725564324</v>
      </c>
      <c r="AF200" s="11">
        <f>-'OddsRatio_working_3-way'!U200/(3*'OddsRatio_working_3-way'!X200^(1/3))*COS(('OddsRatio_working_3-way'!Y200)/3)</f>
        <v>0.5327331717484568</v>
      </c>
      <c r="AG200" s="11">
        <f>-'OddsRatio_working_3-way'!U200/(3*'OddsRatio_working_3-way'!X200^(1/3))*COS(('OddsRatio_working_3-way'!Y200+2*PI())/3)</f>
        <v>-0.40676810884675396</v>
      </c>
      <c r="AH200" s="11">
        <f>-'OddsRatio_working_3-way'!U200/(3*'OddsRatio_working_3-way'!X200^(1/3))*COS(('OddsRatio_working_3-way'!Y200+4*PI())/3)</f>
        <v>-0.12596506290170278</v>
      </c>
      <c r="AI200" s="11">
        <f>'OddsRatio_working_3-way'!U200/(3*'OddsRatio_working_3-way'!X200^(1/3))*SIN(('OddsRatio_working_3-way'!Y200)/3)</f>
        <v>-0.16212171416564211</v>
      </c>
      <c r="AJ200" s="11">
        <f>'OddsRatio_working_3-way'!U200/(3*'OddsRatio_working_3-way'!X200^(1/3))*SIN(('OddsRatio_working_3-way'!Y200+2*PI())/3)</f>
        <v>-0.38029960309000105</v>
      </c>
      <c r="AK200" s="11">
        <f>'OddsRatio_working_3-way'!U200/(3*'OddsRatio_working_3-way'!X200^(1/3))*SIN(('OddsRatio_working_3-way'!Y200+4*PI())/3)</f>
        <v>0.54242131725564313</v>
      </c>
      <c r="AL200" s="11">
        <f>'OddsRatio_working_3-way'!Z200+'OddsRatio_working_3-way'!AF200</f>
        <v>1.0654663434969138</v>
      </c>
      <c r="AM200" s="11">
        <f>'OddsRatio_working_3-way'!AA200+'OddsRatio_working_3-way'!AG200</f>
        <v>-0.81353621769350792</v>
      </c>
      <c r="AN200" s="11">
        <f>'OddsRatio_working_3-way'!AB200+'OddsRatio_working_3-way'!AH200</f>
        <v>-0.25193012580340557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1.0654663434969138</v>
      </c>
      <c r="AS200" s="11">
        <f>IF(('OddsRatio_working_3-way'!X200=0),IF(Q200&gt;0,-Q200^(1/3),(-Q200)^(1/3)),'OddsRatio_working_3-way'!AM200-'OddsRatio_working_3-way'!R200/3)</f>
        <v>-0.81353621769350792</v>
      </c>
      <c r="AT200" s="11">
        <f>IF(('OddsRatio_working_3-way'!X200=0),IF(Q200&gt;0,-Q200^(1/3),(-Q200)^(1/3)),'OddsRatio_working_3-way'!AN200-'OddsRatio_working_3-way'!R200/3)</f>
        <v>-0.25193012580340557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9">
        <f t="shared" si="52"/>
        <v>0.20898623180471085</v>
      </c>
      <c r="E201" s="9">
        <f t="shared" si="53"/>
        <v>0.22738117202396096</v>
      </c>
      <c r="F201" s="9">
        <f t="shared" si="54"/>
        <v>0.56363259617132799</v>
      </c>
      <c r="G201" s="9">
        <f t="shared" si="55"/>
        <v>1.0752852882673003</v>
      </c>
      <c r="H201" s="9">
        <f t="shared" si="56"/>
        <v>4.7850042147008969</v>
      </c>
      <c r="I201" s="9">
        <f t="shared" si="57"/>
        <v>4.3979015109246689</v>
      </c>
      <c r="J201" s="9">
        <f t="shared" si="58"/>
        <v>1.7742054075524563</v>
      </c>
      <c r="K201" s="11">
        <f t="shared" si="59"/>
        <v>0.22123893805309736</v>
      </c>
      <c r="L201" s="11">
        <f t="shared" si="60"/>
        <v>0.24038461538461536</v>
      </c>
      <c r="M201" s="11">
        <f t="shared" si="61"/>
        <v>0.58139534883720934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-0.24762930010923412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0.22880815932369747</v>
      </c>
      <c r="Q201" s="11">
        <f>2*'OddsRatio_working_3-way'!K201*'OddsRatio_working_3-way'!L201*'OddsRatio_working_3-way'!M201</f>
        <v>6.1840043060458788E-2</v>
      </c>
      <c r="R201" s="11">
        <f t="shared" si="62"/>
        <v>0</v>
      </c>
      <c r="S201" s="11">
        <f t="shared" si="63"/>
        <v>-0.92399469377317511</v>
      </c>
      <c r="T201" s="11">
        <f t="shared" si="64"/>
        <v>-0.24972829561437171</v>
      </c>
      <c r="U201" s="11">
        <f>'OddsRatio_working_3-way'!S201-'OddsRatio_working_3-way'!R201^2/3</f>
        <v>-0.92399469377317511</v>
      </c>
      <c r="V201" s="11">
        <f>'OddsRatio_working_3-way'!S201*'OddsRatio_working_3-way'!R201/3-2*'OddsRatio_working_3-way'!R201^3/27-'OddsRatio_working_3-way'!T201</f>
        <v>0.24972829561437171</v>
      </c>
      <c r="W201" s="11">
        <f>'OddsRatio_working_3-way'!V201^2+4*'OddsRatio_working_3-way'!U201^3/27</f>
        <v>-5.4506212901497646E-2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0.17093159050622903</v>
      </c>
      <c r="Y201" s="11">
        <f>IF('OddsRatio_working_3-way'!W201&gt;=0,IF('OddsRatio_working_3-way'!V201+SQRT('OddsRatio_working_3-way'!W201)&gt;0,0,PI()),ACOS('OddsRatio_working_3-way'!V201/(2*'OddsRatio_working_3-way'!X201)))</f>
        <v>0.75175431843766205</v>
      </c>
      <c r="Z201" s="11">
        <f>'OddsRatio_working_3-way'!X201^(1/3)*COS('OddsRatio_working_3-way'!Y201/3)</f>
        <v>0.53764264413365015</v>
      </c>
      <c r="AA201" s="11">
        <f>'OddsRatio_working_3-way'!X201^(1/3)*COS(('OddsRatio_working_3-way'!Y201+2*PI())/3)</f>
        <v>-0.38800170572968612</v>
      </c>
      <c r="AB201" s="11">
        <f>'OddsRatio_working_3-way'!X201^(1/3)*COS(('OddsRatio_working_3-way'!Y201+4*PI())/3)</f>
        <v>-0.14964093840396414</v>
      </c>
      <c r="AC201" s="11">
        <f>'OddsRatio_working_3-way'!X201^(1/3)*SIN('OddsRatio_working_3-way'!Y201/3)</f>
        <v>0.13761765317975139</v>
      </c>
      <c r="AD201" s="11">
        <f>'OddsRatio_working_3-way'!X201^(1/3)*SIN(('OddsRatio_working_3-way'!Y201+2*PI())/3)</f>
        <v>0.39680336138770189</v>
      </c>
      <c r="AE201" s="11">
        <f>'OddsRatio_working_3-way'!X201^(1/3)*SIN(('OddsRatio_working_3-way'!Y201+4*PI())/3)</f>
        <v>-0.53442101456745328</v>
      </c>
      <c r="AF201" s="11">
        <f>-'OddsRatio_working_3-way'!U201/(3*'OddsRatio_working_3-way'!X201^(1/3))*COS(('OddsRatio_working_3-way'!Y201)/3)</f>
        <v>0.53764264413365004</v>
      </c>
      <c r="AG201" s="11">
        <f>-'OddsRatio_working_3-way'!U201/(3*'OddsRatio_working_3-way'!X201^(1/3))*COS(('OddsRatio_working_3-way'!Y201+2*PI())/3)</f>
        <v>-0.38800170572968606</v>
      </c>
      <c r="AH201" s="11">
        <f>-'OddsRatio_working_3-way'!U201/(3*'OddsRatio_working_3-way'!X201^(1/3))*COS(('OddsRatio_working_3-way'!Y201+4*PI())/3)</f>
        <v>-0.14964093840396411</v>
      </c>
      <c r="AI201" s="11">
        <f>'OddsRatio_working_3-way'!U201/(3*'OddsRatio_working_3-way'!X201^(1/3))*SIN(('OddsRatio_working_3-way'!Y201)/3)</f>
        <v>-0.13761765317975136</v>
      </c>
      <c r="AJ201" s="11">
        <f>'OddsRatio_working_3-way'!U201/(3*'OddsRatio_working_3-way'!X201^(1/3))*SIN(('OddsRatio_working_3-way'!Y201+2*PI())/3)</f>
        <v>-0.39680336138770184</v>
      </c>
      <c r="AK201" s="11">
        <f>'OddsRatio_working_3-way'!U201/(3*'OddsRatio_working_3-way'!X201^(1/3))*SIN(('OddsRatio_working_3-way'!Y201+4*PI())/3)</f>
        <v>0.53442101456745317</v>
      </c>
      <c r="AL201" s="11">
        <f>'OddsRatio_working_3-way'!Z201+'OddsRatio_working_3-way'!AF201</f>
        <v>1.0752852882673003</v>
      </c>
      <c r="AM201" s="11">
        <f>'OddsRatio_working_3-way'!AA201+'OddsRatio_working_3-way'!AG201</f>
        <v>-0.77600341145937213</v>
      </c>
      <c r="AN201" s="11">
        <f>'OddsRatio_working_3-way'!AB201+'OddsRatio_working_3-way'!AH201</f>
        <v>-0.29928187680792828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1.0752852882673003</v>
      </c>
      <c r="AS201" s="11">
        <f>IF(('OddsRatio_working_3-way'!X201=0),IF(Q201&gt;0,-Q201^(1/3),(-Q201)^(1/3)),'OddsRatio_working_3-way'!AM201-'OddsRatio_working_3-way'!R201/3)</f>
        <v>-0.77600341145937213</v>
      </c>
      <c r="AT201" s="11">
        <f>IF(('OddsRatio_working_3-way'!X201=0),IF(Q201&gt;0,-Q201^(1/3),(-Q201)^(1/3)),'OddsRatio_working_3-way'!AN201-'OddsRatio_working_3-way'!R201/3)</f>
        <v>-0.29928187680792828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9">
        <f t="shared" si="52"/>
        <v>0.25269287295658699</v>
      </c>
      <c r="E202" s="9">
        <f t="shared" si="53"/>
        <v>0.25682026247304435</v>
      </c>
      <c r="F202" s="9">
        <f t="shared" si="54"/>
        <v>0.49048686457036866</v>
      </c>
      <c r="G202" s="9">
        <f t="shared" si="55"/>
        <v>1.0599903896278695</v>
      </c>
      <c r="H202" s="9">
        <f t="shared" si="56"/>
        <v>3.9573731870617559</v>
      </c>
      <c r="I202" s="9">
        <f t="shared" si="57"/>
        <v>3.893773763684083</v>
      </c>
      <c r="J202" s="9">
        <f t="shared" si="58"/>
        <v>2.0387905818353125</v>
      </c>
      <c r="K202" s="11">
        <f t="shared" si="59"/>
        <v>0.26385224274406333</v>
      </c>
      <c r="L202" s="11">
        <f t="shared" si="60"/>
        <v>0.26809651474530832</v>
      </c>
      <c r="M202" s="11">
        <f t="shared" si="61"/>
        <v>0.50505050505050508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-0.26667339748186047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0.2322202694283873</v>
      </c>
      <c r="Q202" s="11">
        <f>2*'OddsRatio_working_3-way'!K202*'OddsRatio_working_3-way'!L202*'OddsRatio_working_3-way'!M202</f>
        <v>7.1452390593349943E-2</v>
      </c>
      <c r="R202" s="11">
        <f t="shared" si="62"/>
        <v>0</v>
      </c>
      <c r="S202" s="11">
        <f t="shared" si="63"/>
        <v>-0.87080403077769797</v>
      </c>
      <c r="T202" s="11">
        <f t="shared" si="64"/>
        <v>-0.26793970177775323</v>
      </c>
      <c r="U202" s="11">
        <f>'OddsRatio_working_3-way'!S202-'OddsRatio_working_3-way'!R202^2/3</f>
        <v>-0.87080403077769797</v>
      </c>
      <c r="V202" s="11">
        <f>'OddsRatio_working_3-way'!S202*'OddsRatio_working_3-way'!R202/3-2*'OddsRatio_working_3-way'!R202^3/27-'OddsRatio_working_3-way'!T202</f>
        <v>0.26793970177775323</v>
      </c>
      <c r="W202" s="11">
        <f>'OddsRatio_working_3-way'!V202^2+4*'OddsRatio_working_3-way'!U202^3/27</f>
        <v>-2.6035042208527134E-2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0.1563863213306062</v>
      </c>
      <c r="Y202" s="11">
        <f>IF('OddsRatio_working_3-way'!W202&gt;=0,IF('OddsRatio_working_3-way'!V202+SQRT('OddsRatio_working_3-way'!W202)&gt;0,0,PI()),ACOS('OddsRatio_working_3-way'!V202/(2*'OddsRatio_working_3-way'!X202)))</f>
        <v>0.54203692285301752</v>
      </c>
      <c r="Z202" s="11">
        <f>'OddsRatio_working_3-way'!X202^(1/3)*COS('OddsRatio_working_3-way'!Y202/3)</f>
        <v>0.52999519481393476</v>
      </c>
      <c r="AA202" s="11">
        <f>'OddsRatio_working_3-way'!X202^(1/3)*COS(('OddsRatio_working_3-way'!Y202+2*PI())/3)</f>
        <v>-0.34884166577217091</v>
      </c>
      <c r="AB202" s="11">
        <f>'OddsRatio_working_3-way'!X202^(1/3)*COS(('OddsRatio_working_3-way'!Y202+4*PI())/3)</f>
        <v>-0.18115352904176377</v>
      </c>
      <c r="AC202" s="11">
        <f>'OddsRatio_working_3-way'!X202^(1/3)*SIN('OddsRatio_working_3-way'!Y202/3)</f>
        <v>9.6814790881207313E-2</v>
      </c>
      <c r="AD202" s="11">
        <f>'OddsRatio_working_3-way'!X202^(1/3)*SIN(('OddsRatio_working_3-way'!Y202+2*PI())/3)</f>
        <v>0.41058190715194648</v>
      </c>
      <c r="AE202" s="11">
        <f>'OddsRatio_working_3-way'!X202^(1/3)*SIN(('OddsRatio_working_3-way'!Y202+4*PI())/3)</f>
        <v>-0.50739669803315379</v>
      </c>
      <c r="AF202" s="11">
        <f>-'OddsRatio_working_3-way'!U202/(3*'OddsRatio_working_3-way'!X202^(1/3))*COS(('OddsRatio_working_3-way'!Y202)/3)</f>
        <v>0.52999519481393487</v>
      </c>
      <c r="AG202" s="11">
        <f>-'OddsRatio_working_3-way'!U202/(3*'OddsRatio_working_3-way'!X202^(1/3))*COS(('OddsRatio_working_3-way'!Y202+2*PI())/3)</f>
        <v>-0.34884166577217096</v>
      </c>
      <c r="AH202" s="11">
        <f>-'OddsRatio_working_3-way'!U202/(3*'OddsRatio_working_3-way'!X202^(1/3))*COS(('OddsRatio_working_3-way'!Y202+4*PI())/3)</f>
        <v>-0.18115352904176382</v>
      </c>
      <c r="AI202" s="11">
        <f>'OddsRatio_working_3-way'!U202/(3*'OddsRatio_working_3-way'!X202^(1/3))*SIN(('OddsRatio_working_3-way'!Y202)/3)</f>
        <v>-9.6814790881207327E-2</v>
      </c>
      <c r="AJ202" s="11">
        <f>'OddsRatio_working_3-way'!U202/(3*'OddsRatio_working_3-way'!X202^(1/3))*SIN(('OddsRatio_working_3-way'!Y202+2*PI())/3)</f>
        <v>-0.41058190715194659</v>
      </c>
      <c r="AK202" s="11">
        <f>'OddsRatio_working_3-way'!U202/(3*'OddsRatio_working_3-way'!X202^(1/3))*SIN(('OddsRatio_working_3-way'!Y202+4*PI())/3)</f>
        <v>0.5073966980331539</v>
      </c>
      <c r="AL202" s="11">
        <f>'OddsRatio_working_3-way'!Z202+'OddsRatio_working_3-way'!AF202</f>
        <v>1.0599903896278695</v>
      </c>
      <c r="AM202" s="11">
        <f>'OddsRatio_working_3-way'!AA202+'OddsRatio_working_3-way'!AG202</f>
        <v>-0.69768333154434181</v>
      </c>
      <c r="AN202" s="11">
        <f>'OddsRatio_working_3-way'!AB202+'OddsRatio_working_3-way'!AH202</f>
        <v>-0.36230705808352759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1.0599903896278695</v>
      </c>
      <c r="AS202" s="11">
        <f>IF(('OddsRatio_working_3-way'!X202=0),IF(Q202&gt;0,-Q202^(1/3),(-Q202)^(1/3)),'OddsRatio_working_3-way'!AM202-'OddsRatio_working_3-way'!R202/3)</f>
        <v>-0.69768333154434181</v>
      </c>
      <c r="AT202" s="11">
        <f>IF(('OddsRatio_working_3-way'!X202=0),IF(Q202&gt;0,-Q202^(1/3),(-Q202)^(1/3)),'OddsRatio_working_3-way'!AN202-'OddsRatio_working_3-way'!R202/3)</f>
        <v>-0.36230705808352759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9">
        <f t="shared" si="52"/>
        <v>0.49284711983192314</v>
      </c>
      <c r="E203" s="9">
        <f t="shared" si="53"/>
        <v>0.26311287612083267</v>
      </c>
      <c r="F203" s="9">
        <f t="shared" si="54"/>
        <v>0.24404000404724424</v>
      </c>
      <c r="G203" s="9">
        <f t="shared" si="55"/>
        <v>1.0608523409249839</v>
      </c>
      <c r="H203" s="9">
        <f t="shared" si="56"/>
        <v>2.0290267706972345</v>
      </c>
      <c r="I203" s="9">
        <f t="shared" si="57"/>
        <v>3.8006501800419579</v>
      </c>
      <c r="J203" s="9">
        <f t="shared" si="58"/>
        <v>4.0976888355009526</v>
      </c>
      <c r="K203" s="11">
        <f t="shared" si="59"/>
        <v>0.50761421319796951</v>
      </c>
      <c r="L203" s="11">
        <f t="shared" si="60"/>
        <v>0.27472527472527469</v>
      </c>
      <c r="M203" s="11">
        <f t="shared" si="61"/>
        <v>0.25510204081632654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-0.26601420955507782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0.23230550657257382</v>
      </c>
      <c r="Q203" s="11">
        <f>2*'OddsRatio_working_3-way'!K203*'OddsRatio_working_3-way'!L203*'OddsRatio_working_3-way'!M203</f>
        <v>7.1150231722074658E-2</v>
      </c>
      <c r="R203" s="11">
        <f t="shared" si="62"/>
        <v>0</v>
      </c>
      <c r="S203" s="11">
        <f t="shared" si="63"/>
        <v>-0.87328232187715271</v>
      </c>
      <c r="T203" s="11">
        <f t="shared" si="64"/>
        <v>-0.2674677861798323</v>
      </c>
      <c r="U203" s="11">
        <f>'OddsRatio_working_3-way'!S203-'OddsRatio_working_3-way'!R203^2/3</f>
        <v>-0.87328232187715271</v>
      </c>
      <c r="V203" s="11">
        <f>'OddsRatio_working_3-way'!S203*'OddsRatio_working_3-way'!R203/3-2*'OddsRatio_working_3-way'!R203^3/27-'OddsRatio_working_3-way'!T203</f>
        <v>0.2674677861798323</v>
      </c>
      <c r="W203" s="11">
        <f>'OddsRatio_working_3-way'!V203^2+4*'OddsRatio_working_3-way'!U203^3/27</f>
        <v>-2.7125327480699138E-2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0.15705440468563722</v>
      </c>
      <c r="Y203" s="11">
        <f>IF('OddsRatio_working_3-way'!W203&gt;=0,IF('OddsRatio_working_3-way'!V203+SQRT('OddsRatio_working_3-way'!W203)&gt;0,0,PI()),ACOS('OddsRatio_working_3-way'!V203/(2*'OddsRatio_working_3-way'!X203)))</f>
        <v>0.55193187728514248</v>
      </c>
      <c r="Z203" s="11">
        <f>'OddsRatio_working_3-way'!X203^(1/3)*COS('OddsRatio_working_3-way'!Y203/3)</f>
        <v>0.53042617046249196</v>
      </c>
      <c r="AA203" s="11">
        <f>'OddsRatio_working_3-way'!X203^(1/3)*COS(('OddsRatio_working_3-way'!Y203+2*PI())/3)</f>
        <v>-0.35069196411755199</v>
      </c>
      <c r="AB203" s="11">
        <f>'OddsRatio_working_3-way'!X203^(1/3)*COS(('OddsRatio_working_3-way'!Y203+4*PI())/3)</f>
        <v>-0.17973420634494006</v>
      </c>
      <c r="AC203" s="11">
        <f>'OddsRatio_working_3-way'!X203^(1/3)*SIN('OddsRatio_working_3-way'!Y203/3)</f>
        <v>9.8702507470072587E-2</v>
      </c>
      <c r="AD203" s="11">
        <f>'OddsRatio_working_3-way'!X203^(1/3)*SIN(('OddsRatio_working_3-way'!Y203+2*PI())/3)</f>
        <v>0.41001128471757686</v>
      </c>
      <c r="AE203" s="11">
        <f>'OddsRatio_working_3-way'!X203^(1/3)*SIN(('OddsRatio_working_3-way'!Y203+4*PI())/3)</f>
        <v>-0.50871379218764923</v>
      </c>
      <c r="AF203" s="11">
        <f>-'OddsRatio_working_3-way'!U203/(3*'OddsRatio_working_3-way'!X203^(1/3))*COS(('OddsRatio_working_3-way'!Y203)/3)</f>
        <v>0.53042617046249196</v>
      </c>
      <c r="AG203" s="11">
        <f>-'OddsRatio_working_3-way'!U203/(3*'OddsRatio_working_3-way'!X203^(1/3))*COS(('OddsRatio_working_3-way'!Y203+2*PI())/3)</f>
        <v>-0.35069196411755199</v>
      </c>
      <c r="AH203" s="11">
        <f>-'OddsRatio_working_3-way'!U203/(3*'OddsRatio_working_3-way'!X203^(1/3))*COS(('OddsRatio_working_3-way'!Y203+4*PI())/3)</f>
        <v>-0.17973420634494006</v>
      </c>
      <c r="AI203" s="11">
        <f>'OddsRatio_working_3-way'!U203/(3*'OddsRatio_working_3-way'!X203^(1/3))*SIN(('OddsRatio_working_3-way'!Y203)/3)</f>
        <v>-9.8702507470072587E-2</v>
      </c>
      <c r="AJ203" s="11">
        <f>'OddsRatio_working_3-way'!U203/(3*'OddsRatio_working_3-way'!X203^(1/3))*SIN(('OddsRatio_working_3-way'!Y203+2*PI())/3)</f>
        <v>-0.41001128471757686</v>
      </c>
      <c r="AK203" s="11">
        <f>'OddsRatio_working_3-way'!U203/(3*'OddsRatio_working_3-way'!X203^(1/3))*SIN(('OddsRatio_working_3-way'!Y203+4*PI())/3)</f>
        <v>0.50871379218764923</v>
      </c>
      <c r="AL203" s="11">
        <f>'OddsRatio_working_3-way'!Z203+'OddsRatio_working_3-way'!AF203</f>
        <v>1.0608523409249839</v>
      </c>
      <c r="AM203" s="11">
        <f>'OddsRatio_working_3-way'!AA203+'OddsRatio_working_3-way'!AG203</f>
        <v>-0.70138392823510398</v>
      </c>
      <c r="AN203" s="11">
        <f>'OddsRatio_working_3-way'!AB203+'OddsRatio_working_3-way'!AH203</f>
        <v>-0.35946841268988011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1.0608523409249839</v>
      </c>
      <c r="AS203" s="11">
        <f>IF(('OddsRatio_working_3-way'!X203=0),IF(Q203&gt;0,-Q203^(1/3),(-Q203)^(1/3)),'OddsRatio_working_3-way'!AM203-'OddsRatio_working_3-way'!R203/3)</f>
        <v>-0.70138392823510398</v>
      </c>
      <c r="AT203" s="11">
        <f>IF(('OddsRatio_working_3-way'!X203=0),IF(Q203&gt;0,-Q203^(1/3),(-Q203)^(1/3)),'OddsRatio_working_3-way'!AN203-'OddsRatio_working_3-way'!R203/3)</f>
        <v>-0.35946841268988011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9">
        <f t="shared" si="52"/>
        <v>0.35100852091500118</v>
      </c>
      <c r="E204" s="9">
        <f t="shared" si="53"/>
        <v>0.25705043429386354</v>
      </c>
      <c r="F204" s="9">
        <f t="shared" si="54"/>
        <v>0.39194104479113523</v>
      </c>
      <c r="G204" s="9">
        <f t="shared" si="55"/>
        <v>1.062605567800047</v>
      </c>
      <c r="H204" s="9">
        <f t="shared" si="56"/>
        <v>2.8489336879720821</v>
      </c>
      <c r="I204" s="9">
        <f t="shared" si="57"/>
        <v>3.8902871444161282</v>
      </c>
      <c r="J204" s="9">
        <f t="shared" si="58"/>
        <v>2.5514041289880689</v>
      </c>
      <c r="K204" s="11">
        <f t="shared" si="59"/>
        <v>0.36496350364963503</v>
      </c>
      <c r="L204" s="11">
        <f t="shared" si="60"/>
        <v>0.26881720430107525</v>
      </c>
      <c r="M204" s="11">
        <f t="shared" si="61"/>
        <v>0.4065040650406504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-0.2755766385071432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0.23609842879686152</v>
      </c>
      <c r="Q204" s="11">
        <f>2*'OddsRatio_working_3-way'!K204*'OddsRatio_working_3-way'!L204*'OddsRatio_working_3-way'!M204</f>
        <v>7.9762982701642407E-2</v>
      </c>
      <c r="R204" s="11">
        <f t="shared" si="62"/>
        <v>0</v>
      </c>
      <c r="S204" s="11">
        <f t="shared" si="63"/>
        <v>-0.85674326414552604</v>
      </c>
      <c r="T204" s="11">
        <f t="shared" si="64"/>
        <v>-0.28944029194105608</v>
      </c>
      <c r="U204" s="11">
        <f>'OddsRatio_working_3-way'!S204-'OddsRatio_working_3-way'!R204^2/3</f>
        <v>-0.85674326414552604</v>
      </c>
      <c r="V204" s="11">
        <f>'OddsRatio_working_3-way'!S204*'OddsRatio_working_3-way'!R204/3-2*'OddsRatio_working_3-way'!R204^3/27-'OddsRatio_working_3-way'!T204</f>
        <v>0.28944029194105608</v>
      </c>
      <c r="W204" s="11">
        <f>'OddsRatio_working_3-way'!V204^2+4*'OddsRatio_working_3-way'!U204^3/27</f>
        <v>-9.3883595153609195E-3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0.15261392639130669</v>
      </c>
      <c r="Y204" s="11">
        <f>IF('OddsRatio_working_3-way'!W204&gt;=0,IF('OddsRatio_working_3-way'!V204+SQRT('OddsRatio_working_3-way'!W204)&gt;0,0,PI()),ACOS('OddsRatio_working_3-way'!V204/(2*'OddsRatio_working_3-way'!X204)))</f>
        <v>0.32303560500772166</v>
      </c>
      <c r="Z204" s="11">
        <f>'OddsRatio_working_3-way'!X204^(1/3)*COS('OddsRatio_working_3-way'!Y204/3)</f>
        <v>0.53130278390002361</v>
      </c>
      <c r="AA204" s="11">
        <f>'OddsRatio_working_3-way'!X204^(1/3)*COS(('OddsRatio_working_3-way'!Y204+2*PI())/3)</f>
        <v>-0.31538900248213492</v>
      </c>
      <c r="AB204" s="11">
        <f>'OddsRatio_working_3-way'!X204^(1/3)*COS(('OddsRatio_working_3-way'!Y204+4*PI())/3)</f>
        <v>-0.21591378141788883</v>
      </c>
      <c r="AC204" s="11">
        <f>'OddsRatio_working_3-way'!X204^(1/3)*SIN('OddsRatio_working_3-way'!Y204/3)</f>
        <v>5.7432045659140257E-2</v>
      </c>
      <c r="AD204" s="11">
        <f>'OddsRatio_working_3-way'!X204^(1/3)*SIN(('OddsRatio_working_3-way'!Y204+2*PI())/3)</f>
        <v>0.43140568512924421</v>
      </c>
      <c r="AE204" s="11">
        <f>'OddsRatio_working_3-way'!X204^(1/3)*SIN(('OddsRatio_working_3-way'!Y204+4*PI())/3)</f>
        <v>-0.48883773078838427</v>
      </c>
      <c r="AF204" s="11">
        <f>-'OddsRatio_working_3-way'!U204/(3*'OddsRatio_working_3-way'!X204^(1/3))*COS(('OddsRatio_working_3-way'!Y204)/3)</f>
        <v>0.5313027839000235</v>
      </c>
      <c r="AG204" s="11">
        <f>-'OddsRatio_working_3-way'!U204/(3*'OddsRatio_working_3-way'!X204^(1/3))*COS(('OddsRatio_working_3-way'!Y204+2*PI())/3)</f>
        <v>-0.31538900248213486</v>
      </c>
      <c r="AH204" s="11">
        <f>-'OddsRatio_working_3-way'!U204/(3*'OddsRatio_working_3-way'!X204^(1/3))*COS(('OddsRatio_working_3-way'!Y204+4*PI())/3)</f>
        <v>-0.21591378141788878</v>
      </c>
      <c r="AI204" s="11">
        <f>'OddsRatio_working_3-way'!U204/(3*'OddsRatio_working_3-way'!X204^(1/3))*SIN(('OddsRatio_working_3-way'!Y204)/3)</f>
        <v>-5.7432045659140243E-2</v>
      </c>
      <c r="AJ204" s="11">
        <f>'OddsRatio_working_3-way'!U204/(3*'OddsRatio_working_3-way'!X204^(1/3))*SIN(('OddsRatio_working_3-way'!Y204+2*PI())/3)</f>
        <v>-0.43140568512924415</v>
      </c>
      <c r="AK204" s="11">
        <f>'OddsRatio_working_3-way'!U204/(3*'OddsRatio_working_3-way'!X204^(1/3))*SIN(('OddsRatio_working_3-way'!Y204+4*PI())/3)</f>
        <v>0.48883773078838416</v>
      </c>
      <c r="AL204" s="11">
        <f>'OddsRatio_working_3-way'!Z204+'OddsRatio_working_3-way'!AF204</f>
        <v>1.062605567800047</v>
      </c>
      <c r="AM204" s="11">
        <f>'OddsRatio_working_3-way'!AA204+'OddsRatio_working_3-way'!AG204</f>
        <v>-0.63077800496426972</v>
      </c>
      <c r="AN204" s="11">
        <f>'OddsRatio_working_3-way'!AB204+'OddsRatio_working_3-way'!AH204</f>
        <v>-0.43182756283577761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1.062605567800047</v>
      </c>
      <c r="AS204" s="11">
        <f>IF(('OddsRatio_working_3-way'!X204=0),IF(Q204&gt;0,-Q204^(1/3),(-Q204)^(1/3)),'OddsRatio_working_3-way'!AM204-'OddsRatio_working_3-way'!R204/3)</f>
        <v>-0.63077800496426972</v>
      </c>
      <c r="AT204" s="11">
        <f>IF(('OddsRatio_working_3-way'!X204=0),IF(Q204&gt;0,-Q204^(1/3),(-Q204)^(1/3)),'OddsRatio_working_3-way'!AN204-'OddsRatio_working_3-way'!R204/3)</f>
        <v>-0.43182756283577761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9">
        <f t="shared" si="52"/>
        <v>0.38415716399098015</v>
      </c>
      <c r="E206" s="9">
        <f t="shared" si="53"/>
        <v>0.28440392887152416</v>
      </c>
      <c r="F206" s="9">
        <f t="shared" si="54"/>
        <v>0.3314389071374958</v>
      </c>
      <c r="G206" s="9">
        <f t="shared" si="55"/>
        <v>1.0616564676739801</v>
      </c>
      <c r="H206" s="9">
        <f t="shared" si="56"/>
        <v>2.6031012661877093</v>
      </c>
      <c r="I206" s="9">
        <f t="shared" si="57"/>
        <v>3.5161258283873331</v>
      </c>
      <c r="J206" s="9">
        <f t="shared" si="58"/>
        <v>3.0171472885805617</v>
      </c>
      <c r="K206" s="11">
        <f t="shared" si="59"/>
        <v>0.39840637450199207</v>
      </c>
      <c r="L206" s="11">
        <f t="shared" si="60"/>
        <v>0.29673590504451036</v>
      </c>
      <c r="M206" s="11">
        <f t="shared" si="61"/>
        <v>0.34482758620689657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-0.27718981844034907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0.23562763170178186</v>
      </c>
      <c r="Q206" s="11">
        <f>2*'OddsRatio_working_3-way'!K206*'OddsRatio_working_3-way'!L206*'OddsRatio_working_3-way'!M206</f>
        <v>8.1532052491966045E-2</v>
      </c>
      <c r="R206" s="11">
        <f t="shared" si="62"/>
        <v>0</v>
      </c>
      <c r="S206" s="11">
        <f t="shared" si="63"/>
        <v>-0.850058754060942</v>
      </c>
      <c r="T206" s="11">
        <f t="shared" si="64"/>
        <v>-0.29413797718371698</v>
      </c>
      <c r="U206" s="11">
        <f>'OddsRatio_working_3-way'!S206-'OddsRatio_working_3-way'!R206^2/3</f>
        <v>-0.850058754060942</v>
      </c>
      <c r="V206" s="11">
        <f>'OddsRatio_working_3-way'!S206*'OddsRatio_working_3-way'!R206/3-2*'OddsRatio_working_3-way'!R206^3/27-'OddsRatio_working_3-way'!T206</f>
        <v>0.29413797718371698</v>
      </c>
      <c r="W206" s="11">
        <f>'OddsRatio_working_3-way'!V206^2+4*'OddsRatio_working_3-way'!U206^3/27</f>
        <v>-4.483199745677971E-3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0.15083132082512471</v>
      </c>
      <c r="Y206" s="11">
        <f>IF('OddsRatio_working_3-way'!W206&gt;=0,IF('OddsRatio_working_3-way'!V206+SQRT('OddsRatio_working_3-way'!W206)&gt;0,0,PI()),ACOS('OddsRatio_working_3-way'!V206/(2*'OddsRatio_working_3-way'!X206)))</f>
        <v>0.22382299965876973</v>
      </c>
      <c r="Z206" s="11">
        <f>'OddsRatio_working_3-way'!X206^(1/3)*COS('OddsRatio_working_3-way'!Y206/3)</f>
        <v>0.53082823383699007</v>
      </c>
      <c r="AA206" s="11">
        <f>'OddsRatio_working_3-way'!X206^(1/3)*COS(('OddsRatio_working_3-way'!Y206+2*PI())/3)</f>
        <v>-0.29977584179315697</v>
      </c>
      <c r="AB206" s="11">
        <f>'OddsRatio_working_3-way'!X206^(1/3)*COS(('OddsRatio_working_3-way'!Y206+4*PI())/3)</f>
        <v>-0.23105239204383318</v>
      </c>
      <c r="AC206" s="11">
        <f>'OddsRatio_working_3-way'!X206^(1/3)*SIN('OddsRatio_working_3-way'!Y206/3)</f>
        <v>3.9677502212411897E-2</v>
      </c>
      <c r="AD206" s="11">
        <f>'OddsRatio_working_3-way'!X206^(1/3)*SIN(('OddsRatio_working_3-way'!Y206+2*PI())/3)</f>
        <v>0.43987198444265374</v>
      </c>
      <c r="AE206" s="11">
        <f>'OddsRatio_working_3-way'!X206^(1/3)*SIN(('OddsRatio_working_3-way'!Y206+4*PI())/3)</f>
        <v>-0.47954948665506553</v>
      </c>
      <c r="AF206" s="11">
        <f>-'OddsRatio_working_3-way'!U206/(3*'OddsRatio_working_3-way'!X206^(1/3))*COS(('OddsRatio_working_3-way'!Y206)/3)</f>
        <v>0.53082823383698996</v>
      </c>
      <c r="AG206" s="11">
        <f>-'OddsRatio_working_3-way'!U206/(3*'OddsRatio_working_3-way'!X206^(1/3))*COS(('OddsRatio_working_3-way'!Y206+2*PI())/3)</f>
        <v>-0.29977584179315692</v>
      </c>
      <c r="AH206" s="11">
        <f>-'OddsRatio_working_3-way'!U206/(3*'OddsRatio_working_3-way'!X206^(1/3))*COS(('OddsRatio_working_3-way'!Y206+4*PI())/3)</f>
        <v>-0.23105239204383313</v>
      </c>
      <c r="AI206" s="11">
        <f>'OddsRatio_working_3-way'!U206/(3*'OddsRatio_working_3-way'!X206^(1/3))*SIN(('OddsRatio_working_3-way'!Y206)/3)</f>
        <v>-3.967750221241189E-2</v>
      </c>
      <c r="AJ206" s="11">
        <f>'OddsRatio_working_3-way'!U206/(3*'OddsRatio_working_3-way'!X206^(1/3))*SIN(('OddsRatio_working_3-way'!Y206+2*PI())/3)</f>
        <v>-0.43987198444265369</v>
      </c>
      <c r="AK206" s="11">
        <f>'OddsRatio_working_3-way'!U206/(3*'OddsRatio_working_3-way'!X206^(1/3))*SIN(('OddsRatio_working_3-way'!Y206+4*PI())/3)</f>
        <v>0.47954948665506547</v>
      </c>
      <c r="AL206" s="11">
        <f>'OddsRatio_working_3-way'!Z206+'OddsRatio_working_3-way'!AF206</f>
        <v>1.0616564676739801</v>
      </c>
      <c r="AM206" s="11">
        <f>'OddsRatio_working_3-way'!AA206+'OddsRatio_working_3-way'!AG206</f>
        <v>-0.59955168358631394</v>
      </c>
      <c r="AN206" s="11">
        <f>'OddsRatio_working_3-way'!AB206+'OddsRatio_working_3-way'!AH206</f>
        <v>-0.46210478408766631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1.0616564676739801</v>
      </c>
      <c r="AS206" s="11">
        <f>IF(('OddsRatio_working_3-way'!X206=0),IF(Q206&gt;0,-Q206^(1/3),(-Q206)^(1/3)),'OddsRatio_working_3-way'!AM206-'OddsRatio_working_3-way'!R206/3)</f>
        <v>-0.59955168358631394</v>
      </c>
      <c r="AT206" s="11">
        <f>IF(('OddsRatio_working_3-way'!X206=0),IF(Q206&gt;0,-Q206^(1/3),(-Q206)^(1/3)),'OddsRatio_working_3-way'!AN206-'OddsRatio_working_3-way'!R206/3)</f>
        <v>-0.46210478408766631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9">
        <f t="shared" si="52"/>
        <v>0.27408807187415163</v>
      </c>
      <c r="E207" s="9">
        <f t="shared" si="53"/>
        <v>0.20938373468616753</v>
      </c>
      <c r="F207" s="9">
        <f t="shared" si="54"/>
        <v>0.51652819343968059</v>
      </c>
      <c r="G207" s="9">
        <f t="shared" si="55"/>
        <v>1.0636394821424962</v>
      </c>
      <c r="H207" s="9">
        <f t="shared" si="56"/>
        <v>3.648462310534816</v>
      </c>
      <c r="I207" s="9">
        <f t="shared" si="57"/>
        <v>4.7759201616058613</v>
      </c>
      <c r="J207" s="9">
        <f t="shared" si="58"/>
        <v>1.9360027442853969</v>
      </c>
      <c r="K207" s="11">
        <f t="shared" si="59"/>
        <v>0.28653295128939826</v>
      </c>
      <c r="L207" s="11">
        <f t="shared" si="60"/>
        <v>0.21978021978021978</v>
      </c>
      <c r="M207" s="11">
        <f t="shared" si="61"/>
        <v>0.53191489361702127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-0.26056477205657225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0.23179892715953193</v>
      </c>
      <c r="Q207" s="11">
        <f>2*'OddsRatio_working_3-way'!K207*'OddsRatio_working_3-way'!L207*'OddsRatio_working_3-way'!M207</f>
        <v>6.6993909583679748E-2</v>
      </c>
      <c r="R207" s="11">
        <f t="shared" si="62"/>
        <v>0</v>
      </c>
      <c r="S207" s="11">
        <f t="shared" si="63"/>
        <v>-0.88960194169764883</v>
      </c>
      <c r="T207" s="11">
        <f t="shared" si="64"/>
        <v>-0.25711038777388695</v>
      </c>
      <c r="U207" s="11">
        <f>'OddsRatio_working_3-way'!S207-'OddsRatio_working_3-way'!R207^2/3</f>
        <v>-0.88960194169764883</v>
      </c>
      <c r="V207" s="11">
        <f>'OddsRatio_working_3-way'!S207*'OddsRatio_working_3-way'!R207/3-2*'OddsRatio_working_3-way'!R207^3/27-'OddsRatio_working_3-way'!T207</f>
        <v>0.25711038777388695</v>
      </c>
      <c r="W207" s="11">
        <f>'OddsRatio_working_3-way'!V207^2+4*'OddsRatio_working_3-way'!U207^3/27</f>
        <v>-3.8194028803302318E-2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0.16147738255289876</v>
      </c>
      <c r="Y207" s="11">
        <f>IF('OddsRatio_working_3-way'!W207&gt;=0,IF('OddsRatio_working_3-way'!V207+SQRT('OddsRatio_working_3-way'!W207)&gt;0,0,PI()),ACOS('OddsRatio_working_3-way'!V207/(2*'OddsRatio_working_3-way'!X207)))</f>
        <v>0.64994202012430102</v>
      </c>
      <c r="Z207" s="11">
        <f>'OddsRatio_working_3-way'!X207^(1/3)*COS('OddsRatio_working_3-way'!Y207/3)</f>
        <v>0.53181974107124808</v>
      </c>
      <c r="AA207" s="11">
        <f>'OddsRatio_working_3-way'!X207^(1/3)*COS(('OddsRatio_working_3-way'!Y207+2*PI())/3)</f>
        <v>-0.36728199530173111</v>
      </c>
      <c r="AB207" s="11">
        <f>'OddsRatio_working_3-way'!X207^(1/3)*COS(('OddsRatio_working_3-way'!Y207+4*PI())/3)</f>
        <v>-0.16453774576951685</v>
      </c>
      <c r="AC207" s="11">
        <f>'OddsRatio_working_3-way'!X207^(1/3)*SIN('OddsRatio_working_3-way'!Y207/3)</f>
        <v>0.1170544470440726</v>
      </c>
      <c r="AD207" s="11">
        <f>'OddsRatio_working_3-way'!X207^(1/3)*SIN(('OddsRatio_working_3-way'!Y207+2*PI())/3)</f>
        <v>0.40204218247972701</v>
      </c>
      <c r="AE207" s="11">
        <f>'OddsRatio_working_3-way'!X207^(1/3)*SIN(('OddsRatio_working_3-way'!Y207+4*PI())/3)</f>
        <v>-0.51909662952379954</v>
      </c>
      <c r="AF207" s="11">
        <f>-'OddsRatio_working_3-way'!U207/(3*'OddsRatio_working_3-way'!X207^(1/3))*COS(('OddsRatio_working_3-way'!Y207)/3)</f>
        <v>0.53181974107124808</v>
      </c>
      <c r="AG207" s="11">
        <f>-'OddsRatio_working_3-way'!U207/(3*'OddsRatio_working_3-way'!X207^(1/3))*COS(('OddsRatio_working_3-way'!Y207+2*PI())/3)</f>
        <v>-0.36728199530173111</v>
      </c>
      <c r="AH207" s="11">
        <f>-'OddsRatio_working_3-way'!U207/(3*'OddsRatio_working_3-way'!X207^(1/3))*COS(('OddsRatio_working_3-way'!Y207+4*PI())/3)</f>
        <v>-0.16453774576951685</v>
      </c>
      <c r="AI207" s="11">
        <f>'OddsRatio_working_3-way'!U207/(3*'OddsRatio_working_3-way'!X207^(1/3))*SIN(('OddsRatio_working_3-way'!Y207)/3)</f>
        <v>-0.1170544470440726</v>
      </c>
      <c r="AJ207" s="11">
        <f>'OddsRatio_working_3-way'!U207/(3*'OddsRatio_working_3-way'!X207^(1/3))*SIN(('OddsRatio_working_3-way'!Y207+2*PI())/3)</f>
        <v>-0.40204218247972701</v>
      </c>
      <c r="AK207" s="11">
        <f>'OddsRatio_working_3-way'!U207/(3*'OddsRatio_working_3-way'!X207^(1/3))*SIN(('OddsRatio_working_3-way'!Y207+4*PI())/3)</f>
        <v>0.51909662952379954</v>
      </c>
      <c r="AL207" s="11">
        <f>'OddsRatio_working_3-way'!Z207+'OddsRatio_working_3-way'!AF207</f>
        <v>1.0636394821424962</v>
      </c>
      <c r="AM207" s="11">
        <f>'OddsRatio_working_3-way'!AA207+'OddsRatio_working_3-way'!AG207</f>
        <v>-0.73456399060346222</v>
      </c>
      <c r="AN207" s="11">
        <f>'OddsRatio_working_3-way'!AB207+'OddsRatio_working_3-way'!AH207</f>
        <v>-0.3290754915390337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1.0636394821424962</v>
      </c>
      <c r="AS207" s="11">
        <f>IF(('OddsRatio_working_3-way'!X207=0),IF(Q207&gt;0,-Q207^(1/3),(-Q207)^(1/3)),'OddsRatio_working_3-way'!AM207-'OddsRatio_working_3-way'!R207/3)</f>
        <v>-0.73456399060346222</v>
      </c>
      <c r="AT207" s="11">
        <f>IF(('OddsRatio_working_3-way'!X207=0),IF(Q207&gt;0,-Q207^(1/3),(-Q207)^(1/3)),'OddsRatio_working_3-way'!AN207-'OddsRatio_working_3-way'!R207/3)</f>
        <v>-0.3290754915390337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9">
        <f t="shared" si="52"/>
        <v>0.2175614281318986</v>
      </c>
      <c r="E208" s="9">
        <f t="shared" si="53"/>
        <v>0.23101018396750278</v>
      </c>
      <c r="F208" s="9">
        <f t="shared" si="54"/>
        <v>0.55142838790059856</v>
      </c>
      <c r="G208" s="9">
        <f t="shared" si="55"/>
        <v>1.0703580344150589</v>
      </c>
      <c r="H208" s="9">
        <f t="shared" si="56"/>
        <v>4.5964029956345982</v>
      </c>
      <c r="I208" s="9">
        <f t="shared" si="57"/>
        <v>4.3288134870308337</v>
      </c>
      <c r="J208" s="9">
        <f t="shared" si="58"/>
        <v>1.8134721061554446</v>
      </c>
      <c r="K208" s="11">
        <f t="shared" si="59"/>
        <v>0.2293577981651376</v>
      </c>
      <c r="L208" s="11">
        <f t="shared" si="60"/>
        <v>0.24330900243309</v>
      </c>
      <c r="M208" s="11">
        <f t="shared" si="61"/>
        <v>0.56818181818181823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-0.25180959802268299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0.22924365194839985</v>
      </c>
      <c r="Q208" s="11">
        <f>2*'OddsRatio_working_3-way'!K208*'OddsRatio_working_3-way'!L208*'OddsRatio_working_3-way'!M208</f>
        <v>6.3414564854329128E-2</v>
      </c>
      <c r="R208" s="11">
        <f t="shared" si="62"/>
        <v>0</v>
      </c>
      <c r="S208" s="11">
        <f t="shared" si="63"/>
        <v>-0.91038488504218806</v>
      </c>
      <c r="T208" s="11">
        <f t="shared" si="64"/>
        <v>-0.25183537622190538</v>
      </c>
      <c r="U208" s="11">
        <f>'OddsRatio_working_3-way'!S208-'OddsRatio_working_3-way'!R208^2/3</f>
        <v>-0.91038488504218806</v>
      </c>
      <c r="V208" s="11">
        <f>'OddsRatio_working_3-way'!S208*'OddsRatio_working_3-way'!R208/3-2*'OddsRatio_working_3-way'!R208^3/27-'OddsRatio_working_3-way'!T208</f>
        <v>0.25183537622190538</v>
      </c>
      <c r="W208" s="11">
        <f>'OddsRatio_working_3-way'!V208^2+4*'OddsRatio_working_3-way'!U208^3/27</f>
        <v>-4.8360806154276043E-2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0.16716897355004656</v>
      </c>
      <c r="Y208" s="11">
        <f>IF('OddsRatio_working_3-way'!W208&gt;=0,IF('OddsRatio_working_3-way'!V208+SQRT('OddsRatio_working_3-way'!W208)&gt;0,0,PI()),ACOS('OddsRatio_working_3-way'!V208/(2*'OddsRatio_working_3-way'!X208)))</f>
        <v>0.71782821779438533</v>
      </c>
      <c r="Z208" s="11">
        <f>'OddsRatio_working_3-way'!X208^(1/3)*COS('OddsRatio_working_3-way'!Y208/3)</f>
        <v>0.53517901720752958</v>
      </c>
      <c r="AA208" s="11">
        <f>'OddsRatio_working_3-way'!X208^(1/3)*COS(('OddsRatio_working_3-way'!Y208+2*PI())/3)</f>
        <v>-0.38065491408278002</v>
      </c>
      <c r="AB208" s="11">
        <f>'OddsRatio_working_3-way'!X208^(1/3)*COS(('OddsRatio_working_3-way'!Y208+4*PI())/3)</f>
        <v>-0.15452410312474973</v>
      </c>
      <c r="AC208" s="11">
        <f>'OddsRatio_working_3-way'!X208^(1/3)*SIN('OddsRatio_working_3-way'!Y208/3)</f>
        <v>0.13055668457868724</v>
      </c>
      <c r="AD208" s="11">
        <f>'OddsRatio_working_3-way'!X208^(1/3)*SIN(('OddsRatio_working_3-way'!Y208+2*PI())/3)</f>
        <v>0.39820028218476627</v>
      </c>
      <c r="AE208" s="11">
        <f>'OddsRatio_working_3-way'!X208^(1/3)*SIN(('OddsRatio_working_3-way'!Y208+4*PI())/3)</f>
        <v>-0.52875696676345341</v>
      </c>
      <c r="AF208" s="11">
        <f>-'OddsRatio_working_3-way'!U208/(3*'OddsRatio_working_3-way'!X208^(1/3))*COS(('OddsRatio_working_3-way'!Y208)/3)</f>
        <v>0.53517901720752947</v>
      </c>
      <c r="AG208" s="11">
        <f>-'OddsRatio_working_3-way'!U208/(3*'OddsRatio_working_3-way'!X208^(1/3))*COS(('OddsRatio_working_3-way'!Y208+2*PI())/3)</f>
        <v>-0.3806549140827799</v>
      </c>
      <c r="AH208" s="11">
        <f>-'OddsRatio_working_3-way'!U208/(3*'OddsRatio_working_3-way'!X208^(1/3))*COS(('OddsRatio_working_3-way'!Y208+4*PI())/3)</f>
        <v>-0.15452410312474968</v>
      </c>
      <c r="AI208" s="11">
        <f>'OddsRatio_working_3-way'!U208/(3*'OddsRatio_working_3-way'!X208^(1/3))*SIN(('OddsRatio_working_3-way'!Y208)/3)</f>
        <v>-0.13055668457868719</v>
      </c>
      <c r="AJ208" s="11">
        <f>'OddsRatio_working_3-way'!U208/(3*'OddsRatio_working_3-way'!X208^(1/3))*SIN(('OddsRatio_working_3-way'!Y208+2*PI())/3)</f>
        <v>-0.39820028218476611</v>
      </c>
      <c r="AK208" s="11">
        <f>'OddsRatio_working_3-way'!U208/(3*'OddsRatio_working_3-way'!X208^(1/3))*SIN(('OddsRatio_working_3-way'!Y208+4*PI())/3)</f>
        <v>0.5287569667634533</v>
      </c>
      <c r="AL208" s="11">
        <f>'OddsRatio_working_3-way'!Z208+'OddsRatio_working_3-way'!AF208</f>
        <v>1.0703580344150589</v>
      </c>
      <c r="AM208" s="11">
        <f>'OddsRatio_working_3-way'!AA208+'OddsRatio_working_3-way'!AG208</f>
        <v>-0.76130982816555992</v>
      </c>
      <c r="AN208" s="11">
        <f>'OddsRatio_working_3-way'!AB208+'OddsRatio_working_3-way'!AH208</f>
        <v>-0.30904820624949941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1.0703580344150589</v>
      </c>
      <c r="AS208" s="11">
        <f>IF(('OddsRatio_working_3-way'!X208=0),IF(Q208&gt;0,-Q208^(1/3),(-Q208)^(1/3)),'OddsRatio_working_3-way'!AM208-'OddsRatio_working_3-way'!R208/3)</f>
        <v>-0.76130982816555992</v>
      </c>
      <c r="AT208" s="11">
        <f>IF(('OddsRatio_working_3-way'!X208=0),IF(Q208&gt;0,-Q208^(1/3),(-Q208)^(1/3)),'OddsRatio_working_3-way'!AN208-'OddsRatio_working_3-way'!R208/3)</f>
        <v>-0.30904820624949941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9">
        <f t="shared" si="52"/>
        <v>0.29837555153918854</v>
      </c>
      <c r="E209" s="9">
        <f t="shared" si="53"/>
        <v>0.26035364163044894</v>
      </c>
      <c r="F209" s="9">
        <f t="shared" si="54"/>
        <v>0.44127080683036268</v>
      </c>
      <c r="G209" s="9">
        <f t="shared" si="55"/>
        <v>1.0640185643985975</v>
      </c>
      <c r="H209" s="9">
        <f t="shared" si="56"/>
        <v>3.3514810273209008</v>
      </c>
      <c r="I209" s="9">
        <f t="shared" si="57"/>
        <v>3.8409295669442551</v>
      </c>
      <c r="J209" s="9">
        <f t="shared" si="58"/>
        <v>2.2661820916343305</v>
      </c>
      <c r="K209" s="11">
        <f t="shared" si="59"/>
        <v>0.3115264797507788</v>
      </c>
      <c r="L209" s="11">
        <f t="shared" si="60"/>
        <v>0.27247956403269757</v>
      </c>
      <c r="M209" s="11">
        <f t="shared" si="61"/>
        <v>0.45662100456621008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-0.27216688637824282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0.23527375263922307</v>
      </c>
      <c r="Q209" s="11">
        <f>2*'OddsRatio_working_3-way'!K209*'OddsRatio_working_3-way'!L209*'OddsRatio_working_3-way'!M209</f>
        <v>7.7520182088706119E-2</v>
      </c>
      <c r="R209" s="11">
        <f t="shared" si="62"/>
        <v>0</v>
      </c>
      <c r="S209" s="11">
        <f t="shared" si="63"/>
        <v>-0.86444664804759652</v>
      </c>
      <c r="T209" s="11">
        <f t="shared" si="64"/>
        <v>-0.28482591368948817</v>
      </c>
      <c r="U209" s="11">
        <f>'OddsRatio_working_3-way'!S209-'OddsRatio_working_3-way'!R209^2/3</f>
        <v>-0.86444664804759652</v>
      </c>
      <c r="V209" s="11">
        <f>'OddsRatio_working_3-way'!S209*'OddsRatio_working_3-way'!R209/3-2*'OddsRatio_working_3-way'!R209^3/27-'OddsRatio_working_3-way'!T209</f>
        <v>0.28482591368948817</v>
      </c>
      <c r="W209" s="11">
        <f>'OddsRatio_working_3-way'!V209^2+4*'OddsRatio_working_3-way'!U209^3/27</f>
        <v>-1.4573950612667891E-2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0.15467688234002491</v>
      </c>
      <c r="Y209" s="11">
        <f>IF('OddsRatio_working_3-way'!W209&gt;=0,IF('OddsRatio_working_3-way'!V209+SQRT('OddsRatio_working_3-way'!W209)&gt;0,0,PI()),ACOS('OddsRatio_working_3-way'!V209/(2*'OddsRatio_working_3-way'!X209)))</f>
        <v>0.40089366895986611</v>
      </c>
      <c r="Z209" s="11">
        <f>'OddsRatio_working_3-way'!X209^(1/3)*COS('OddsRatio_working_3-way'!Y209/3)</f>
        <v>0.53200928219929877</v>
      </c>
      <c r="AA209" s="11">
        <f>'OddsRatio_working_3-way'!X209^(1/3)*COS(('OddsRatio_working_3-way'!Y209+2*PI())/3)</f>
        <v>-0.32794214792902754</v>
      </c>
      <c r="AB209" s="11">
        <f>'OddsRatio_working_3-way'!X209^(1/3)*COS(('OddsRatio_working_3-way'!Y209+4*PI())/3)</f>
        <v>-0.20406713427027132</v>
      </c>
      <c r="AC209" s="11">
        <f>'OddsRatio_working_3-way'!X209^(1/3)*SIN('OddsRatio_working_3-way'!Y209/3)</f>
        <v>7.1519272481751509E-2</v>
      </c>
      <c r="AD209" s="11">
        <f>'OddsRatio_working_3-way'!X209^(1/3)*SIN(('OddsRatio_working_3-way'!Y209+2*PI())/3)</f>
        <v>0.42497391719284128</v>
      </c>
      <c r="AE209" s="11">
        <f>'OddsRatio_working_3-way'!X209^(1/3)*SIN(('OddsRatio_working_3-way'!Y209+4*PI())/3)</f>
        <v>-0.49649318967459283</v>
      </c>
      <c r="AF209" s="11">
        <f>-'OddsRatio_working_3-way'!U209/(3*'OddsRatio_working_3-way'!X209^(1/3))*COS(('OddsRatio_working_3-way'!Y209)/3)</f>
        <v>0.53200928219929888</v>
      </c>
      <c r="AG209" s="11">
        <f>-'OddsRatio_working_3-way'!U209/(3*'OddsRatio_working_3-way'!X209^(1/3))*COS(('OddsRatio_working_3-way'!Y209+2*PI())/3)</f>
        <v>-0.32794214792902759</v>
      </c>
      <c r="AH209" s="11">
        <f>-'OddsRatio_working_3-way'!U209/(3*'OddsRatio_working_3-way'!X209^(1/3))*COS(('OddsRatio_working_3-way'!Y209+4*PI())/3)</f>
        <v>-0.20406713427027137</v>
      </c>
      <c r="AI209" s="11">
        <f>'OddsRatio_working_3-way'!U209/(3*'OddsRatio_working_3-way'!X209^(1/3))*SIN(('OddsRatio_working_3-way'!Y209)/3)</f>
        <v>-7.1519272481751522E-2</v>
      </c>
      <c r="AJ209" s="11">
        <f>'OddsRatio_working_3-way'!U209/(3*'OddsRatio_working_3-way'!X209^(1/3))*SIN(('OddsRatio_working_3-way'!Y209+2*PI())/3)</f>
        <v>-0.42497391719284139</v>
      </c>
      <c r="AK209" s="11">
        <f>'OddsRatio_working_3-way'!U209/(3*'OddsRatio_working_3-way'!X209^(1/3))*SIN(('OddsRatio_working_3-way'!Y209+4*PI())/3)</f>
        <v>0.49649318967459288</v>
      </c>
      <c r="AL209" s="11">
        <f>'OddsRatio_working_3-way'!Z209+'OddsRatio_working_3-way'!AF209</f>
        <v>1.0640185643985975</v>
      </c>
      <c r="AM209" s="11">
        <f>'OddsRatio_working_3-way'!AA209+'OddsRatio_working_3-way'!AG209</f>
        <v>-0.65588429585805508</v>
      </c>
      <c r="AN209" s="11">
        <f>'OddsRatio_working_3-way'!AB209+'OddsRatio_working_3-way'!AH209</f>
        <v>-0.40813426854054269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1.0640185643985975</v>
      </c>
      <c r="AS209" s="11">
        <f>IF(('OddsRatio_working_3-way'!X209=0),IF(Q209&gt;0,-Q209^(1/3),(-Q209)^(1/3)),'OddsRatio_working_3-way'!AM209-'OddsRatio_working_3-way'!R209/3)</f>
        <v>-0.65588429585805508</v>
      </c>
      <c r="AT209" s="11">
        <f>IF(('OddsRatio_working_3-way'!X209=0),IF(Q209&gt;0,-Q209^(1/3),(-Q209)^(1/3)),'OddsRatio_working_3-way'!AN209-'OddsRatio_working_3-way'!R209/3)</f>
        <v>-0.40813426854054269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9">
        <f t="shared" si="52"/>
        <v>0.32567988091265693</v>
      </c>
      <c r="E210" s="9">
        <f t="shared" si="53"/>
        <v>0.26516165789633178</v>
      </c>
      <c r="F210" s="9">
        <f t="shared" si="54"/>
        <v>0.40915846119101129</v>
      </c>
      <c r="G210" s="9">
        <f t="shared" si="55"/>
        <v>1.0617947547343305</v>
      </c>
      <c r="H210" s="9">
        <f t="shared" si="56"/>
        <v>3.0704997717319444</v>
      </c>
      <c r="I210" s="9">
        <f t="shared" si="57"/>
        <v>3.7712843098566018</v>
      </c>
      <c r="J210" s="9">
        <f t="shared" si="58"/>
        <v>2.444040866438689</v>
      </c>
      <c r="K210" s="11">
        <f t="shared" si="59"/>
        <v>0.33898305084745761</v>
      </c>
      <c r="L210" s="11">
        <f t="shared" si="60"/>
        <v>0.2770083102493075</v>
      </c>
      <c r="M210" s="11">
        <f t="shared" si="61"/>
        <v>0.42372881355932207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-0.27540562499552379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0.23554857751736574</v>
      </c>
      <c r="Q210" s="11">
        <f>2*'OddsRatio_working_3-way'!K210*'OddsRatio_working_3-way'!L210*'OddsRatio_working_3-way'!M210</f>
        <v>7.9577222134245187E-2</v>
      </c>
      <c r="R210" s="11">
        <f t="shared" si="62"/>
        <v>0</v>
      </c>
      <c r="S210" s="11">
        <f t="shared" si="63"/>
        <v>-0.85527874574527718</v>
      </c>
      <c r="T210" s="11">
        <f t="shared" si="64"/>
        <v>-0.28894552221124231</v>
      </c>
      <c r="U210" s="11">
        <f>'OddsRatio_working_3-way'!S210-'OddsRatio_working_3-way'!R210^2/3</f>
        <v>-0.85527874574527718</v>
      </c>
      <c r="V210" s="11">
        <f>'OddsRatio_working_3-way'!S210*'OddsRatio_working_3-way'!R210/3-2*'OddsRatio_working_3-way'!R210^3/27-'OddsRatio_working_3-way'!T210</f>
        <v>0.28894552221124231</v>
      </c>
      <c r="W210" s="11">
        <f>'OddsRatio_working_3-way'!V210^2+4*'OddsRatio_working_3-way'!U210^3/27</f>
        <v>-9.1975792156140795E-3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0.15222277590881531</v>
      </c>
      <c r="Y210" s="11">
        <f>IF('OddsRatio_working_3-way'!W210&gt;=0,IF('OddsRatio_working_3-way'!V210+SQRT('OddsRatio_working_3-way'!W210)&gt;0,0,PI()),ACOS('OddsRatio_working_3-way'!V210/(2*'OddsRatio_working_3-way'!X210)))</f>
        <v>0.32046932631667158</v>
      </c>
      <c r="Z210" s="11">
        <f>'OddsRatio_working_3-way'!X210^(1/3)*COS('OddsRatio_working_3-way'!Y210/3)</f>
        <v>0.53089737736716525</v>
      </c>
      <c r="AA210" s="11">
        <f>'OddsRatio_working_3-way'!X210^(1/3)*COS(('OddsRatio_working_3-way'!Y210+2*PI())/3)</f>
        <v>-0.31475048849676035</v>
      </c>
      <c r="AB210" s="11">
        <f>'OddsRatio_working_3-way'!X210^(1/3)*COS(('OddsRatio_working_3-way'!Y210+4*PI())/3)</f>
        <v>-0.21614688887040479</v>
      </c>
      <c r="AC210" s="11">
        <f>'OddsRatio_working_3-way'!X210^(1/3)*SIN('OddsRatio_working_3-way'!Y210/3)</f>
        <v>5.6928814787342429E-2</v>
      </c>
      <c r="AD210" s="11">
        <f>'OddsRatio_working_3-way'!X210^(1/3)*SIN(('OddsRatio_working_3-way'!Y210+2*PI())/3)</f>
        <v>0.43130620820882754</v>
      </c>
      <c r="AE210" s="11">
        <f>'OddsRatio_working_3-way'!X210^(1/3)*SIN(('OddsRatio_working_3-way'!Y210+4*PI())/3)</f>
        <v>-0.48823502299617</v>
      </c>
      <c r="AF210" s="11">
        <f>-'OddsRatio_working_3-way'!U210/(3*'OddsRatio_working_3-way'!X210^(1/3))*COS(('OddsRatio_working_3-way'!Y210)/3)</f>
        <v>0.53089737736716514</v>
      </c>
      <c r="AG210" s="11">
        <f>-'OddsRatio_working_3-way'!U210/(3*'OddsRatio_working_3-way'!X210^(1/3))*COS(('OddsRatio_working_3-way'!Y210+2*PI())/3)</f>
        <v>-0.31475048849676029</v>
      </c>
      <c r="AH210" s="11">
        <f>-'OddsRatio_working_3-way'!U210/(3*'OddsRatio_working_3-way'!X210^(1/3))*COS(('OddsRatio_working_3-way'!Y210+4*PI())/3)</f>
        <v>-0.21614688887040476</v>
      </c>
      <c r="AI210" s="11">
        <f>'OddsRatio_working_3-way'!U210/(3*'OddsRatio_working_3-way'!X210^(1/3))*SIN(('OddsRatio_working_3-way'!Y210)/3)</f>
        <v>-5.6928814787342422E-2</v>
      </c>
      <c r="AJ210" s="11">
        <f>'OddsRatio_working_3-way'!U210/(3*'OddsRatio_working_3-way'!X210^(1/3))*SIN(('OddsRatio_working_3-way'!Y210+2*PI())/3)</f>
        <v>-0.43130620820882748</v>
      </c>
      <c r="AK210" s="11">
        <f>'OddsRatio_working_3-way'!U210/(3*'OddsRatio_working_3-way'!X210^(1/3))*SIN(('OddsRatio_working_3-way'!Y210+4*PI())/3)</f>
        <v>0.48823502299616989</v>
      </c>
      <c r="AL210" s="11">
        <f>'OddsRatio_working_3-way'!Z210+'OddsRatio_working_3-way'!AF210</f>
        <v>1.0617947547343305</v>
      </c>
      <c r="AM210" s="11">
        <f>'OddsRatio_working_3-way'!AA210+'OddsRatio_working_3-way'!AG210</f>
        <v>-0.6295009769935207</v>
      </c>
      <c r="AN210" s="11">
        <f>'OddsRatio_working_3-way'!AB210+'OddsRatio_working_3-way'!AH210</f>
        <v>-0.43229377774080957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1.0617947547343305</v>
      </c>
      <c r="AS210" s="11">
        <f>IF(('OddsRatio_working_3-way'!X210=0),IF(Q210&gt;0,-Q210^(1/3),(-Q210)^(1/3)),'OddsRatio_working_3-way'!AM210-'OddsRatio_working_3-way'!R210/3)</f>
        <v>-0.6295009769935207</v>
      </c>
      <c r="AT210" s="11">
        <f>IF(('OddsRatio_working_3-way'!X210=0),IF(Q210&gt;0,-Q210^(1/3),(-Q210)^(1/3)),'OddsRatio_working_3-way'!AN210-'OddsRatio_working_3-way'!R210/3)</f>
        <v>-0.43229377774080957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9">
        <f t="shared" si="52"/>
        <v>0.50635518990910255</v>
      </c>
      <c r="E212" s="9">
        <f t="shared" si="53"/>
        <v>0.23884793259159162</v>
      </c>
      <c r="F212" s="9">
        <f t="shared" si="54"/>
        <v>0.25479687749930574</v>
      </c>
      <c r="G212" s="9">
        <f t="shared" si="55"/>
        <v>1.0482777339771452</v>
      </c>
      <c r="H212" s="9">
        <f t="shared" si="56"/>
        <v>1.9748982925987453</v>
      </c>
      <c r="I212" s="9">
        <f t="shared" si="57"/>
        <v>4.1867643112905215</v>
      </c>
      <c r="J212" s="9">
        <f t="shared" si="58"/>
        <v>3.9246948777962349</v>
      </c>
      <c r="K212" s="11">
        <f t="shared" si="59"/>
        <v>0.5181347150259068</v>
      </c>
      <c r="L212" s="11">
        <f t="shared" si="60"/>
        <v>0.24752475247524752</v>
      </c>
      <c r="M212" s="11">
        <f t="shared" si="61"/>
        <v>0.26385224274406333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-0.26692106644872315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0.22875406055377165</v>
      </c>
      <c r="Q212" s="11">
        <f>2*'OddsRatio_working_3-way'!K212*'OddsRatio_working_3-way'!L212*'OddsRatio_working_3-way'!M212</f>
        <v>6.7678716140169126E-2</v>
      </c>
      <c r="R212" s="11">
        <f t="shared" si="62"/>
        <v>0</v>
      </c>
      <c r="S212" s="11">
        <f t="shared" si="63"/>
        <v>-0.85701014010340926</v>
      </c>
      <c r="T212" s="11">
        <f t="shared" si="64"/>
        <v>-0.25355329588858261</v>
      </c>
      <c r="U212" s="11">
        <f>'OddsRatio_working_3-way'!S212-'OddsRatio_working_3-way'!R212^2/3</f>
        <v>-0.85701014010340926</v>
      </c>
      <c r="V212" s="11">
        <f>'OddsRatio_working_3-way'!S212*'OddsRatio_working_3-way'!R212/3-2*'OddsRatio_working_3-way'!R212^3/27-'OddsRatio_working_3-way'!T212</f>
        <v>0.25355329588858261</v>
      </c>
      <c r="W212" s="11">
        <f>'OddsRatio_working_3-way'!V212^2+4*'OddsRatio_working_3-way'!U212^3/27</f>
        <v>-2.8961857318967554E-2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0.1526852409165099</v>
      </c>
      <c r="Y212" s="11">
        <f>IF('OddsRatio_working_3-way'!W212&gt;=0,IF('OddsRatio_working_3-way'!V212+SQRT('OddsRatio_working_3-way'!W212)&gt;0,0,PI()),ACOS('OddsRatio_working_3-way'!V212/(2*'OddsRatio_working_3-way'!X212)))</f>
        <v>0.59112597464953531</v>
      </c>
      <c r="Z212" s="11">
        <f>'OddsRatio_working_3-way'!X212^(1/3)*COS('OddsRatio_working_3-way'!Y212/3)</f>
        <v>0.52413886698857259</v>
      </c>
      <c r="AA212" s="11">
        <f>'OddsRatio_working_3-way'!X212^(1/3)*COS(('OddsRatio_working_3-way'!Y212+2*PI())/3)</f>
        <v>-0.35268604957436228</v>
      </c>
      <c r="AB212" s="11">
        <f>'OddsRatio_working_3-way'!X212^(1/3)*COS(('OddsRatio_working_3-way'!Y212+4*PI())/3)</f>
        <v>-0.17145281741421045</v>
      </c>
      <c r="AC212" s="11">
        <f>'OddsRatio_working_3-way'!X212^(1/3)*SIN('OddsRatio_working_3-way'!Y212/3)</f>
        <v>0.10463505537376963</v>
      </c>
      <c r="AD212" s="11">
        <f>'OddsRatio_working_3-way'!X212^(1/3)*SIN(('OddsRatio_working_3-way'!Y212+2*PI())/3)</f>
        <v>0.40160004623601192</v>
      </c>
      <c r="AE212" s="11">
        <f>'OddsRatio_working_3-way'!X212^(1/3)*SIN(('OddsRatio_working_3-way'!Y212+4*PI())/3)</f>
        <v>-0.50623510160978158</v>
      </c>
      <c r="AF212" s="11">
        <f>-'OddsRatio_working_3-way'!U212/(3*'OddsRatio_working_3-way'!X212^(1/3))*COS(('OddsRatio_working_3-way'!Y212)/3)</f>
        <v>0.52413886698857259</v>
      </c>
      <c r="AG212" s="11">
        <f>-'OddsRatio_working_3-way'!U212/(3*'OddsRatio_working_3-way'!X212^(1/3))*COS(('OddsRatio_working_3-way'!Y212+2*PI())/3)</f>
        <v>-0.35268604957436228</v>
      </c>
      <c r="AH212" s="11">
        <f>-'OddsRatio_working_3-way'!U212/(3*'OddsRatio_working_3-way'!X212^(1/3))*COS(('OddsRatio_working_3-way'!Y212+4*PI())/3)</f>
        <v>-0.17145281741421045</v>
      </c>
      <c r="AI212" s="11">
        <f>'OddsRatio_working_3-way'!U212/(3*'OddsRatio_working_3-way'!X212^(1/3))*SIN(('OddsRatio_working_3-way'!Y212)/3)</f>
        <v>-0.10463505537376963</v>
      </c>
      <c r="AJ212" s="11">
        <f>'OddsRatio_working_3-way'!U212/(3*'OddsRatio_working_3-way'!X212^(1/3))*SIN(('OddsRatio_working_3-way'!Y212+2*PI())/3)</f>
        <v>-0.40160004623601192</v>
      </c>
      <c r="AK212" s="11">
        <f>'OddsRatio_working_3-way'!U212/(3*'OddsRatio_working_3-way'!X212^(1/3))*SIN(('OddsRatio_working_3-way'!Y212+4*PI())/3)</f>
        <v>0.50623510160978158</v>
      </c>
      <c r="AL212" s="11">
        <f>'OddsRatio_working_3-way'!Z212+'OddsRatio_working_3-way'!AF212</f>
        <v>1.0482777339771452</v>
      </c>
      <c r="AM212" s="11">
        <f>'OddsRatio_working_3-way'!AA212+'OddsRatio_working_3-way'!AG212</f>
        <v>-0.70537209914872456</v>
      </c>
      <c r="AN212" s="11">
        <f>'OddsRatio_working_3-way'!AB212+'OddsRatio_working_3-way'!AH212</f>
        <v>-0.3429056348284209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1.0482777339771452</v>
      </c>
      <c r="AS212" s="11">
        <f>IF(('OddsRatio_working_3-way'!X212=0),IF(Q212&gt;0,-Q212^(1/3),(-Q212)^(1/3)),'OddsRatio_working_3-way'!AM212-'OddsRatio_working_3-way'!R212/3)</f>
        <v>-0.70537209914872456</v>
      </c>
      <c r="AT212" s="11">
        <f>IF(('OddsRatio_working_3-way'!X212=0),IF(Q212&gt;0,-Q212^(1/3),(-Q212)^(1/3)),'OddsRatio_working_3-way'!AN212-'OddsRatio_working_3-way'!R212/3)</f>
        <v>-0.3429056348284209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9">
        <f t="shared" si="52"/>
        <v>0.41605816195244499</v>
      </c>
      <c r="E213" s="9">
        <f t="shared" si="53"/>
        <v>0.27241581740883364</v>
      </c>
      <c r="F213" s="9">
        <f t="shared" si="54"/>
        <v>0.3115260206387212</v>
      </c>
      <c r="G213" s="9">
        <f t="shared" si="55"/>
        <v>1.0473956069874526</v>
      </c>
      <c r="H213" s="9">
        <f t="shared" si="56"/>
        <v>2.4035101133631862</v>
      </c>
      <c r="I213" s="9">
        <f t="shared" si="57"/>
        <v>3.6708587978180041</v>
      </c>
      <c r="J213" s="9">
        <f t="shared" si="58"/>
        <v>3.2100047307435249</v>
      </c>
      <c r="K213" s="11">
        <f t="shared" si="59"/>
        <v>0.42735042735042739</v>
      </c>
      <c r="L213" s="11">
        <f t="shared" si="60"/>
        <v>0.28169014084507044</v>
      </c>
      <c r="M213" s="11">
        <f t="shared" si="61"/>
        <v>0.32154340836012862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-0.27907622169657387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0.23224514868915036</v>
      </c>
      <c r="Q213" s="11">
        <f>2*'OddsRatio_working_3-way'!K213*'OddsRatio_working_3-way'!L213*'OddsRatio_working_3-way'!M213</f>
        <v>7.741504956305012E-2</v>
      </c>
      <c r="R213" s="11">
        <f t="shared" si="62"/>
        <v>0</v>
      </c>
      <c r="S213" s="11">
        <f t="shared" si="63"/>
        <v>-0.83219253606514465</v>
      </c>
      <c r="T213" s="11">
        <f t="shared" si="64"/>
        <v>-0.27739751202171492</v>
      </c>
      <c r="U213" s="11">
        <f>'OddsRatio_working_3-way'!S213-'OddsRatio_working_3-way'!R213^2/3</f>
        <v>-0.83219253606514465</v>
      </c>
      <c r="V213" s="11">
        <f>'OddsRatio_working_3-way'!S213*'OddsRatio_working_3-way'!R213/3-2*'OddsRatio_working_3-way'!R213^3/27-'OddsRatio_working_3-way'!T213</f>
        <v>0.27739751202171492</v>
      </c>
      <c r="W213" s="11">
        <f>'OddsRatio_working_3-way'!V213^2+4*'OddsRatio_working_3-way'!U213^3/27</f>
        <v>-8.4328862189290144E-3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0.14610121995962805</v>
      </c>
      <c r="Y213" s="11">
        <f>IF('OddsRatio_working_3-way'!W213&gt;=0,IF('OddsRatio_working_3-way'!V213+SQRT('OddsRatio_working_3-way'!W213)&gt;0,0,PI()),ACOS('OddsRatio_working_3-way'!V213/(2*'OddsRatio_working_3-way'!X213)))</f>
        <v>0.31968862985000635</v>
      </c>
      <c r="Z213" s="11">
        <f>'OddsRatio_working_3-way'!X213^(1/3)*COS('OddsRatio_working_3-way'!Y213/3)</f>
        <v>0.5236978034937263</v>
      </c>
      <c r="AA213" s="11">
        <f>'OddsRatio_working_3-way'!X213^(1/3)*COS(('OddsRatio_working_3-way'!Y213+2*PI())/3)</f>
        <v>-0.31036273460070968</v>
      </c>
      <c r="AB213" s="11">
        <f>'OddsRatio_working_3-way'!X213^(1/3)*COS(('OddsRatio_working_3-way'!Y213+4*PI())/3)</f>
        <v>-0.21333506889301654</v>
      </c>
      <c r="AC213" s="11">
        <f>'OddsRatio_working_3-way'!X213^(1/3)*SIN('OddsRatio_working_3-way'!Y213/3)</f>
        <v>5.6018948915177703E-2</v>
      </c>
      <c r="AD213" s="11">
        <f>'OddsRatio_working_3-way'!X213^(1/3)*SIN(('OddsRatio_working_3-way'!Y213+2*PI())/3)</f>
        <v>0.42552612727408917</v>
      </c>
      <c r="AE213" s="11">
        <f>'OddsRatio_working_3-way'!X213^(1/3)*SIN(('OddsRatio_working_3-way'!Y213+4*PI())/3)</f>
        <v>-0.48154507618926684</v>
      </c>
      <c r="AF213" s="11">
        <f>-'OddsRatio_working_3-way'!U213/(3*'OddsRatio_working_3-way'!X213^(1/3))*COS(('OddsRatio_working_3-way'!Y213)/3)</f>
        <v>0.5236978034937263</v>
      </c>
      <c r="AG213" s="11">
        <f>-'OddsRatio_working_3-way'!U213/(3*'OddsRatio_working_3-way'!X213^(1/3))*COS(('OddsRatio_working_3-way'!Y213+2*PI())/3)</f>
        <v>-0.31036273460070968</v>
      </c>
      <c r="AH213" s="11">
        <f>-'OddsRatio_working_3-way'!U213/(3*'OddsRatio_working_3-way'!X213^(1/3))*COS(('OddsRatio_working_3-way'!Y213+4*PI())/3)</f>
        <v>-0.21333506889301654</v>
      </c>
      <c r="AI213" s="11">
        <f>'OddsRatio_working_3-way'!U213/(3*'OddsRatio_working_3-way'!X213^(1/3))*SIN(('OddsRatio_working_3-way'!Y213)/3)</f>
        <v>-5.6018948915177703E-2</v>
      </c>
      <c r="AJ213" s="11">
        <f>'OddsRatio_working_3-way'!U213/(3*'OddsRatio_working_3-way'!X213^(1/3))*SIN(('OddsRatio_working_3-way'!Y213+2*PI())/3)</f>
        <v>-0.42552612727408917</v>
      </c>
      <c r="AK213" s="11">
        <f>'OddsRatio_working_3-way'!U213/(3*'OddsRatio_working_3-way'!X213^(1/3))*SIN(('OddsRatio_working_3-way'!Y213+4*PI())/3)</f>
        <v>0.48154507618926684</v>
      </c>
      <c r="AL213" s="11">
        <f>'OddsRatio_working_3-way'!Z213+'OddsRatio_working_3-way'!AF213</f>
        <v>1.0473956069874526</v>
      </c>
      <c r="AM213" s="11">
        <f>'OddsRatio_working_3-way'!AA213+'OddsRatio_working_3-way'!AG213</f>
        <v>-0.62072546920141936</v>
      </c>
      <c r="AN213" s="11">
        <f>'OddsRatio_working_3-way'!AB213+'OddsRatio_working_3-way'!AH213</f>
        <v>-0.42667013778603308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1.0473956069874526</v>
      </c>
      <c r="AS213" s="11">
        <f>IF(('OddsRatio_working_3-way'!X213=0),IF(Q213&gt;0,-Q213^(1/3),(-Q213)^(1/3)),'OddsRatio_working_3-way'!AM213-'OddsRatio_working_3-way'!R213/3)</f>
        <v>-0.62072546920141936</v>
      </c>
      <c r="AT213" s="11">
        <f>IF(('OddsRatio_working_3-way'!X213=0),IF(Q213&gt;0,-Q213^(1/3),(-Q213)^(1/3)),'OddsRatio_working_3-way'!AN213-'OddsRatio_working_3-way'!R213/3)</f>
        <v>-0.42667013778603308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9">
        <f t="shared" si="52"/>
        <v>0.5208190093261913</v>
      </c>
      <c r="E214" s="9">
        <f t="shared" si="53"/>
        <v>0.25394272166727222</v>
      </c>
      <c r="F214" s="9">
        <f t="shared" si="54"/>
        <v>0.22523826900653632</v>
      </c>
      <c r="G214" s="9">
        <f t="shared" si="55"/>
        <v>1.0455145516729427</v>
      </c>
      <c r="H214" s="9">
        <f t="shared" si="56"/>
        <v>1.9200528054721895</v>
      </c>
      <c r="I214" s="9">
        <f t="shared" si="57"/>
        <v>3.9378958902009695</v>
      </c>
      <c r="J214" s="9">
        <f t="shared" si="58"/>
        <v>4.4397428750039829</v>
      </c>
      <c r="K214" s="11">
        <f t="shared" si="59"/>
        <v>0.53191489361702127</v>
      </c>
      <c r="L214" s="11">
        <f t="shared" si="60"/>
        <v>0.26246719160104987</v>
      </c>
      <c r="M214" s="11">
        <f t="shared" si="61"/>
        <v>0.23310023310023309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-0.26475536711757186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0.22715134124080349</v>
      </c>
      <c r="Q214" s="11">
        <f>2*'OddsRatio_working_3-way'!K214*'OddsRatio_working_3-way'!L214*'OddsRatio_working_3-way'!M214</f>
        <v>6.5086344195072615E-2</v>
      </c>
      <c r="R214" s="11">
        <f t="shared" si="62"/>
        <v>0</v>
      </c>
      <c r="S214" s="11">
        <f t="shared" si="63"/>
        <v>-0.85796689870287213</v>
      </c>
      <c r="T214" s="11">
        <f t="shared" si="64"/>
        <v>-0.24583578759394609</v>
      </c>
      <c r="U214" s="11">
        <f>'OddsRatio_working_3-way'!S214-'OddsRatio_working_3-way'!R214^2/3</f>
        <v>-0.85796689870287213</v>
      </c>
      <c r="V214" s="11">
        <f>'OddsRatio_working_3-way'!S214*'OddsRatio_working_3-way'!R214/3-2*'OddsRatio_working_3-way'!R214^3/27-'OddsRatio_working_3-way'!T214</f>
        <v>0.24583578759394609</v>
      </c>
      <c r="W214" s="11">
        <f>'OddsRatio_working_3-way'!V214^2+4*'OddsRatio_working_3-way'!U214^3/27</f>
        <v>-3.3128559741084716E-2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0.15294099695881128</v>
      </c>
      <c r="Y214" s="11">
        <f>IF('OddsRatio_working_3-way'!W214&gt;=0,IF('OddsRatio_working_3-way'!V214+SQRT('OddsRatio_working_3-way'!W214)&gt;0,0,PI()),ACOS('OddsRatio_working_3-way'!V214/(2*'OddsRatio_working_3-way'!X214)))</f>
        <v>0.63731747071083755</v>
      </c>
      <c r="Z214" s="11">
        <f>'OddsRatio_working_3-way'!X214^(1/3)*COS('OddsRatio_working_3-way'!Y214/3)</f>
        <v>0.52275727583647125</v>
      </c>
      <c r="AA214" s="11">
        <f>'OddsRatio_working_3-way'!X214^(1/3)*COS(('OddsRatio_working_3-way'!Y214+2*PI())/3)</f>
        <v>-0.35902774234700974</v>
      </c>
      <c r="AB214" s="11">
        <f>'OddsRatio_working_3-way'!X214^(1/3)*COS(('OddsRatio_working_3-way'!Y214+4*PI())/3)</f>
        <v>-0.16372953348946168</v>
      </c>
      <c r="AC214" s="11">
        <f>'OddsRatio_working_3-way'!X214^(1/3)*SIN('OddsRatio_working_3-way'!Y214/3)</f>
        <v>0.11275547345615729</v>
      </c>
      <c r="AD214" s="11">
        <f>'OddsRatio_working_3-way'!X214^(1/3)*SIN(('OddsRatio_working_3-way'!Y214+2*PI())/3)</f>
        <v>0.3963433441594546</v>
      </c>
      <c r="AE214" s="11">
        <f>'OddsRatio_working_3-way'!X214^(1/3)*SIN(('OddsRatio_working_3-way'!Y214+4*PI())/3)</f>
        <v>-0.50909881761561182</v>
      </c>
      <c r="AF214" s="11">
        <f>-'OddsRatio_working_3-way'!U214/(3*'OddsRatio_working_3-way'!X214^(1/3))*COS(('OddsRatio_working_3-way'!Y214)/3)</f>
        <v>0.52275727583647136</v>
      </c>
      <c r="AG214" s="11">
        <f>-'OddsRatio_working_3-way'!U214/(3*'OddsRatio_working_3-way'!X214^(1/3))*COS(('OddsRatio_working_3-way'!Y214+2*PI())/3)</f>
        <v>-0.35902774234700985</v>
      </c>
      <c r="AH214" s="11">
        <f>-'OddsRatio_working_3-way'!U214/(3*'OddsRatio_working_3-way'!X214^(1/3))*COS(('OddsRatio_working_3-way'!Y214+4*PI())/3)</f>
        <v>-0.1637295334894617</v>
      </c>
      <c r="AI214" s="11">
        <f>'OddsRatio_working_3-way'!U214/(3*'OddsRatio_working_3-way'!X214^(1/3))*SIN(('OddsRatio_working_3-way'!Y214)/3)</f>
        <v>-0.11275547345615732</v>
      </c>
      <c r="AJ214" s="11">
        <f>'OddsRatio_working_3-way'!U214/(3*'OddsRatio_working_3-way'!X214^(1/3))*SIN(('OddsRatio_working_3-way'!Y214+2*PI())/3)</f>
        <v>-0.39634334415945471</v>
      </c>
      <c r="AK214" s="11">
        <f>'OddsRatio_working_3-way'!U214/(3*'OddsRatio_working_3-way'!X214^(1/3))*SIN(('OddsRatio_working_3-way'!Y214+4*PI())/3)</f>
        <v>0.50909881761561182</v>
      </c>
      <c r="AL214" s="11">
        <f>'OddsRatio_working_3-way'!Z214+'OddsRatio_working_3-way'!AF214</f>
        <v>1.0455145516729427</v>
      </c>
      <c r="AM214" s="11">
        <f>'OddsRatio_working_3-way'!AA214+'OddsRatio_working_3-way'!AG214</f>
        <v>-0.71805548469401959</v>
      </c>
      <c r="AN214" s="11">
        <f>'OddsRatio_working_3-way'!AB214+'OddsRatio_working_3-way'!AH214</f>
        <v>-0.32745906697892335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1.0455145516729427</v>
      </c>
      <c r="AS214" s="11">
        <f>IF(('OddsRatio_working_3-way'!X214=0),IF(Q214&gt;0,-Q214^(1/3),(-Q214)^(1/3)),'OddsRatio_working_3-way'!AM214-'OddsRatio_working_3-way'!R214/3)</f>
        <v>-0.71805548469401959</v>
      </c>
      <c r="AT214" s="11">
        <f>IF(('OddsRatio_working_3-way'!X214=0),IF(Q214&gt;0,-Q214^(1/3),(-Q214)^(1/3)),'OddsRatio_working_3-way'!AN214-'OddsRatio_working_3-way'!R214/3)</f>
        <v>-0.32745906697892335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9">
        <f t="shared" si="52"/>
        <v>0.14868899481123179</v>
      </c>
      <c r="E215" s="9">
        <f t="shared" si="53"/>
        <v>0.22386006073385295</v>
      </c>
      <c r="F215" s="9">
        <f t="shared" si="54"/>
        <v>0.62745094445491501</v>
      </c>
      <c r="G215" s="9">
        <f t="shared" si="55"/>
        <v>1.0602680201464345</v>
      </c>
      <c r="H215" s="9">
        <f t="shared" si="56"/>
        <v>6.7254473087907458</v>
      </c>
      <c r="I215" s="9">
        <f t="shared" si="57"/>
        <v>4.4670764258788402</v>
      </c>
      <c r="J215" s="9">
        <f t="shared" si="58"/>
        <v>1.5937500912820033</v>
      </c>
      <c r="K215" s="11">
        <f t="shared" si="59"/>
        <v>0.15625</v>
      </c>
      <c r="L215" s="11">
        <f t="shared" si="60"/>
        <v>0.23419203747072601</v>
      </c>
      <c r="M215" s="11">
        <f t="shared" si="61"/>
        <v>0.64102564102564097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-0.23195145018915497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0.21650565964090557</v>
      </c>
      <c r="Q215" s="11">
        <f>2*'OddsRatio_working_3-way'!K215*'OddsRatio_working_3-way'!L215*'OddsRatio_working_3-way'!M215</f>
        <v>4.6913469044616581E-2</v>
      </c>
      <c r="R215" s="11">
        <f t="shared" si="62"/>
        <v>0</v>
      </c>
      <c r="S215" s="11">
        <f t="shared" si="63"/>
        <v>-0.93340938142161445</v>
      </c>
      <c r="T215" s="11">
        <f t="shared" si="64"/>
        <v>-0.20225555393751121</v>
      </c>
      <c r="U215" s="11">
        <f>'OddsRatio_working_3-way'!S215-'OddsRatio_working_3-way'!R215^2/3</f>
        <v>-0.93340938142161445</v>
      </c>
      <c r="V215" s="11">
        <f>'OddsRatio_working_3-way'!S215*'OddsRatio_working_3-way'!R215/3-2*'OddsRatio_working_3-way'!R215^3/27-'OddsRatio_working_3-way'!T215</f>
        <v>0.20225555393751121</v>
      </c>
      <c r="W215" s="11">
        <f>'OddsRatio_working_3-way'!V215^2+4*'OddsRatio_working_3-way'!U215^3/27</f>
        <v>-7.9572067528806939E-2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0.17355069621538288</v>
      </c>
      <c r="Y215" s="11">
        <f>IF('OddsRatio_working_3-way'!W215&gt;=0,IF('OddsRatio_working_3-way'!V215+SQRT('OddsRatio_working_3-way'!W215)&gt;0,0,PI()),ACOS('OddsRatio_working_3-way'!V215/(2*'OddsRatio_working_3-way'!X215)))</f>
        <v>0.9487507820622717</v>
      </c>
      <c r="Z215" s="11">
        <f>'OddsRatio_working_3-way'!X215^(1/3)*COS('OddsRatio_working_3-way'!Y215/3)</f>
        <v>0.53013401007321725</v>
      </c>
      <c r="AA215" s="11">
        <f>'OddsRatio_working_3-way'!X215^(1/3)*COS(('OddsRatio_working_3-way'!Y215+2*PI())/3)</f>
        <v>-0.41530279930072916</v>
      </c>
      <c r="AB215" s="11">
        <f>'OddsRatio_working_3-way'!X215^(1/3)*COS(('OddsRatio_working_3-way'!Y215+4*PI())/3)</f>
        <v>-0.1148312107724882</v>
      </c>
      <c r="AC215" s="11">
        <f>'OddsRatio_working_3-way'!X215^(1/3)*SIN('OddsRatio_working_3-way'!Y215/3)</f>
        <v>0.17347735252061466</v>
      </c>
      <c r="AD215" s="11">
        <f>'OddsRatio_working_3-way'!X215^(1/3)*SIN(('OddsRatio_working_3-way'!Y215+2*PI())/3)</f>
        <v>0.37237084387321434</v>
      </c>
      <c r="AE215" s="11">
        <f>'OddsRatio_working_3-way'!X215^(1/3)*SIN(('OddsRatio_working_3-way'!Y215+4*PI())/3)</f>
        <v>-0.54584819639382887</v>
      </c>
      <c r="AF215" s="11">
        <f>-'OddsRatio_working_3-way'!U215/(3*'OddsRatio_working_3-way'!X215^(1/3))*COS(('OddsRatio_working_3-way'!Y215)/3)</f>
        <v>0.53013401007321714</v>
      </c>
      <c r="AG215" s="11">
        <f>-'OddsRatio_working_3-way'!U215/(3*'OddsRatio_working_3-way'!X215^(1/3))*COS(('OddsRatio_working_3-way'!Y215+2*PI())/3)</f>
        <v>-0.41530279930072911</v>
      </c>
      <c r="AH215" s="11">
        <f>-'OddsRatio_working_3-way'!U215/(3*'OddsRatio_working_3-way'!X215^(1/3))*COS(('OddsRatio_working_3-way'!Y215+4*PI())/3)</f>
        <v>-0.11483121077248817</v>
      </c>
      <c r="AI215" s="11">
        <f>'OddsRatio_working_3-way'!U215/(3*'OddsRatio_working_3-way'!X215^(1/3))*SIN(('OddsRatio_working_3-way'!Y215)/3)</f>
        <v>-0.17347735252061461</v>
      </c>
      <c r="AJ215" s="11">
        <f>'OddsRatio_working_3-way'!U215/(3*'OddsRatio_working_3-way'!X215^(1/3))*SIN(('OddsRatio_working_3-way'!Y215+2*PI())/3)</f>
        <v>-0.37237084387321429</v>
      </c>
      <c r="AK215" s="11">
        <f>'OddsRatio_working_3-way'!U215/(3*'OddsRatio_working_3-way'!X215^(1/3))*SIN(('OddsRatio_working_3-way'!Y215+4*PI())/3)</f>
        <v>0.54584819639382876</v>
      </c>
      <c r="AL215" s="11">
        <f>'OddsRatio_working_3-way'!Z215+'OddsRatio_working_3-way'!AF215</f>
        <v>1.0602680201464345</v>
      </c>
      <c r="AM215" s="11">
        <f>'OddsRatio_working_3-way'!AA215+'OddsRatio_working_3-way'!AG215</f>
        <v>-0.83060559860145822</v>
      </c>
      <c r="AN215" s="11">
        <f>'OddsRatio_working_3-way'!AB215+'OddsRatio_working_3-way'!AH215</f>
        <v>-0.22966242154497638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1.0602680201464345</v>
      </c>
      <c r="AS215" s="11">
        <f>IF(('OddsRatio_working_3-way'!X215=0),IF(Q215&gt;0,-Q215^(1/3),(-Q215)^(1/3)),'OddsRatio_working_3-way'!AM215-'OddsRatio_working_3-way'!R215/3)</f>
        <v>-0.83060559860145822</v>
      </c>
      <c r="AT215" s="11">
        <f>IF(('OddsRatio_working_3-way'!X215=0),IF(Q215&gt;0,-Q215^(1/3),(-Q215)^(1/3)),'OddsRatio_working_3-way'!AN215-'OddsRatio_working_3-way'!R215/3)</f>
        <v>-0.22966242154497638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9">
        <f t="shared" si="52"/>
        <v>0.43086548709429195</v>
      </c>
      <c r="E216" s="9">
        <f t="shared" si="53"/>
        <v>0.24945498133195415</v>
      </c>
      <c r="F216" s="9">
        <f t="shared" si="54"/>
        <v>0.31967953157375378</v>
      </c>
      <c r="G216" s="9">
        <f t="shared" si="55"/>
        <v>1.0483412373264025</v>
      </c>
      <c r="H216" s="9">
        <f t="shared" si="56"/>
        <v>2.3209099590312667</v>
      </c>
      <c r="I216" s="9">
        <f t="shared" si="57"/>
        <v>4.0087393511267768</v>
      </c>
      <c r="J216" s="9">
        <f t="shared" si="58"/>
        <v>3.1281327117725972</v>
      </c>
      <c r="K216" s="11">
        <f t="shared" si="59"/>
        <v>0.44247787610619471</v>
      </c>
      <c r="L216" s="11">
        <f t="shared" si="60"/>
        <v>0.25839793281653745</v>
      </c>
      <c r="M216" s="11">
        <f t="shared" si="61"/>
        <v>0.33003300330033003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-0.27700425938868833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0.23244418151083132</v>
      </c>
      <c r="Q216" s="11">
        <f>2*'OddsRatio_working_3-way'!K216*'OddsRatio_working_3-way'!L216*'OddsRatio_working_3-way'!M216</f>
        <v>7.5468890100919256E-2</v>
      </c>
      <c r="R216" s="11">
        <f t="shared" si="62"/>
        <v>0</v>
      </c>
      <c r="S216" s="11">
        <f t="shared" si="63"/>
        <v>-0.83913576644563082</v>
      </c>
      <c r="T216" s="11">
        <f t="shared" si="64"/>
        <v>-0.27244667741741257</v>
      </c>
      <c r="U216" s="11">
        <f>'OddsRatio_working_3-way'!S216-'OddsRatio_working_3-way'!R216^2/3</f>
        <v>-0.83913576644563082</v>
      </c>
      <c r="V216" s="11">
        <f>'OddsRatio_working_3-way'!S216*'OddsRatio_working_3-way'!R216/3-2*'OddsRatio_working_3-way'!R216^3/27-'OddsRatio_working_3-way'!T216</f>
        <v>0.27244667741741257</v>
      </c>
      <c r="W216" s="11">
        <f>'OddsRatio_working_3-way'!V216^2+4*'OddsRatio_working_3-way'!U216^3/27</f>
        <v>-1.331006306846412E-2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0.1479334775365703</v>
      </c>
      <c r="Y216" s="11">
        <f>IF('OddsRatio_working_3-way'!W216&gt;=0,IF('OddsRatio_working_3-way'!V216+SQRT('OddsRatio_working_3-way'!W216)&gt;0,0,PI()),ACOS('OddsRatio_working_3-way'!V216/(2*'OddsRatio_working_3-way'!X216)))</f>
        <v>0.40056234567219162</v>
      </c>
      <c r="Z216" s="11">
        <f>'OddsRatio_working_3-way'!X216^(1/3)*COS('OddsRatio_working_3-way'!Y216/3)</f>
        <v>0.52417061866320125</v>
      </c>
      <c r="AA216" s="11">
        <f>'OddsRatio_working_3-way'!X216^(1/3)*COS(('OddsRatio_working_3-way'!Y216+2*PI())/3)</f>
        <v>-0.32305918495949038</v>
      </c>
      <c r="AB216" s="11">
        <f>'OddsRatio_working_3-way'!X216^(1/3)*COS(('OddsRatio_working_3-way'!Y216+4*PI())/3)</f>
        <v>-0.20111143370371096</v>
      </c>
      <c r="AC216" s="11">
        <f>'OddsRatio_working_3-way'!X216^(1/3)*SIN('OddsRatio_working_3-way'!Y216/3)</f>
        <v>7.0406567014593871E-2</v>
      </c>
      <c r="AD216" s="11">
        <f>'OddsRatio_working_3-way'!X216^(1/3)*SIN(('OddsRatio_working_3-way'!Y216+2*PI())/3)</f>
        <v>0.41874178817244095</v>
      </c>
      <c r="AE216" s="11">
        <f>'OddsRatio_working_3-way'!X216^(1/3)*SIN(('OddsRatio_working_3-way'!Y216+4*PI())/3)</f>
        <v>-0.48914835518703476</v>
      </c>
      <c r="AF216" s="11">
        <f>-'OddsRatio_working_3-way'!U216/(3*'OddsRatio_working_3-way'!X216^(1/3))*COS(('OddsRatio_working_3-way'!Y216)/3)</f>
        <v>0.52417061866320125</v>
      </c>
      <c r="AG216" s="11">
        <f>-'OddsRatio_working_3-way'!U216/(3*'OddsRatio_working_3-way'!X216^(1/3))*COS(('OddsRatio_working_3-way'!Y216+2*PI())/3)</f>
        <v>-0.32305918495949038</v>
      </c>
      <c r="AH216" s="11">
        <f>-'OddsRatio_working_3-way'!U216/(3*'OddsRatio_working_3-way'!X216^(1/3))*COS(('OddsRatio_working_3-way'!Y216+4*PI())/3)</f>
        <v>-0.20111143370371096</v>
      </c>
      <c r="AI216" s="11">
        <f>'OddsRatio_working_3-way'!U216/(3*'OddsRatio_working_3-way'!X216^(1/3))*SIN(('OddsRatio_working_3-way'!Y216)/3)</f>
        <v>-7.0406567014593871E-2</v>
      </c>
      <c r="AJ216" s="11">
        <f>'OddsRatio_working_3-way'!U216/(3*'OddsRatio_working_3-way'!X216^(1/3))*SIN(('OddsRatio_working_3-way'!Y216+2*PI())/3)</f>
        <v>-0.41874178817244095</v>
      </c>
      <c r="AK216" s="11">
        <f>'OddsRatio_working_3-way'!U216/(3*'OddsRatio_working_3-way'!X216^(1/3))*SIN(('OddsRatio_working_3-way'!Y216+4*PI())/3)</f>
        <v>0.48914835518703476</v>
      </c>
      <c r="AL216" s="11">
        <f>'OddsRatio_working_3-way'!Z216+'OddsRatio_working_3-way'!AF216</f>
        <v>1.0483412373264025</v>
      </c>
      <c r="AM216" s="11">
        <f>'OddsRatio_working_3-way'!AA216+'OddsRatio_working_3-way'!AG216</f>
        <v>-0.64611836991898075</v>
      </c>
      <c r="AN216" s="11">
        <f>'OddsRatio_working_3-way'!AB216+'OddsRatio_working_3-way'!AH216</f>
        <v>-0.40222286740742191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1.0483412373264025</v>
      </c>
      <c r="AS216" s="11">
        <f>IF(('OddsRatio_working_3-way'!X216=0),IF(Q216&gt;0,-Q216^(1/3),(-Q216)^(1/3)),'OddsRatio_working_3-way'!AM216-'OddsRatio_working_3-way'!R216/3)</f>
        <v>-0.64611836991898075</v>
      </c>
      <c r="AT216" s="11">
        <f>IF(('OddsRatio_working_3-way'!X216=0),IF(Q216&gt;0,-Q216^(1/3),(-Q216)^(1/3)),'OddsRatio_working_3-way'!AN216-'OddsRatio_working_3-way'!R216/3)</f>
        <v>-0.40222286740742191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9">
        <f t="shared" si="52"/>
        <v>0.29769082575974426</v>
      </c>
      <c r="E217" s="9">
        <f t="shared" si="53"/>
        <v>0.27534500200128104</v>
      </c>
      <c r="F217" s="9">
        <f t="shared" si="54"/>
        <v>0.42696417223897493</v>
      </c>
      <c r="G217" s="9">
        <f t="shared" si="55"/>
        <v>1.0485288217291657</v>
      </c>
      <c r="H217" s="9">
        <f t="shared" si="56"/>
        <v>3.3591898488906224</v>
      </c>
      <c r="I217" s="9">
        <f t="shared" si="57"/>
        <v>3.6318073425402053</v>
      </c>
      <c r="J217" s="9">
        <f t="shared" si="58"/>
        <v>2.3421168918133319</v>
      </c>
      <c r="K217" s="11">
        <f t="shared" si="59"/>
        <v>0.30769230769230771</v>
      </c>
      <c r="L217" s="11">
        <f t="shared" si="60"/>
        <v>0.28490028490028491</v>
      </c>
      <c r="M217" s="11">
        <f t="shared" si="61"/>
        <v>0.43859649122807021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-0.27793349250839139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0.23222641306312025</v>
      </c>
      <c r="Q217" s="11">
        <f>2*'OddsRatio_working_3-way'!K217*'OddsRatio_working_3-way'!L217*'OddsRatio_working_3-way'!M217</f>
        <v>7.6896163265933862E-2</v>
      </c>
      <c r="R217" s="11">
        <f t="shared" si="62"/>
        <v>0</v>
      </c>
      <c r="S217" s="11">
        <f t="shared" si="63"/>
        <v>-0.83554670208056647</v>
      </c>
      <c r="T217" s="11">
        <f t="shared" si="64"/>
        <v>-0.27667109340416107</v>
      </c>
      <c r="U217" s="11">
        <f>'OddsRatio_working_3-way'!S217-'OddsRatio_working_3-way'!R217^2/3</f>
        <v>-0.83554670208056647</v>
      </c>
      <c r="V217" s="11">
        <f>'OddsRatio_working_3-way'!S217*'OddsRatio_working_3-way'!R217/3-2*'OddsRatio_working_3-way'!R217^3/27-'OddsRatio_working_3-way'!T217</f>
        <v>0.27667109340416107</v>
      </c>
      <c r="W217" s="11">
        <f>'OddsRatio_working_3-way'!V217^2+4*'OddsRatio_working_3-way'!U217^3/27</f>
        <v>-9.871942658264049E-3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0.14698540453367986</v>
      </c>
      <c r="Y217" s="11">
        <f>IF('OddsRatio_working_3-way'!W217&gt;=0,IF('OddsRatio_working_3-way'!V217+SQRT('OddsRatio_working_3-way'!W217)&gt;0,0,PI()),ACOS('OddsRatio_working_3-way'!V217/(2*'OddsRatio_working_3-way'!X217)))</f>
        <v>0.34477481157053091</v>
      </c>
      <c r="Z217" s="11">
        <f>'OddsRatio_working_3-way'!X217^(1/3)*COS('OddsRatio_working_3-way'!Y217/3)</f>
        <v>0.52426441086458286</v>
      </c>
      <c r="AA217" s="11">
        <f>'OddsRatio_working_3-way'!X217^(1/3)*COS(('OddsRatio_working_3-way'!Y217+2*PI())/3)</f>
        <v>-0.31454209138666539</v>
      </c>
      <c r="AB217" s="11">
        <f>'OddsRatio_working_3-way'!X217^(1/3)*COS(('OddsRatio_working_3-way'!Y217+4*PI())/3)</f>
        <v>-0.20972231947791758</v>
      </c>
      <c r="AC217" s="11">
        <f>'OddsRatio_working_3-way'!X217^(1/3)*SIN('OddsRatio_working_3-way'!Y217/3)</f>
        <v>6.0517723527910738E-2</v>
      </c>
      <c r="AD217" s="11">
        <f>'OddsRatio_working_3-way'!X217^(1/3)*SIN(('OddsRatio_working_3-way'!Y217+2*PI())/3)</f>
        <v>0.42376743634485586</v>
      </c>
      <c r="AE217" s="11">
        <f>'OddsRatio_working_3-way'!X217^(1/3)*SIN(('OddsRatio_working_3-way'!Y217+4*PI())/3)</f>
        <v>-0.48428515987276655</v>
      </c>
      <c r="AF217" s="11">
        <f>-'OddsRatio_working_3-way'!U217/(3*'OddsRatio_working_3-way'!X217^(1/3))*COS(('OddsRatio_working_3-way'!Y217)/3)</f>
        <v>0.52426441086458286</v>
      </c>
      <c r="AG217" s="11">
        <f>-'OddsRatio_working_3-way'!U217/(3*'OddsRatio_working_3-way'!X217^(1/3))*COS(('OddsRatio_working_3-way'!Y217+2*PI())/3)</f>
        <v>-0.31454209138666539</v>
      </c>
      <c r="AH217" s="11">
        <f>-'OddsRatio_working_3-way'!U217/(3*'OddsRatio_working_3-way'!X217^(1/3))*COS(('OddsRatio_working_3-way'!Y217+4*PI())/3)</f>
        <v>-0.20972231947791758</v>
      </c>
      <c r="AI217" s="11">
        <f>'OddsRatio_working_3-way'!U217/(3*'OddsRatio_working_3-way'!X217^(1/3))*SIN(('OddsRatio_working_3-way'!Y217)/3)</f>
        <v>-6.0517723527910738E-2</v>
      </c>
      <c r="AJ217" s="11">
        <f>'OddsRatio_working_3-way'!U217/(3*'OddsRatio_working_3-way'!X217^(1/3))*SIN(('OddsRatio_working_3-way'!Y217+2*PI())/3)</f>
        <v>-0.42376743634485586</v>
      </c>
      <c r="AK217" s="11">
        <f>'OddsRatio_working_3-way'!U217/(3*'OddsRatio_working_3-way'!X217^(1/3))*SIN(('OddsRatio_working_3-way'!Y217+4*PI())/3)</f>
        <v>0.48428515987276655</v>
      </c>
      <c r="AL217" s="11">
        <f>'OddsRatio_working_3-way'!Z217+'OddsRatio_working_3-way'!AF217</f>
        <v>1.0485288217291657</v>
      </c>
      <c r="AM217" s="11">
        <f>'OddsRatio_working_3-way'!AA217+'OddsRatio_working_3-way'!AG217</f>
        <v>-0.62908418277333078</v>
      </c>
      <c r="AN217" s="11">
        <f>'OddsRatio_working_3-way'!AB217+'OddsRatio_working_3-way'!AH217</f>
        <v>-0.41944463895583517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1.0485288217291657</v>
      </c>
      <c r="AS217" s="11">
        <f>IF(('OddsRatio_working_3-way'!X217=0),IF(Q217&gt;0,-Q217^(1/3),(-Q217)^(1/3)),'OddsRatio_working_3-way'!AM217-'OddsRatio_working_3-way'!R217/3)</f>
        <v>-0.62908418277333078</v>
      </c>
      <c r="AT217" s="11">
        <f>IF(('OddsRatio_working_3-way'!X217=0),IF(Q217&gt;0,-Q217^(1/3),(-Q217)^(1/3)),'OddsRatio_working_3-way'!AN217-'OddsRatio_working_3-way'!R217/3)</f>
        <v>-0.41944463895583517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9">
        <f t="shared" si="52"/>
        <v>0.91019692090108628</v>
      </c>
      <c r="E218" s="9">
        <f t="shared" si="53"/>
        <v>6.2802898482073627E-2</v>
      </c>
      <c r="F218" s="9">
        <f t="shared" si="54"/>
        <v>2.7000180616840331E-2</v>
      </c>
      <c r="G218" s="9">
        <f t="shared" si="55"/>
        <v>1.2332918986642134</v>
      </c>
      <c r="H218" s="9">
        <f t="shared" si="56"/>
        <v>1.098663351893137</v>
      </c>
      <c r="I218" s="9">
        <f t="shared" si="57"/>
        <v>15.922831973836981</v>
      </c>
      <c r="J218" s="9">
        <f t="shared" si="58"/>
        <v>37.036789278968314</v>
      </c>
      <c r="K218" s="11">
        <f t="shared" si="59"/>
        <v>0.92592592592592582</v>
      </c>
      <c r="L218" s="11">
        <f t="shared" si="60"/>
        <v>7.6335877862595422E-2</v>
      </c>
      <c r="M218" s="11">
        <f t="shared" si="61"/>
        <v>3.3090668431502317E-2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-6.6155515476272853E-2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9.68302002448541E-2</v>
      </c>
      <c r="Q218" s="11">
        <f>2*'OddsRatio_working_3-way'!K218*'OddsRatio_working_3-way'!L218*'OddsRatio_working_3-way'!M218</f>
        <v>4.6777874514422266E-3</v>
      </c>
      <c r="R218" s="11">
        <f t="shared" si="62"/>
        <v>0</v>
      </c>
      <c r="S218" s="11">
        <f t="shared" si="63"/>
        <v>-1.4636753949802257</v>
      </c>
      <c r="T218" s="11">
        <f t="shared" si="64"/>
        <v>-7.0708956279237942E-2</v>
      </c>
      <c r="U218" s="11">
        <f>'OddsRatio_working_3-way'!S218-'OddsRatio_working_3-way'!R218^2/3</f>
        <v>-1.4636753949802257</v>
      </c>
      <c r="V218" s="11">
        <f>'OddsRatio_working_3-way'!S218*'OddsRatio_working_3-way'!R218/3-2*'OddsRatio_working_3-way'!R218^3/27-'OddsRatio_working_3-way'!T218</f>
        <v>7.0708956279237942E-2</v>
      </c>
      <c r="W218" s="11">
        <f>'OddsRatio_working_3-way'!V218^2+4*'OddsRatio_working_3-way'!U218^3/27</f>
        <v>-0.45954818910523504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0.34078877094298976</v>
      </c>
      <c r="Y218" s="11">
        <f>IF('OddsRatio_working_3-way'!W218&gt;=0,IF('OddsRatio_working_3-way'!V218+SQRT('OddsRatio_working_3-way'!W218)&gt;0,0,PI()),ACOS('OddsRatio_working_3-way'!V218/(2*'OddsRatio_working_3-way'!X218)))</f>
        <v>1.4668662441971156</v>
      </c>
      <c r="Z218" s="11">
        <f>'OddsRatio_working_3-way'!X218^(1/3)*COS('OddsRatio_working_3-way'!Y218/3)</f>
        <v>0.6166459493321067</v>
      </c>
      <c r="AA218" s="11">
        <f>'OddsRatio_working_3-way'!X218^(1/3)*COS(('OddsRatio_working_3-way'!Y218+2*PI())/3)</f>
        <v>-0.5924526609437899</v>
      </c>
      <c r="AB218" s="11">
        <f>'OddsRatio_working_3-way'!X218^(1/3)*COS(('OddsRatio_working_3-way'!Y218+4*PI())/3)</f>
        <v>-2.4193288388317011E-2</v>
      </c>
      <c r="AC218" s="11">
        <f>'OddsRatio_working_3-way'!X218^(1/3)*SIN('OddsRatio_working_3-way'!Y218/3)</f>
        <v>0.32808470171443038</v>
      </c>
      <c r="AD218" s="11">
        <f>'OddsRatio_working_3-way'!X218^(1/3)*SIN(('OddsRatio_working_3-way'!Y218+2*PI())/3)</f>
        <v>0.36998870640516118</v>
      </c>
      <c r="AE218" s="11">
        <f>'OddsRatio_working_3-way'!X218^(1/3)*SIN(('OddsRatio_working_3-way'!Y218+4*PI())/3)</f>
        <v>-0.6980734081195914</v>
      </c>
      <c r="AF218" s="11">
        <f>-'OddsRatio_working_3-way'!U218/(3*'OddsRatio_working_3-way'!X218^(1/3))*COS(('OddsRatio_working_3-way'!Y218)/3)</f>
        <v>0.6166459493321067</v>
      </c>
      <c r="AG218" s="11">
        <f>-'OddsRatio_working_3-way'!U218/(3*'OddsRatio_working_3-way'!X218^(1/3))*COS(('OddsRatio_working_3-way'!Y218+2*PI())/3)</f>
        <v>-0.5924526609437899</v>
      </c>
      <c r="AH218" s="11">
        <f>-'OddsRatio_working_3-way'!U218/(3*'OddsRatio_working_3-way'!X218^(1/3))*COS(('OddsRatio_working_3-way'!Y218+4*PI())/3)</f>
        <v>-2.4193288388317011E-2</v>
      </c>
      <c r="AI218" s="11">
        <f>'OddsRatio_working_3-way'!U218/(3*'OddsRatio_working_3-way'!X218^(1/3))*SIN(('OddsRatio_working_3-way'!Y218)/3)</f>
        <v>-0.32808470171443038</v>
      </c>
      <c r="AJ218" s="11">
        <f>'OddsRatio_working_3-way'!U218/(3*'OddsRatio_working_3-way'!X218^(1/3))*SIN(('OddsRatio_working_3-way'!Y218+2*PI())/3)</f>
        <v>-0.36998870640516118</v>
      </c>
      <c r="AK218" s="11">
        <f>'OddsRatio_working_3-way'!U218/(3*'OddsRatio_working_3-way'!X218^(1/3))*SIN(('OddsRatio_working_3-way'!Y218+4*PI())/3)</f>
        <v>0.6980734081195914</v>
      </c>
      <c r="AL218" s="11">
        <f>'OddsRatio_working_3-way'!Z218+'OddsRatio_working_3-way'!AF218</f>
        <v>1.2332918986642134</v>
      </c>
      <c r="AM218" s="11">
        <f>'OddsRatio_working_3-way'!AA218+'OddsRatio_working_3-way'!AG218</f>
        <v>-1.1849053218875798</v>
      </c>
      <c r="AN218" s="11">
        <f>'OddsRatio_working_3-way'!AB218+'OddsRatio_working_3-way'!AH218</f>
        <v>-4.8386576776634022E-2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1.2332918986642134</v>
      </c>
      <c r="AS218" s="11">
        <f>IF(('OddsRatio_working_3-way'!X218=0),IF(Q218&gt;0,-Q218^(1/3),(-Q218)^(1/3)),'OddsRatio_working_3-way'!AM218-'OddsRatio_working_3-way'!R218/3)</f>
        <v>-1.1849053218875798</v>
      </c>
      <c r="AT218" s="11">
        <f>IF(('OddsRatio_working_3-way'!X218=0),IF(Q218&gt;0,-Q218^(1/3),(-Q218)^(1/3)),'OddsRatio_working_3-way'!AN218-'OddsRatio_working_3-way'!R218/3)</f>
        <v>-4.8386576776634022E-2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9">
        <f t="shared" si="52"/>
        <v>0.12035443122733995</v>
      </c>
      <c r="E219" s="9">
        <f t="shared" si="53"/>
        <v>0.18584010288790442</v>
      </c>
      <c r="F219" s="9">
        <f t="shared" si="54"/>
        <v>0.69380546588475556</v>
      </c>
      <c r="G219" s="9">
        <f t="shared" si="55"/>
        <v>1.0764053810301046</v>
      </c>
      <c r="H219" s="9">
        <f t="shared" si="56"/>
        <v>8.3087925371944102</v>
      </c>
      <c r="I219" s="9">
        <f t="shared" si="57"/>
        <v>5.3809699007925262</v>
      </c>
      <c r="J219" s="9">
        <f t="shared" si="58"/>
        <v>1.4413262062223431</v>
      </c>
      <c r="K219" s="11">
        <f t="shared" si="59"/>
        <v>0.12836970474967907</v>
      </c>
      <c r="L219" s="11">
        <f t="shared" si="60"/>
        <v>0.1972386587771203</v>
      </c>
      <c r="M219" s="11">
        <f t="shared" si="61"/>
        <v>0.70921985815602839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-0.20346209432263351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0.20237617644171432</v>
      </c>
      <c r="Q219" s="11">
        <f>2*'OddsRatio_working_3-way'!K219*'OddsRatio_working_3-way'!L219*'OddsRatio_working_3-way'!M219</f>
        <v>3.5914139563746991E-2</v>
      </c>
      <c r="R219" s="11">
        <f t="shared" si="62"/>
        <v>0</v>
      </c>
      <c r="S219" s="11">
        <f t="shared" si="63"/>
        <v>-0.99466280004374064</v>
      </c>
      <c r="T219" s="11">
        <f t="shared" si="64"/>
        <v>-0.17651513754103648</v>
      </c>
      <c r="U219" s="11">
        <f>'OddsRatio_working_3-way'!S219-'OddsRatio_working_3-way'!R219^2/3</f>
        <v>-0.99466280004374064</v>
      </c>
      <c r="V219" s="11">
        <f>'OddsRatio_working_3-way'!S219*'OddsRatio_working_3-way'!R219/3-2*'OddsRatio_working_3-way'!R219^3/27-'OddsRatio_working_3-way'!T219</f>
        <v>0.17651513754103648</v>
      </c>
      <c r="W219" s="11">
        <f>'OddsRatio_working_3-way'!V219^2+4*'OddsRatio_working_3-way'!U219^3/27</f>
        <v>-0.11463110328663881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0.19091143042505984</v>
      </c>
      <c r="Y219" s="11">
        <f>IF('OddsRatio_working_3-way'!W219&gt;=0,IF('OddsRatio_working_3-way'!V219+SQRT('OddsRatio_working_3-way'!W219)&gt;0,0,PI()),ACOS('OddsRatio_working_3-way'!V219/(2*'OddsRatio_working_3-way'!X219)))</f>
        <v>1.0902136985302064</v>
      </c>
      <c r="Z219" s="11">
        <f>'OddsRatio_working_3-way'!X219^(1/3)*COS('OddsRatio_working_3-way'!Y219/3)</f>
        <v>0.53820269051505243</v>
      </c>
      <c r="AA219" s="11">
        <f>'OddsRatio_working_3-way'!X219^(1/3)*COS(('OddsRatio_working_3-way'!Y219+2*PI())/3)</f>
        <v>-0.44635567652394187</v>
      </c>
      <c r="AB219" s="11">
        <f>'OddsRatio_working_3-way'!X219^(1/3)*COS(('OddsRatio_working_3-way'!Y219+4*PI())/3)</f>
        <v>-9.1847013991110657E-2</v>
      </c>
      <c r="AC219" s="11">
        <f>'OddsRatio_working_3-way'!X219^(1/3)*SIN('OddsRatio_working_3-way'!Y219/3)</f>
        <v>0.20467567174338433</v>
      </c>
      <c r="AD219" s="11">
        <f>'OddsRatio_working_3-way'!X219^(1/3)*SIN(('OddsRatio_working_3-way'!Y219+2*PI())/3)</f>
        <v>0.36375936649947732</v>
      </c>
      <c r="AE219" s="11">
        <f>'OddsRatio_working_3-way'!X219^(1/3)*SIN(('OddsRatio_working_3-way'!Y219+4*PI())/3)</f>
        <v>-0.56843503824286168</v>
      </c>
      <c r="AF219" s="11">
        <f>-'OddsRatio_working_3-way'!U219/(3*'OddsRatio_working_3-way'!X219^(1/3))*COS(('OddsRatio_working_3-way'!Y219)/3)</f>
        <v>0.53820269051505232</v>
      </c>
      <c r="AG219" s="11">
        <f>-'OddsRatio_working_3-way'!U219/(3*'OddsRatio_working_3-way'!X219^(1/3))*COS(('OddsRatio_working_3-way'!Y219+2*PI())/3)</f>
        <v>-0.44635567652394181</v>
      </c>
      <c r="AH219" s="11">
        <f>-'OddsRatio_working_3-way'!U219/(3*'OddsRatio_working_3-way'!X219^(1/3))*COS(('OddsRatio_working_3-way'!Y219+4*PI())/3)</f>
        <v>-9.1847013991110643E-2</v>
      </c>
      <c r="AI219" s="11">
        <f>'OddsRatio_working_3-way'!U219/(3*'OddsRatio_working_3-way'!X219^(1/3))*SIN(('OddsRatio_working_3-way'!Y219)/3)</f>
        <v>-0.2046756717433843</v>
      </c>
      <c r="AJ219" s="11">
        <f>'OddsRatio_working_3-way'!U219/(3*'OddsRatio_working_3-way'!X219^(1/3))*SIN(('OddsRatio_working_3-way'!Y219+2*PI())/3)</f>
        <v>-0.36375936649947727</v>
      </c>
      <c r="AK219" s="11">
        <f>'OddsRatio_working_3-way'!U219/(3*'OddsRatio_working_3-way'!X219^(1/3))*SIN(('OddsRatio_working_3-way'!Y219+4*PI())/3)</f>
        <v>0.56843503824286157</v>
      </c>
      <c r="AL219" s="11">
        <f>'OddsRatio_working_3-way'!Z219+'OddsRatio_working_3-way'!AF219</f>
        <v>1.0764053810301046</v>
      </c>
      <c r="AM219" s="11">
        <f>'OddsRatio_working_3-way'!AA219+'OddsRatio_working_3-way'!AG219</f>
        <v>-0.89271135304788363</v>
      </c>
      <c r="AN219" s="11">
        <f>'OddsRatio_working_3-way'!AB219+'OddsRatio_working_3-way'!AH219</f>
        <v>-0.18369402798222129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1.0764053810301046</v>
      </c>
      <c r="AS219" s="11">
        <f>IF(('OddsRatio_working_3-way'!X219=0),IF(Q219&gt;0,-Q219^(1/3),(-Q219)^(1/3)),'OddsRatio_working_3-way'!AM219-'OddsRatio_working_3-way'!R219/3)</f>
        <v>-0.89271135304788363</v>
      </c>
      <c r="AT219" s="11">
        <f>IF(('OddsRatio_working_3-way'!X219=0),IF(Q219&gt;0,-Q219^(1/3),(-Q219)^(1/3)),'OddsRatio_working_3-way'!AN219-'OddsRatio_working_3-way'!R219/3)</f>
        <v>-0.18369402798222129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9">
        <f t="shared" si="52"/>
        <v>0.44722929073542866</v>
      </c>
      <c r="E220" s="9">
        <f t="shared" si="53"/>
        <v>0.27318524693522417</v>
      </c>
      <c r="F220" s="9">
        <f t="shared" si="54"/>
        <v>0.27958546232934722</v>
      </c>
      <c r="G220" s="9">
        <f t="shared" si="55"/>
        <v>1.047448732268228</v>
      </c>
      <c r="H220" s="9">
        <f t="shared" si="56"/>
        <v>2.235989504076509</v>
      </c>
      <c r="I220" s="9">
        <f t="shared" si="57"/>
        <v>3.6605197799612994</v>
      </c>
      <c r="J220" s="9">
        <f t="shared" si="58"/>
        <v>3.5767238813798405</v>
      </c>
      <c r="K220" s="11">
        <f t="shared" si="59"/>
        <v>0.4587155963302752</v>
      </c>
      <c r="L220" s="11">
        <f t="shared" si="60"/>
        <v>0.2824858757062147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-0.27613087977939244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0.23144756746359532</v>
      </c>
      <c r="Q220" s="11">
        <f>2*'OddsRatio_working_3-way'!K220*'OddsRatio_working_3-way'!L220*'OddsRatio_working_3-way'!M220</f>
        <v>7.4902125392749291E-2</v>
      </c>
      <c r="R220" s="11">
        <f t="shared" si="62"/>
        <v>0</v>
      </c>
      <c r="S220" s="11">
        <f t="shared" si="63"/>
        <v>-0.83818067594795742</v>
      </c>
      <c r="T220" s="11">
        <f t="shared" si="64"/>
        <v>-0.27125588218380497</v>
      </c>
      <c r="U220" s="11">
        <f>'OddsRatio_working_3-way'!S220-'OddsRatio_working_3-way'!R220^2/3</f>
        <v>-0.83818067594795742</v>
      </c>
      <c r="V220" s="11">
        <f>'OddsRatio_working_3-way'!S220*'OddsRatio_working_3-way'!R220/3-2*'OddsRatio_working_3-way'!R220^3/27-'OddsRatio_working_3-way'!T220</f>
        <v>0.27125588218380497</v>
      </c>
      <c r="W220" s="11">
        <f>'OddsRatio_working_3-way'!V220^2+4*'OddsRatio_working_3-way'!U220^3/27</f>
        <v>-1.3658941176774422E-2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0.14768098624745901</v>
      </c>
      <c r="Y220" s="11">
        <f>IF('OddsRatio_working_3-way'!W220&gt;=0,IF('OddsRatio_working_3-way'!V220+SQRT('OddsRatio_working_3-way'!W220)&gt;0,0,PI()),ACOS('OddsRatio_working_3-way'!V220/(2*'OddsRatio_working_3-way'!X220)))</f>
        <v>0.40681792106974046</v>
      </c>
      <c r="Z220" s="11">
        <f>'OddsRatio_working_3-way'!X220^(1/3)*COS('OddsRatio_working_3-way'!Y220/3)</f>
        <v>0.52372436613411399</v>
      </c>
      <c r="AA220" s="11">
        <f>'OddsRatio_working_3-way'!X220^(1/3)*COS(('OddsRatio_working_3-way'!Y220+2*PI())/3)</f>
        <v>-0.3237472396239901</v>
      </c>
      <c r="AB220" s="11">
        <f>'OddsRatio_working_3-way'!X220^(1/3)*COS(('OddsRatio_working_3-way'!Y220+4*PI())/3)</f>
        <v>-0.19997712651012395</v>
      </c>
      <c r="AC220" s="11">
        <f>'OddsRatio_working_3-way'!X220^(1/3)*SIN('OddsRatio_working_3-way'!Y220/3)</f>
        <v>7.1458708123921202E-2</v>
      </c>
      <c r="AD220" s="11">
        <f>'OddsRatio_working_3-way'!X220^(1/3)*SIN(('OddsRatio_working_3-way'!Y220+2*PI())/3)</f>
        <v>0.41782925159108469</v>
      </c>
      <c r="AE220" s="11">
        <f>'OddsRatio_working_3-way'!X220^(1/3)*SIN(('OddsRatio_working_3-way'!Y220+4*PI())/3)</f>
        <v>-0.48928795971500572</v>
      </c>
      <c r="AF220" s="11">
        <f>-'OddsRatio_working_3-way'!U220/(3*'OddsRatio_working_3-way'!X220^(1/3))*COS(('OddsRatio_working_3-way'!Y220)/3)</f>
        <v>0.52372436613411388</v>
      </c>
      <c r="AG220" s="11">
        <f>-'OddsRatio_working_3-way'!U220/(3*'OddsRatio_working_3-way'!X220^(1/3))*COS(('OddsRatio_working_3-way'!Y220+2*PI())/3)</f>
        <v>-0.32374723962399005</v>
      </c>
      <c r="AH220" s="11">
        <f>-'OddsRatio_working_3-way'!U220/(3*'OddsRatio_working_3-way'!X220^(1/3))*COS(('OddsRatio_working_3-way'!Y220+4*PI())/3)</f>
        <v>-0.19997712651012392</v>
      </c>
      <c r="AI220" s="11">
        <f>'OddsRatio_working_3-way'!U220/(3*'OddsRatio_working_3-way'!X220^(1/3))*SIN(('OddsRatio_working_3-way'!Y220)/3)</f>
        <v>-7.1458708123921189E-2</v>
      </c>
      <c r="AJ220" s="11">
        <f>'OddsRatio_working_3-way'!U220/(3*'OddsRatio_working_3-way'!X220^(1/3))*SIN(('OddsRatio_working_3-way'!Y220+2*PI())/3)</f>
        <v>-0.41782925159108458</v>
      </c>
      <c r="AK220" s="11">
        <f>'OddsRatio_working_3-way'!U220/(3*'OddsRatio_working_3-way'!X220^(1/3))*SIN(('OddsRatio_working_3-way'!Y220+4*PI())/3)</f>
        <v>0.4892879597150056</v>
      </c>
      <c r="AL220" s="11">
        <f>'OddsRatio_working_3-way'!Z220+'OddsRatio_working_3-way'!AF220</f>
        <v>1.047448732268228</v>
      </c>
      <c r="AM220" s="11">
        <f>'OddsRatio_working_3-way'!AA220+'OddsRatio_working_3-way'!AG220</f>
        <v>-0.6474944792479802</v>
      </c>
      <c r="AN220" s="11">
        <f>'OddsRatio_working_3-way'!AB220+'OddsRatio_working_3-way'!AH220</f>
        <v>-0.3999542530202479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1.047448732268228</v>
      </c>
      <c r="AS220" s="11">
        <f>IF(('OddsRatio_working_3-way'!X220=0),IF(Q220&gt;0,-Q220^(1/3),(-Q220)^(1/3)),'OddsRatio_working_3-way'!AM220-'OddsRatio_working_3-way'!R220/3)</f>
        <v>-0.6474944792479802</v>
      </c>
      <c r="AT220" s="11">
        <f>IF(('OddsRatio_working_3-way'!X220=0),IF(Q220&gt;0,-Q220^(1/3),(-Q220)^(1/3)),'OddsRatio_working_3-way'!AN220-'OddsRatio_working_3-way'!R220/3)</f>
        <v>-0.3999542530202479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9">
        <f t="shared" si="52"/>
        <v>0.31078674075677798</v>
      </c>
      <c r="E221" s="9">
        <f t="shared" si="53"/>
        <v>0.26733186646727669</v>
      </c>
      <c r="F221" s="9">
        <f t="shared" si="54"/>
        <v>0.42188139277594555</v>
      </c>
      <c r="G221" s="9">
        <f t="shared" si="55"/>
        <v>1.0460568336699922</v>
      </c>
      <c r="H221" s="9">
        <f t="shared" si="56"/>
        <v>3.2176404873803834</v>
      </c>
      <c r="I221" s="9">
        <f t="shared" si="57"/>
        <v>3.7406689042153793</v>
      </c>
      <c r="J221" s="9">
        <f t="shared" si="58"/>
        <v>2.3703344521076897</v>
      </c>
      <c r="K221" s="11">
        <f t="shared" si="59"/>
        <v>0.32051282051282048</v>
      </c>
      <c r="L221" s="11">
        <f t="shared" si="60"/>
        <v>0.27624309392265195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-0.27889023192890605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0.23188904404374011</v>
      </c>
      <c r="Q221" s="11">
        <f>2*'OddsRatio_working_3-way'!K221*'OddsRatio_working_3-way'!L221*'OddsRatio_working_3-way'!M221</f>
        <v>7.6657535221071132E-2</v>
      </c>
      <c r="R221" s="11">
        <f t="shared" si="62"/>
        <v>0</v>
      </c>
      <c r="S221" s="11">
        <f t="shared" si="63"/>
        <v>-0.83147065582007418</v>
      </c>
      <c r="T221" s="11">
        <f t="shared" si="64"/>
        <v>-0.27486633250250392</v>
      </c>
      <c r="U221" s="11">
        <f>'OddsRatio_working_3-way'!S221-'OddsRatio_working_3-way'!R221^2/3</f>
        <v>-0.83147065582007418</v>
      </c>
      <c r="V221" s="11">
        <f>'OddsRatio_working_3-way'!S221*'OddsRatio_working_3-way'!R221/3-2*'OddsRatio_working_3-way'!R221^3/27-'OddsRatio_working_3-way'!T221</f>
        <v>0.27486633250250392</v>
      </c>
      <c r="W221" s="11">
        <f>'OddsRatio_working_3-way'!V221^2+4*'OddsRatio_working_3-way'!U221^3/27</f>
        <v>-9.6087648873179193E-3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0.14591115929795687</v>
      </c>
      <c r="Y221" s="11">
        <f>IF('OddsRatio_working_3-way'!W221&gt;=0,IF('OddsRatio_working_3-way'!V221+SQRT('OddsRatio_working_3-way'!W221)&gt;0,0,PI()),ACOS('OddsRatio_working_3-way'!V221/(2*'OddsRatio_working_3-way'!X221)))</f>
        <v>0.34256491768245678</v>
      </c>
      <c r="Z221" s="11">
        <f>'OddsRatio_working_3-way'!X221^(1/3)*COS('OddsRatio_working_3-way'!Y221/3)</f>
        <v>0.52302841683499623</v>
      </c>
      <c r="AA221" s="11">
        <f>'OddsRatio_working_3-way'!X221^(1/3)*COS(('OddsRatio_working_3-way'!Y221+2*PI())/3)</f>
        <v>-0.31346245518605304</v>
      </c>
      <c r="AB221" s="11">
        <f>'OddsRatio_working_3-way'!X221^(1/3)*COS(('OddsRatio_working_3-way'!Y221+4*PI())/3)</f>
        <v>-0.20956596164894287</v>
      </c>
      <c r="AC221" s="11">
        <f>'OddsRatio_working_3-way'!X221^(1/3)*SIN('OddsRatio_working_3-way'!Y221/3)</f>
        <v>5.9984668511508722E-2</v>
      </c>
      <c r="AD221" s="11">
        <f>'OddsRatio_working_3-way'!X221^(1/3)*SIN(('OddsRatio_working_3-way'!Y221+2*PI())/3)</f>
        <v>0.42296356162450904</v>
      </c>
      <c r="AE221" s="11">
        <f>'OddsRatio_working_3-way'!X221^(1/3)*SIN(('OddsRatio_working_3-way'!Y221+4*PI())/3)</f>
        <v>-0.48294823013601768</v>
      </c>
      <c r="AF221" s="11">
        <f>-'OddsRatio_working_3-way'!U221/(3*'OddsRatio_working_3-way'!X221^(1/3))*COS(('OddsRatio_working_3-way'!Y221)/3)</f>
        <v>0.52302841683499612</v>
      </c>
      <c r="AG221" s="11">
        <f>-'OddsRatio_working_3-way'!U221/(3*'OddsRatio_working_3-way'!X221^(1/3))*COS(('OddsRatio_working_3-way'!Y221+2*PI())/3)</f>
        <v>-0.31346245518605292</v>
      </c>
      <c r="AH221" s="11">
        <f>-'OddsRatio_working_3-way'!U221/(3*'OddsRatio_working_3-way'!X221^(1/3))*COS(('OddsRatio_working_3-way'!Y221+4*PI())/3)</f>
        <v>-0.20956596164894284</v>
      </c>
      <c r="AI221" s="11">
        <f>'OddsRatio_working_3-way'!U221/(3*'OddsRatio_working_3-way'!X221^(1/3))*SIN(('OddsRatio_working_3-way'!Y221)/3)</f>
        <v>-5.9984668511508708E-2</v>
      </c>
      <c r="AJ221" s="11">
        <f>'OddsRatio_working_3-way'!U221/(3*'OddsRatio_working_3-way'!X221^(1/3))*SIN(('OddsRatio_working_3-way'!Y221+2*PI())/3)</f>
        <v>-0.42296356162450893</v>
      </c>
      <c r="AK221" s="11">
        <f>'OddsRatio_working_3-way'!U221/(3*'OddsRatio_working_3-way'!X221^(1/3))*SIN(('OddsRatio_working_3-way'!Y221+4*PI())/3)</f>
        <v>0.48294823013601756</v>
      </c>
      <c r="AL221" s="11">
        <f>'OddsRatio_working_3-way'!Z221+'OddsRatio_working_3-way'!AF221</f>
        <v>1.0460568336699922</v>
      </c>
      <c r="AM221" s="11">
        <f>'OddsRatio_working_3-way'!AA221+'OddsRatio_working_3-way'!AG221</f>
        <v>-0.62692491037210596</v>
      </c>
      <c r="AN221" s="11">
        <f>'OddsRatio_working_3-way'!AB221+'OddsRatio_working_3-way'!AH221</f>
        <v>-0.41913192329788573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1.0460568336699922</v>
      </c>
      <c r="AS221" s="11">
        <f>IF(('OddsRatio_working_3-way'!X221=0),IF(Q221&gt;0,-Q221^(1/3),(-Q221)^(1/3)),'OddsRatio_working_3-way'!AM221-'OddsRatio_working_3-way'!R221/3)</f>
        <v>-0.62692491037210596</v>
      </c>
      <c r="AT221" s="11">
        <f>IF(('OddsRatio_working_3-way'!X221=0),IF(Q221&gt;0,-Q221^(1/3),(-Q221)^(1/3)),'OddsRatio_working_3-way'!AN221-'OddsRatio_working_3-way'!R221/3)</f>
        <v>-0.41913192329788573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9">
        <f t="shared" si="52"/>
        <v>0.39928049480864564</v>
      </c>
      <c r="E222" s="9">
        <f t="shared" si="53"/>
        <v>0.26252846515195721</v>
      </c>
      <c r="F222" s="9">
        <f t="shared" si="54"/>
        <v>0.33819104003939748</v>
      </c>
      <c r="G222" s="9">
        <f t="shared" si="55"/>
        <v>1.0521014062187244</v>
      </c>
      <c r="H222" s="9">
        <f t="shared" si="56"/>
        <v>2.504505010892776</v>
      </c>
      <c r="I222" s="9">
        <f t="shared" si="57"/>
        <v>3.8091107546039935</v>
      </c>
      <c r="J222" s="9">
        <f t="shared" si="58"/>
        <v>2.9569086155668267</v>
      </c>
      <c r="K222" s="11">
        <f t="shared" si="59"/>
        <v>0.41152263374485593</v>
      </c>
      <c r="L222" s="11">
        <f t="shared" si="60"/>
        <v>0.27247956403269757</v>
      </c>
      <c r="M222" s="11">
        <f t="shared" si="61"/>
        <v>0.34965034965034969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-0.27843374709859736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0.23367265268567117</v>
      </c>
      <c r="Q222" s="11">
        <f>2*'OddsRatio_working_3-way'!K222*'OddsRatio_working_3-way'!L222*'OddsRatio_working_3-way'!M222</f>
        <v>7.8413641840829246E-2</v>
      </c>
      <c r="R222" s="11">
        <f t="shared" si="62"/>
        <v>0</v>
      </c>
      <c r="S222" s="11">
        <f t="shared" si="63"/>
        <v>-0.83923969389717812</v>
      </c>
      <c r="T222" s="11">
        <f t="shared" si="64"/>
        <v>-0.28162405835475773</v>
      </c>
      <c r="U222" s="11">
        <f>'OddsRatio_working_3-way'!S222-'OddsRatio_working_3-way'!R222^2/3</f>
        <v>-0.83923969389717812</v>
      </c>
      <c r="V222" s="11">
        <f>'OddsRatio_working_3-way'!S222*'OddsRatio_working_3-way'!R222/3-2*'OddsRatio_working_3-way'!R222^3/27-'OddsRatio_working_3-way'!T222</f>
        <v>0.28162405835475773</v>
      </c>
      <c r="W222" s="11">
        <f>'OddsRatio_working_3-way'!V222^2+4*'OddsRatio_working_3-way'!U222^3/27</f>
        <v>-8.2576735079104291E-3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0.14796096085802027</v>
      </c>
      <c r="Y222" s="11">
        <f>IF('OddsRatio_working_3-way'!W222&gt;=0,IF('OddsRatio_working_3-way'!V222+SQRT('OddsRatio_working_3-way'!W222)&gt;0,0,PI()),ACOS('OddsRatio_working_3-way'!V222/(2*'OddsRatio_working_3-way'!X222)))</f>
        <v>0.31212339717876114</v>
      </c>
      <c r="Z222" s="11">
        <f>'OddsRatio_working_3-way'!X222^(1/3)*COS('OddsRatio_working_3-way'!Y222/3)</f>
        <v>0.52605070310936219</v>
      </c>
      <c r="AA222" s="11">
        <f>'OddsRatio_working_3-way'!X222^(1/3)*COS(('OddsRatio_working_3-way'!Y222+2*PI())/3)</f>
        <v>-0.3105954765587603</v>
      </c>
      <c r="AB222" s="11">
        <f>'OddsRatio_working_3-way'!X222^(1/3)*COS(('OddsRatio_working_3-way'!Y222+4*PI())/3)</f>
        <v>-0.21545522655060209</v>
      </c>
      <c r="AC222" s="11">
        <f>'OddsRatio_working_3-way'!X222^(1/3)*SIN('OddsRatio_working_3-way'!Y222/3)</f>
        <v>5.4929248952978682E-2</v>
      </c>
      <c r="AD222" s="11">
        <f>'OddsRatio_working_3-way'!X222^(1/3)*SIN(('OddsRatio_working_3-way'!Y222+2*PI())/3)</f>
        <v>0.42810864809488408</v>
      </c>
      <c r="AE222" s="11">
        <f>'OddsRatio_working_3-way'!X222^(1/3)*SIN(('OddsRatio_working_3-way'!Y222+4*PI())/3)</f>
        <v>-0.48303789704786249</v>
      </c>
      <c r="AF222" s="11">
        <f>-'OddsRatio_working_3-way'!U222/(3*'OddsRatio_working_3-way'!X222^(1/3))*COS(('OddsRatio_working_3-way'!Y222)/3)</f>
        <v>0.52605070310936219</v>
      </c>
      <c r="AG222" s="11">
        <f>-'OddsRatio_working_3-way'!U222/(3*'OddsRatio_working_3-way'!X222^(1/3))*COS(('OddsRatio_working_3-way'!Y222+2*PI())/3)</f>
        <v>-0.3105954765587603</v>
      </c>
      <c r="AH222" s="11">
        <f>-'OddsRatio_working_3-way'!U222/(3*'OddsRatio_working_3-way'!X222^(1/3))*COS(('OddsRatio_working_3-way'!Y222+4*PI())/3)</f>
        <v>-0.21545522655060209</v>
      </c>
      <c r="AI222" s="11">
        <f>'OddsRatio_working_3-way'!U222/(3*'OddsRatio_working_3-way'!X222^(1/3))*SIN(('OddsRatio_working_3-way'!Y222)/3)</f>
        <v>-5.4929248952978682E-2</v>
      </c>
      <c r="AJ222" s="11">
        <f>'OddsRatio_working_3-way'!U222/(3*'OddsRatio_working_3-way'!X222^(1/3))*SIN(('OddsRatio_working_3-way'!Y222+2*PI())/3)</f>
        <v>-0.42810864809488408</v>
      </c>
      <c r="AK222" s="11">
        <f>'OddsRatio_working_3-way'!U222/(3*'OddsRatio_working_3-way'!X222^(1/3))*SIN(('OddsRatio_working_3-way'!Y222+4*PI())/3)</f>
        <v>0.48303789704786249</v>
      </c>
      <c r="AL222" s="11">
        <f>'OddsRatio_working_3-way'!Z222+'OddsRatio_working_3-way'!AF222</f>
        <v>1.0521014062187244</v>
      </c>
      <c r="AM222" s="11">
        <f>'OddsRatio_working_3-way'!AA222+'OddsRatio_working_3-way'!AG222</f>
        <v>-0.62119095311752059</v>
      </c>
      <c r="AN222" s="11">
        <f>'OddsRatio_working_3-way'!AB222+'OddsRatio_working_3-way'!AH222</f>
        <v>-0.43091045310120418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1.0521014062187244</v>
      </c>
      <c r="AS222" s="11">
        <f>IF(('OddsRatio_working_3-way'!X222=0),IF(Q222&gt;0,-Q222^(1/3),(-Q222)^(1/3)),'OddsRatio_working_3-way'!AM222-'OddsRatio_working_3-way'!R222/3)</f>
        <v>-0.62119095311752059</v>
      </c>
      <c r="AT222" s="11">
        <f>IF(('OddsRatio_working_3-way'!X222=0),IF(Q222&gt;0,-Q222^(1/3),(-Q222)^(1/3)),'OddsRatio_working_3-way'!AN222-'OddsRatio_working_3-way'!R222/3)</f>
        <v>-0.43091045310120418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9">
        <f t="shared" si="52"/>
        <v>0.25785711266447464</v>
      </c>
      <c r="E223" s="9">
        <f t="shared" si="53"/>
        <v>0.27820228756141946</v>
      </c>
      <c r="F223" s="9">
        <f t="shared" si="54"/>
        <v>0.46394059977410596</v>
      </c>
      <c r="G223" s="9">
        <f t="shared" si="55"/>
        <v>1.0504075903582617</v>
      </c>
      <c r="H223" s="9">
        <f t="shared" si="56"/>
        <v>3.878116797581638</v>
      </c>
      <c r="I223" s="9">
        <f t="shared" si="57"/>
        <v>3.594506748184906</v>
      </c>
      <c r="J223" s="9">
        <f t="shared" si="58"/>
        <v>2.1554483493940881</v>
      </c>
      <c r="K223" s="11">
        <f t="shared" si="59"/>
        <v>0.26737967914438499</v>
      </c>
      <c r="L223" s="11">
        <f t="shared" si="60"/>
        <v>0.28818443804034583</v>
      </c>
      <c r="M223" s="11">
        <f t="shared" si="61"/>
        <v>0.47619047619047616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-0.27316171425342473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0.2315309146975531</v>
      </c>
      <c r="Q223" s="11">
        <f>2*'OddsRatio_working_3-way'!K223*'OddsRatio_working_3-way'!L223*'OddsRatio_working_3-way'!M223</f>
        <v>7.3385392931078625E-2</v>
      </c>
      <c r="R223" s="11">
        <f t="shared" si="62"/>
        <v>0</v>
      </c>
      <c r="S223" s="11">
        <f t="shared" si="63"/>
        <v>-0.8475965064516735</v>
      </c>
      <c r="T223" s="11">
        <f t="shared" si="64"/>
        <v>-0.26865182454886638</v>
      </c>
      <c r="U223" s="11">
        <f>'OddsRatio_working_3-way'!S223-'OddsRatio_working_3-way'!R223^2/3</f>
        <v>-0.8475965064516735</v>
      </c>
      <c r="V223" s="11">
        <f>'OddsRatio_working_3-way'!S223*'OddsRatio_working_3-way'!R223/3-2*'OddsRatio_working_3-way'!R223^3/27-'OddsRatio_working_3-way'!T223</f>
        <v>0.26865182454886638</v>
      </c>
      <c r="W223" s="11">
        <f>'OddsRatio_working_3-way'!V223^2+4*'OddsRatio_working_3-way'!U223^3/27</f>
        <v>-1.8038070446816934E-2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0.15017645727630866</v>
      </c>
      <c r="Y223" s="11">
        <f>IF('OddsRatio_working_3-way'!W223&gt;=0,IF('OddsRatio_working_3-way'!V223+SQRT('OddsRatio_working_3-way'!W223)&gt;0,0,PI()),ACOS('OddsRatio_working_3-way'!V223/(2*'OddsRatio_working_3-way'!X223)))</f>
        <v>0.46358796605092989</v>
      </c>
      <c r="Z223" s="11">
        <f>'OddsRatio_working_3-way'!X223^(1/3)*COS('OddsRatio_working_3-way'!Y223/3)</f>
        <v>0.52520379517913096</v>
      </c>
      <c r="AA223" s="11">
        <f>'OddsRatio_working_3-way'!X223^(1/3)*COS(('OddsRatio_working_3-way'!Y223+2*PI())/3)</f>
        <v>-0.33345284507791217</v>
      </c>
      <c r="AB223" s="11">
        <f>'OddsRatio_working_3-way'!X223^(1/3)*COS(('OddsRatio_working_3-way'!Y223+4*PI())/3)</f>
        <v>-0.19175095010121895</v>
      </c>
      <c r="AC223" s="11">
        <f>'OddsRatio_working_3-way'!X223^(1/3)*SIN('OddsRatio_working_3-way'!Y223/3)</f>
        <v>8.1811627209474033E-2</v>
      </c>
      <c r="AD223" s="11">
        <f>'OddsRatio_working_3-way'!X223^(1/3)*SIN(('OddsRatio_working_3-way'!Y223+2*PI())/3)</f>
        <v>0.4139340151843896</v>
      </c>
      <c r="AE223" s="11">
        <f>'OddsRatio_working_3-way'!X223^(1/3)*SIN(('OddsRatio_working_3-way'!Y223+4*PI())/3)</f>
        <v>-0.49574564239386354</v>
      </c>
      <c r="AF223" s="11">
        <f>-'OddsRatio_working_3-way'!U223/(3*'OddsRatio_working_3-way'!X223^(1/3))*COS(('OddsRatio_working_3-way'!Y223)/3)</f>
        <v>0.52520379517913085</v>
      </c>
      <c r="AG223" s="11">
        <f>-'OddsRatio_working_3-way'!U223/(3*'OddsRatio_working_3-way'!X223^(1/3))*COS(('OddsRatio_working_3-way'!Y223+2*PI())/3)</f>
        <v>-0.33345284507791212</v>
      </c>
      <c r="AH223" s="11">
        <f>-'OddsRatio_working_3-way'!U223/(3*'OddsRatio_working_3-way'!X223^(1/3))*COS(('OddsRatio_working_3-way'!Y223+4*PI())/3)</f>
        <v>-0.19175095010121893</v>
      </c>
      <c r="AI223" s="11">
        <f>'OddsRatio_working_3-way'!U223/(3*'OddsRatio_working_3-way'!X223^(1/3))*SIN(('OddsRatio_working_3-way'!Y223)/3)</f>
        <v>-8.1811627209474019E-2</v>
      </c>
      <c r="AJ223" s="11">
        <f>'OddsRatio_working_3-way'!U223/(3*'OddsRatio_working_3-way'!X223^(1/3))*SIN(('OddsRatio_working_3-way'!Y223+2*PI())/3)</f>
        <v>-0.41393401518438949</v>
      </c>
      <c r="AK223" s="11">
        <f>'OddsRatio_working_3-way'!U223/(3*'OddsRatio_working_3-way'!X223^(1/3))*SIN(('OddsRatio_working_3-way'!Y223+4*PI())/3)</f>
        <v>0.49574564239386343</v>
      </c>
      <c r="AL223" s="11">
        <f>'OddsRatio_working_3-way'!Z223+'OddsRatio_working_3-way'!AF223</f>
        <v>1.0504075903582617</v>
      </c>
      <c r="AM223" s="11">
        <f>'OddsRatio_working_3-way'!AA223+'OddsRatio_working_3-way'!AG223</f>
        <v>-0.66690569015582435</v>
      </c>
      <c r="AN223" s="11">
        <f>'OddsRatio_working_3-way'!AB223+'OddsRatio_working_3-way'!AH223</f>
        <v>-0.38350190020243791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1.0504075903582617</v>
      </c>
      <c r="AS223" s="11">
        <f>IF(('OddsRatio_working_3-way'!X223=0),IF(Q223&gt;0,-Q223^(1/3),(-Q223)^(1/3)),'OddsRatio_working_3-way'!AM223-'OddsRatio_working_3-way'!R223/3)</f>
        <v>-0.66690569015582435</v>
      </c>
      <c r="AT223" s="11">
        <f>IF(('OddsRatio_working_3-way'!X223=0),IF(Q223&gt;0,-Q223^(1/3),(-Q223)^(1/3)),'OddsRatio_working_3-way'!AN223-'OddsRatio_working_3-way'!R223/3)</f>
        <v>-0.38350190020243791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9">
        <f t="shared" si="52"/>
        <v>0.59239708435071492</v>
      </c>
      <c r="E224" s="9">
        <f t="shared" si="53"/>
        <v>0.2199668516744975</v>
      </c>
      <c r="F224" s="9">
        <f t="shared" si="54"/>
        <v>0.18763606397478771</v>
      </c>
      <c r="G224" s="9">
        <f t="shared" si="55"/>
        <v>1.0585491138574865</v>
      </c>
      <c r="H224" s="9">
        <f t="shared" si="56"/>
        <v>1.688056924007366</v>
      </c>
      <c r="I224" s="9">
        <f t="shared" si="57"/>
        <v>4.546139531422579</v>
      </c>
      <c r="J224" s="9">
        <f t="shared" si="58"/>
        <v>5.3294658756771192</v>
      </c>
      <c r="K224" s="11">
        <f t="shared" si="59"/>
        <v>0.60606060606060608</v>
      </c>
      <c r="L224" s="11">
        <f t="shared" si="60"/>
        <v>0.22988505747126439</v>
      </c>
      <c r="M224" s="11">
        <f t="shared" si="61"/>
        <v>0.19646365422396858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-0.24377574265793223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0.22144074715038747</v>
      </c>
      <c r="Q224" s="11">
        <f>2*'OddsRatio_working_3-way'!K224*'OddsRatio_working_3-way'!L224*'OddsRatio_working_3-way'!M224</f>
        <v>5.4744313263383804E-2</v>
      </c>
      <c r="R224" s="11">
        <f t="shared" si="62"/>
        <v>0</v>
      </c>
      <c r="S224" s="11">
        <f t="shared" si="63"/>
        <v>-0.90837892538436293</v>
      </c>
      <c r="T224" s="11">
        <f t="shared" si="64"/>
        <v>-0.22456833754866823</v>
      </c>
      <c r="U224" s="11">
        <f>'OddsRatio_working_3-way'!S224-'OddsRatio_working_3-way'!R224^2/3</f>
        <v>-0.90837892538436293</v>
      </c>
      <c r="V224" s="11">
        <f>'OddsRatio_working_3-way'!S224*'OddsRatio_working_3-way'!R224/3-2*'OddsRatio_working_3-way'!R224^3/27-'OddsRatio_working_3-way'!T224</f>
        <v>0.22456833754866823</v>
      </c>
      <c r="W224" s="11">
        <f>'OddsRatio_working_3-way'!V224^2+4*'OddsRatio_working_3-way'!U224^3/27</f>
        <v>-6.0613644613993552E-2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0.16661676299472852</v>
      </c>
      <c r="Y224" s="11">
        <f>IF('OddsRatio_working_3-way'!W224&gt;=0,IF('OddsRatio_working_3-way'!V224+SQRT('OddsRatio_working_3-way'!W224)&gt;0,0,PI()),ACOS('OddsRatio_working_3-way'!V224/(2*'OddsRatio_working_3-way'!X224)))</f>
        <v>0.83131229554816466</v>
      </c>
      <c r="Z224" s="11">
        <f>'OddsRatio_working_3-way'!X224^(1/3)*COS('OddsRatio_working_3-way'!Y224/3)</f>
        <v>0.52927455692874326</v>
      </c>
      <c r="AA224" s="11">
        <f>'OddsRatio_working_3-way'!X224^(1/3)*COS(('OddsRatio_working_3-way'!Y224+2*PI())/3)</f>
        <v>-0.39500623139029856</v>
      </c>
      <c r="AB224" s="11">
        <f>'OddsRatio_working_3-way'!X224^(1/3)*COS(('OddsRatio_working_3-way'!Y224+4*PI())/3)</f>
        <v>-0.13426832553844473</v>
      </c>
      <c r="AC224" s="11">
        <f>'OddsRatio_working_3-way'!X224^(1/3)*SIN('OddsRatio_working_3-way'!Y224/3)</f>
        <v>0.15053710013150717</v>
      </c>
      <c r="AD224" s="11">
        <f>'OddsRatio_working_3-way'!X224^(1/3)*SIN(('OddsRatio_working_3-way'!Y224+2*PI())/3)</f>
        <v>0.38309666181129132</v>
      </c>
      <c r="AE224" s="11">
        <f>'OddsRatio_working_3-way'!X224^(1/3)*SIN(('OddsRatio_working_3-way'!Y224+4*PI())/3)</f>
        <v>-0.53363376194279843</v>
      </c>
      <c r="AF224" s="11">
        <f>-'OddsRatio_working_3-way'!U224/(3*'OddsRatio_working_3-way'!X224^(1/3))*COS(('OddsRatio_working_3-way'!Y224)/3)</f>
        <v>0.52927455692874326</v>
      </c>
      <c r="AG224" s="11">
        <f>-'OddsRatio_working_3-way'!U224/(3*'OddsRatio_working_3-way'!X224^(1/3))*COS(('OddsRatio_working_3-way'!Y224+2*PI())/3)</f>
        <v>-0.39500623139029856</v>
      </c>
      <c r="AH224" s="11">
        <f>-'OddsRatio_working_3-way'!U224/(3*'OddsRatio_working_3-way'!X224^(1/3))*COS(('OddsRatio_working_3-way'!Y224+4*PI())/3)</f>
        <v>-0.13426832553844473</v>
      </c>
      <c r="AI224" s="11">
        <f>'OddsRatio_working_3-way'!U224/(3*'OddsRatio_working_3-way'!X224^(1/3))*SIN(('OddsRatio_working_3-way'!Y224)/3)</f>
        <v>-0.15053710013150717</v>
      </c>
      <c r="AJ224" s="11">
        <f>'OddsRatio_working_3-way'!U224/(3*'OddsRatio_working_3-way'!X224^(1/3))*SIN(('OddsRatio_working_3-way'!Y224+2*PI())/3)</f>
        <v>-0.38309666181129132</v>
      </c>
      <c r="AK224" s="11">
        <f>'OddsRatio_working_3-way'!U224/(3*'OddsRatio_working_3-way'!X224^(1/3))*SIN(('OddsRatio_working_3-way'!Y224+4*PI())/3)</f>
        <v>0.53363376194279843</v>
      </c>
      <c r="AL224" s="11">
        <f>'OddsRatio_working_3-way'!Z224+'OddsRatio_working_3-way'!AF224</f>
        <v>1.0585491138574865</v>
      </c>
      <c r="AM224" s="11">
        <f>'OddsRatio_working_3-way'!AA224+'OddsRatio_working_3-way'!AG224</f>
        <v>-0.79001246278059711</v>
      </c>
      <c r="AN224" s="11">
        <f>'OddsRatio_working_3-way'!AB224+'OddsRatio_working_3-way'!AH224</f>
        <v>-0.26853665107688945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1.0585491138574865</v>
      </c>
      <c r="AS224" s="11">
        <f>IF(('OddsRatio_working_3-way'!X224=0),IF(Q224&gt;0,-Q224^(1/3),(-Q224)^(1/3)),'OddsRatio_working_3-way'!AM224-'OddsRatio_working_3-way'!R224/3)</f>
        <v>-0.79001246278059711</v>
      </c>
      <c r="AT224" s="11">
        <f>IF(('OddsRatio_working_3-way'!X224=0),IF(Q224&gt;0,-Q224^(1/3),(-Q224)^(1/3)),'OddsRatio_working_3-way'!AN224-'OddsRatio_working_3-way'!R224/3)</f>
        <v>-0.26853665107688945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9">
        <f t="shared" si="52"/>
        <v>0.15966379643271425</v>
      </c>
      <c r="E225" s="9">
        <f t="shared" si="53"/>
        <v>0.22178979436027516</v>
      </c>
      <c r="F225" s="9">
        <f t="shared" si="54"/>
        <v>0.61854640920701054</v>
      </c>
      <c r="G225" s="9">
        <f t="shared" si="55"/>
        <v>1.0632647688613317</v>
      </c>
      <c r="H225" s="9">
        <f t="shared" si="56"/>
        <v>6.2631606058635931</v>
      </c>
      <c r="I225" s="9">
        <f t="shared" si="57"/>
        <v>4.5087737372423948</v>
      </c>
      <c r="J225" s="9">
        <f t="shared" si="58"/>
        <v>1.6166935659395727</v>
      </c>
      <c r="K225" s="11">
        <f t="shared" si="59"/>
        <v>0.16806722689075629</v>
      </c>
      <c r="L225" s="11">
        <f t="shared" si="60"/>
        <v>0.23255813953488372</v>
      </c>
      <c r="M225" s="11">
        <f t="shared" si="61"/>
        <v>0.63291139240506322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-0.23437140531808853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0.21843297224689109</v>
      </c>
      <c r="Q225" s="11">
        <f>2*'OddsRatio_working_3-way'!K225*'OddsRatio_working_3-way'!L225*'OddsRatio_working_3-way'!M225</f>
        <v>4.9475191901900584E-2</v>
      </c>
      <c r="R225" s="11">
        <f t="shared" si="62"/>
        <v>0</v>
      </c>
      <c r="S225" s="11">
        <f t="shared" si="63"/>
        <v>-0.93199497588212254</v>
      </c>
      <c r="T225" s="11">
        <f t="shared" si="64"/>
        <v>-0.21109738978077519</v>
      </c>
      <c r="U225" s="11">
        <f>'OddsRatio_working_3-way'!S225-'OddsRatio_working_3-way'!R225^2/3</f>
        <v>-0.93199497588212254</v>
      </c>
      <c r="V225" s="11">
        <f>'OddsRatio_working_3-way'!S225*'OddsRatio_working_3-way'!R225/3-2*'OddsRatio_working_3-way'!R225^3/27-'OddsRatio_working_3-way'!T225</f>
        <v>0.21109738978077519</v>
      </c>
      <c r="W225" s="11">
        <f>'OddsRatio_working_3-way'!V225^2+4*'OddsRatio_working_3-way'!U225^3/27</f>
        <v>-7.5370406970332246E-2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0.17315637076251972</v>
      </c>
      <c r="Y225" s="11">
        <f>IF('OddsRatio_working_3-way'!W225&gt;=0,IF('OddsRatio_working_3-way'!V225+SQRT('OddsRatio_working_3-way'!W225)&gt;0,0,PI()),ACOS('OddsRatio_working_3-way'!V225/(2*'OddsRatio_working_3-way'!X225)))</f>
        <v>0.91529455190544795</v>
      </c>
      <c r="Z225" s="11">
        <f>'OddsRatio_working_3-way'!X225^(1/3)*COS('OddsRatio_working_3-way'!Y225/3)</f>
        <v>0.53163238443066585</v>
      </c>
      <c r="AA225" s="11">
        <f>'OddsRatio_working_3-way'!X225^(1/3)*COS(('OddsRatio_working_3-way'!Y225+2*PI())/3)</f>
        <v>-0.41081274334312434</v>
      </c>
      <c r="AB225" s="11">
        <f>'OddsRatio_working_3-way'!X225^(1/3)*COS(('OddsRatio_working_3-way'!Y225+4*PI())/3)</f>
        <v>-0.1208196410875414</v>
      </c>
      <c r="AC225" s="11">
        <f>'OddsRatio_working_3-way'!X225^(1/3)*SIN('OddsRatio_working_3-way'!Y225/3)</f>
        <v>0.1674275956503955</v>
      </c>
      <c r="AD225" s="11">
        <f>'OddsRatio_working_3-way'!X225^(1/3)*SIN(('OddsRatio_working_3-way'!Y225+2*PI())/3)</f>
        <v>0.37669335256625358</v>
      </c>
      <c r="AE225" s="11">
        <f>'OddsRatio_working_3-way'!X225^(1/3)*SIN(('OddsRatio_working_3-way'!Y225+4*PI())/3)</f>
        <v>-0.54412094821664914</v>
      </c>
      <c r="AF225" s="11">
        <f>-'OddsRatio_working_3-way'!U225/(3*'OddsRatio_working_3-way'!X225^(1/3))*COS(('OddsRatio_working_3-way'!Y225)/3)</f>
        <v>0.53163238443066574</v>
      </c>
      <c r="AG225" s="11">
        <f>-'OddsRatio_working_3-way'!U225/(3*'OddsRatio_working_3-way'!X225^(1/3))*COS(('OddsRatio_working_3-way'!Y225+2*PI())/3)</f>
        <v>-0.41081274334312429</v>
      </c>
      <c r="AH225" s="11">
        <f>-'OddsRatio_working_3-way'!U225/(3*'OddsRatio_working_3-way'!X225^(1/3))*COS(('OddsRatio_working_3-way'!Y225+4*PI())/3)</f>
        <v>-0.12081964108754137</v>
      </c>
      <c r="AI225" s="11">
        <f>'OddsRatio_working_3-way'!U225/(3*'OddsRatio_working_3-way'!X225^(1/3))*SIN(('OddsRatio_working_3-way'!Y225)/3)</f>
        <v>-0.16742759565039544</v>
      </c>
      <c r="AJ225" s="11">
        <f>'OddsRatio_working_3-way'!U225/(3*'OddsRatio_working_3-way'!X225^(1/3))*SIN(('OddsRatio_working_3-way'!Y225+2*PI())/3)</f>
        <v>-0.37669335256625353</v>
      </c>
      <c r="AK225" s="11">
        <f>'OddsRatio_working_3-way'!U225/(3*'OddsRatio_working_3-way'!X225^(1/3))*SIN(('OddsRatio_working_3-way'!Y225+4*PI())/3)</f>
        <v>0.54412094821664903</v>
      </c>
      <c r="AL225" s="11">
        <f>'OddsRatio_working_3-way'!Z225+'OddsRatio_working_3-way'!AF225</f>
        <v>1.0632647688613317</v>
      </c>
      <c r="AM225" s="11">
        <f>'OddsRatio_working_3-way'!AA225+'OddsRatio_working_3-way'!AG225</f>
        <v>-0.82162548668624868</v>
      </c>
      <c r="AN225" s="11">
        <f>'OddsRatio_working_3-way'!AB225+'OddsRatio_working_3-way'!AH225</f>
        <v>-0.24163928217508276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1.0632647688613317</v>
      </c>
      <c r="AS225" s="11">
        <f>IF(('OddsRatio_working_3-way'!X225=0),IF(Q225&gt;0,-Q225^(1/3),(-Q225)^(1/3)),'OddsRatio_working_3-way'!AM225-'OddsRatio_working_3-way'!R225/3)</f>
        <v>-0.82162548668624868</v>
      </c>
      <c r="AT225" s="11">
        <f>IF(('OddsRatio_working_3-way'!X225=0),IF(Q225&gt;0,-Q225^(1/3),(-Q225)^(1/3)),'OddsRatio_working_3-way'!AN225-'OddsRatio_working_3-way'!R225/3)</f>
        <v>-0.24163928217508276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9">
        <f t="shared" si="52"/>
        <v>0.27385257336092356</v>
      </c>
      <c r="E226" s="9">
        <f t="shared" si="53"/>
        <v>0.27150551348077606</v>
      </c>
      <c r="F226" s="9">
        <f t="shared" si="54"/>
        <v>0.45464191315830027</v>
      </c>
      <c r="G226" s="9">
        <f t="shared" si="55"/>
        <v>1.0522221397935176</v>
      </c>
      <c r="H226" s="9">
        <f t="shared" si="56"/>
        <v>3.6515997922796641</v>
      </c>
      <c r="I226" s="9">
        <f t="shared" si="57"/>
        <v>3.6831664564734705</v>
      </c>
      <c r="J226" s="9">
        <f t="shared" si="58"/>
        <v>2.1995332393646101</v>
      </c>
      <c r="K226" s="11">
        <f t="shared" si="59"/>
        <v>0.28409090909090912</v>
      </c>
      <c r="L226" s="11">
        <f t="shared" si="60"/>
        <v>0.28169014084507044</v>
      </c>
      <c r="M226" s="11">
        <f t="shared" si="61"/>
        <v>0.46728971962616822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-0.27394336281067888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0.23222384434046928</v>
      </c>
      <c r="Q226" s="11">
        <f>2*'OddsRatio_working_3-way'!K226*'OddsRatio_working_3-way'!L226*'OddsRatio_working_3-way'!M226</f>
        <v>7.479028803235728E-2</v>
      </c>
      <c r="R226" s="11">
        <f t="shared" si="62"/>
        <v>0</v>
      </c>
      <c r="S226" s="11">
        <f t="shared" si="63"/>
        <v>-0.84770750405425299</v>
      </c>
      <c r="T226" s="11">
        <f t="shared" si="64"/>
        <v>-0.2730136889063618</v>
      </c>
      <c r="U226" s="11">
        <f>'OddsRatio_working_3-way'!S226-'OddsRatio_working_3-way'!R226^2/3</f>
        <v>-0.84770750405425299</v>
      </c>
      <c r="V226" s="11">
        <f>'OddsRatio_working_3-way'!S226*'OddsRatio_working_3-way'!R226/3-2*'OddsRatio_working_3-way'!R226^3/27-'OddsRatio_working_3-way'!T226</f>
        <v>0.2730136889063618</v>
      </c>
      <c r="W226" s="11">
        <f>'OddsRatio_working_3-way'!V226^2+4*'OddsRatio_working_3-way'!U226^3/27</f>
        <v>-1.5710844871270793E-2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0.15020595793903324</v>
      </c>
      <c r="Y226" s="11">
        <f>IF('OddsRatio_working_3-way'!W226&gt;=0,IF('OddsRatio_working_3-way'!V226+SQRT('OddsRatio_working_3-way'!W226)&gt;0,0,PI()),ACOS('OddsRatio_working_3-way'!V226/(2*'OddsRatio_working_3-way'!X226)))</f>
        <v>0.43040269975894829</v>
      </c>
      <c r="Z226" s="11">
        <f>'OddsRatio_working_3-way'!X226^(1/3)*COS('OddsRatio_working_3-way'!Y226/3)</f>
        <v>0.52611106989675882</v>
      </c>
      <c r="AA226" s="11">
        <f>'OddsRatio_working_3-way'!X226^(1/3)*COS(('OddsRatio_working_3-way'!Y226+2*PI())/3)</f>
        <v>-0.32887523270390812</v>
      </c>
      <c r="AB226" s="11">
        <f>'OddsRatio_working_3-way'!X226^(1/3)*COS(('OddsRatio_working_3-way'!Y226+4*PI())/3)</f>
        <v>-0.19723583719285057</v>
      </c>
      <c r="AC226" s="11">
        <f>'OddsRatio_working_3-way'!X226^(1/3)*SIN('OddsRatio_working_3-way'!Y226/3)</f>
        <v>7.6002040434268642E-2</v>
      </c>
      <c r="AD226" s="11">
        <f>'OddsRatio_working_3-way'!X226^(1/3)*SIN(('OddsRatio_working_3-way'!Y226+2*PI())/3)</f>
        <v>0.41762453152566925</v>
      </c>
      <c r="AE226" s="11">
        <f>'OddsRatio_working_3-way'!X226^(1/3)*SIN(('OddsRatio_working_3-way'!Y226+4*PI())/3)</f>
        <v>-0.49362657195993798</v>
      </c>
      <c r="AF226" s="11">
        <f>-'OddsRatio_working_3-way'!U226/(3*'OddsRatio_working_3-way'!X226^(1/3))*COS(('OddsRatio_working_3-way'!Y226)/3)</f>
        <v>0.52611106989675871</v>
      </c>
      <c r="AG226" s="11">
        <f>-'OddsRatio_working_3-way'!U226/(3*'OddsRatio_working_3-way'!X226^(1/3))*COS(('OddsRatio_working_3-way'!Y226+2*PI())/3)</f>
        <v>-0.32887523270390806</v>
      </c>
      <c r="AH226" s="11">
        <f>-'OddsRatio_working_3-way'!U226/(3*'OddsRatio_working_3-way'!X226^(1/3))*COS(('OddsRatio_working_3-way'!Y226+4*PI())/3)</f>
        <v>-0.19723583719285051</v>
      </c>
      <c r="AI226" s="11">
        <f>'OddsRatio_working_3-way'!U226/(3*'OddsRatio_working_3-way'!X226^(1/3))*SIN(('OddsRatio_working_3-way'!Y226)/3)</f>
        <v>-7.6002040434268628E-2</v>
      </c>
      <c r="AJ226" s="11">
        <f>'OddsRatio_working_3-way'!U226/(3*'OddsRatio_working_3-way'!X226^(1/3))*SIN(('OddsRatio_working_3-way'!Y226+2*PI())/3)</f>
        <v>-0.41762453152566914</v>
      </c>
      <c r="AK226" s="11">
        <f>'OddsRatio_working_3-way'!U226/(3*'OddsRatio_working_3-way'!X226^(1/3))*SIN(('OddsRatio_working_3-way'!Y226+4*PI())/3)</f>
        <v>0.49362657195993787</v>
      </c>
      <c r="AL226" s="11">
        <f>'OddsRatio_working_3-way'!Z226+'OddsRatio_working_3-way'!AF226</f>
        <v>1.0522221397935176</v>
      </c>
      <c r="AM226" s="11">
        <f>'OddsRatio_working_3-way'!AA226+'OddsRatio_working_3-way'!AG226</f>
        <v>-0.65775046540781612</v>
      </c>
      <c r="AN226" s="11">
        <f>'OddsRatio_working_3-way'!AB226+'OddsRatio_working_3-way'!AH226</f>
        <v>-0.39447167438570108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1.0522221397935176</v>
      </c>
      <c r="AS226" s="11">
        <f>IF(('OddsRatio_working_3-way'!X226=0),IF(Q226&gt;0,-Q226^(1/3),(-Q226)^(1/3)),'OddsRatio_working_3-way'!AM226-'OddsRatio_working_3-way'!R226/3)</f>
        <v>-0.65775046540781612</v>
      </c>
      <c r="AT226" s="11">
        <f>IF(('OddsRatio_working_3-way'!X226=0),IF(Q226&gt;0,-Q226^(1/3),(-Q226)^(1/3)),'OddsRatio_working_3-way'!AN226-'OddsRatio_working_3-way'!R226/3)</f>
        <v>-0.39447167438570108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9">
        <f t="shared" si="52"/>
        <v>0.77185983454462881</v>
      </c>
      <c r="E227" s="9">
        <f t="shared" si="53"/>
        <v>0.152667430055519</v>
      </c>
      <c r="F227" s="9">
        <f t="shared" si="54"/>
        <v>7.5472735399852164E-2</v>
      </c>
      <c r="G227" s="9">
        <f t="shared" si="55"/>
        <v>1.0947111612034253</v>
      </c>
      <c r="H227" s="9">
        <f t="shared" si="56"/>
        <v>1.2955720135249247</v>
      </c>
      <c r="I227" s="9">
        <f t="shared" si="57"/>
        <v>6.5501855873013666</v>
      </c>
      <c r="J227" s="9">
        <f t="shared" si="58"/>
        <v>13.24981789386633</v>
      </c>
      <c r="K227" s="11">
        <f t="shared" si="59"/>
        <v>0.78740157480314954</v>
      </c>
      <c r="L227" s="11">
        <f t="shared" si="60"/>
        <v>0.16474464579901152</v>
      </c>
      <c r="M227" s="11">
        <f t="shared" si="61"/>
        <v>8.2034454470877774E-2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-0.16300678894197806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0.17590441339278096</v>
      </c>
      <c r="Q227" s="11">
        <f>2*'OddsRatio_working_3-way'!K227*'OddsRatio_working_3-way'!L227*'OddsRatio_working_3-way'!M227</f>
        <v>2.1283050622236056E-2</v>
      </c>
      <c r="R227" s="11">
        <f t="shared" si="62"/>
        <v>0</v>
      </c>
      <c r="S227" s="11">
        <f t="shared" si="63"/>
        <v>-1.0791232348941846</v>
      </c>
      <c r="T227" s="11">
        <f t="shared" si="64"/>
        <v>-0.13056542466959284</v>
      </c>
      <c r="U227" s="11">
        <f>'OddsRatio_working_3-way'!S227-'OddsRatio_working_3-way'!R227^2/3</f>
        <v>-1.0791232348941846</v>
      </c>
      <c r="V227" s="11">
        <f>'OddsRatio_working_3-way'!S227*'OddsRatio_working_3-way'!R227/3-2*'OddsRatio_working_3-way'!R227^3/27-'OddsRatio_working_3-way'!T227</f>
        <v>0.13056542466959284</v>
      </c>
      <c r="W227" s="11">
        <f>'OddsRatio_working_3-way'!V227^2+4*'OddsRatio_working_3-way'!U227^3/27</f>
        <v>-0.16912252373432901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0.21573702385860902</v>
      </c>
      <c r="Y227" s="11">
        <f>IF('OddsRatio_working_3-way'!W227&gt;=0,IF('OddsRatio_working_3-way'!V227+SQRT('OddsRatio_working_3-way'!W227)&gt;0,0,PI()),ACOS('OddsRatio_working_3-way'!V227/(2*'OddsRatio_working_3-way'!X227)))</f>
        <v>1.2633736093462931</v>
      </c>
      <c r="Z227" s="11">
        <f>'OddsRatio_working_3-way'!X227^(1/3)*COS('OddsRatio_working_3-way'!Y227/3)</f>
        <v>0.54735558060171263</v>
      </c>
      <c r="AA227" s="11">
        <f>'OddsRatio_working_3-way'!X227^(1/3)*COS(('OddsRatio_working_3-way'!Y227+2*PI())/3)</f>
        <v>-0.48600350709387147</v>
      </c>
      <c r="AB227" s="11">
        <f>'OddsRatio_working_3-way'!X227^(1/3)*COS(('OddsRatio_working_3-way'!Y227+4*PI())/3)</f>
        <v>-6.1352073507841415E-2</v>
      </c>
      <c r="AC227" s="11">
        <f>'OddsRatio_working_3-way'!X227^(1/3)*SIN('OddsRatio_working_3-way'!Y227/3)</f>
        <v>0.24517261949265512</v>
      </c>
      <c r="AD227" s="11">
        <f>'OddsRatio_working_3-way'!X227^(1/3)*SIN(('OddsRatio_working_3-way'!Y227+2*PI())/3)</f>
        <v>0.35143752795793665</v>
      </c>
      <c r="AE227" s="11">
        <f>'OddsRatio_working_3-way'!X227^(1/3)*SIN(('OddsRatio_working_3-way'!Y227+4*PI())/3)</f>
        <v>-0.5966101474505916</v>
      </c>
      <c r="AF227" s="11">
        <f>-'OddsRatio_working_3-way'!U227/(3*'OddsRatio_working_3-way'!X227^(1/3))*COS(('OddsRatio_working_3-way'!Y227)/3)</f>
        <v>0.54735558060171263</v>
      </c>
      <c r="AG227" s="11">
        <f>-'OddsRatio_working_3-way'!U227/(3*'OddsRatio_working_3-way'!X227^(1/3))*COS(('OddsRatio_working_3-way'!Y227+2*PI())/3)</f>
        <v>-0.48600350709387147</v>
      </c>
      <c r="AH227" s="11">
        <f>-'OddsRatio_working_3-way'!U227/(3*'OddsRatio_working_3-way'!X227^(1/3))*COS(('OddsRatio_working_3-way'!Y227+4*PI())/3)</f>
        <v>-6.1352073507841415E-2</v>
      </c>
      <c r="AI227" s="11">
        <f>'OddsRatio_working_3-way'!U227/(3*'OddsRatio_working_3-way'!X227^(1/3))*SIN(('OddsRatio_working_3-way'!Y227)/3)</f>
        <v>-0.24517261949265512</v>
      </c>
      <c r="AJ227" s="11">
        <f>'OddsRatio_working_3-way'!U227/(3*'OddsRatio_working_3-way'!X227^(1/3))*SIN(('OddsRatio_working_3-way'!Y227+2*PI())/3)</f>
        <v>-0.35143752795793665</v>
      </c>
      <c r="AK227" s="11">
        <f>'OddsRatio_working_3-way'!U227/(3*'OddsRatio_working_3-way'!X227^(1/3))*SIN(('OddsRatio_working_3-way'!Y227+4*PI())/3)</f>
        <v>0.5966101474505916</v>
      </c>
      <c r="AL227" s="11">
        <f>'OddsRatio_working_3-way'!Z227+'OddsRatio_working_3-way'!AF227</f>
        <v>1.0947111612034253</v>
      </c>
      <c r="AM227" s="11">
        <f>'OddsRatio_working_3-way'!AA227+'OddsRatio_working_3-way'!AG227</f>
        <v>-0.97200701418774293</v>
      </c>
      <c r="AN227" s="11">
        <f>'OddsRatio_working_3-way'!AB227+'OddsRatio_working_3-way'!AH227</f>
        <v>-0.12270414701568283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1.0947111612034253</v>
      </c>
      <c r="AS227" s="11">
        <f>IF(('OddsRatio_working_3-way'!X227=0),IF(Q227&gt;0,-Q227^(1/3),(-Q227)^(1/3)),'OddsRatio_working_3-way'!AM227-'OddsRatio_working_3-way'!R227/3)</f>
        <v>-0.97200701418774293</v>
      </c>
      <c r="AT227" s="11">
        <f>IF(('OddsRatio_working_3-way'!X227=0),IF(Q227&gt;0,-Q227^(1/3),(-Q227)^(1/3)),'OddsRatio_working_3-way'!AN227-'OddsRatio_working_3-way'!R227/3)</f>
        <v>-0.12270414701568283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9">
        <f t="shared" si="52"/>
        <v>0.28441934933263008</v>
      </c>
      <c r="E228" s="9">
        <f t="shared" si="53"/>
        <v>0.37203683507082597</v>
      </c>
      <c r="F228" s="9">
        <f t="shared" si="54"/>
        <v>0.34354381559654396</v>
      </c>
      <c r="G228" s="9">
        <f t="shared" si="55"/>
        <v>1.0615760309667213</v>
      </c>
      <c r="H228" s="9">
        <f t="shared" si="56"/>
        <v>3.5159351933911296</v>
      </c>
      <c r="I228" s="9">
        <f t="shared" si="57"/>
        <v>2.6879058892370873</v>
      </c>
      <c r="J228" s="9">
        <f t="shared" si="58"/>
        <v>2.9108368557400977</v>
      </c>
      <c r="K228" s="11">
        <f t="shared" si="59"/>
        <v>0.29673590504451036</v>
      </c>
      <c r="L228" s="11">
        <f t="shared" si="60"/>
        <v>0.38610038610038611</v>
      </c>
      <c r="M228" s="11">
        <f t="shared" si="61"/>
        <v>0.35714285714285715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-0.27754300051883773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0.23568654344406781</v>
      </c>
      <c r="Q228" s="11">
        <f>2*'OddsRatio_working_3-way'!K228*'OddsRatio_working_3-way'!L228*'OddsRatio_working_3-way'!M228</f>
        <v>8.1835605362523545E-2</v>
      </c>
      <c r="R228" s="11">
        <f t="shared" si="62"/>
        <v>0</v>
      </c>
      <c r="S228" s="11">
        <f t="shared" si="63"/>
        <v>-0.84918928960008488</v>
      </c>
      <c r="T228" s="11">
        <f t="shared" si="64"/>
        <v>-0.29485739222225171</v>
      </c>
      <c r="U228" s="11">
        <f>'OddsRatio_working_3-way'!S228-'OddsRatio_working_3-way'!R228^2/3</f>
        <v>-0.84918928960008488</v>
      </c>
      <c r="V228" s="11">
        <f>'OddsRatio_working_3-way'!S228*'OddsRatio_working_3-way'!R228/3-2*'OddsRatio_working_3-way'!R228^3/27-'OddsRatio_working_3-way'!T228</f>
        <v>0.29485739222225171</v>
      </c>
      <c r="W228" s="11">
        <f>'OddsRatio_working_3-way'!V228^2+4*'OddsRatio_working_3-way'!U228^3/27</f>
        <v>-3.7805198320847028E-3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0.15059996811104534</v>
      </c>
      <c r="Y228" s="11">
        <f>IF('OddsRatio_working_3-way'!W228&gt;=0,IF('OddsRatio_working_3-way'!V228+SQRT('OddsRatio_working_3-way'!W228)&gt;0,0,PI()),ACOS('OddsRatio_working_3-way'!V228/(2*'OddsRatio_working_3-way'!X228)))</f>
        <v>0.20558165749953727</v>
      </c>
      <c r="Z228" s="11">
        <f>'OddsRatio_working_3-way'!X228^(1/3)*COS('OddsRatio_working_3-way'!Y228/3)</f>
        <v>0.53078801548336074</v>
      </c>
      <c r="AA228" s="11">
        <f>'OddsRatio_working_3-way'!X228^(1/3)*COS(('OddsRatio_working_3-way'!Y228+2*PI())/3)</f>
        <v>-0.29694372033067229</v>
      </c>
      <c r="AB228" s="11">
        <f>'OddsRatio_working_3-way'!X228^(1/3)*COS(('OddsRatio_working_3-way'!Y228+4*PI())/3)</f>
        <v>-0.23384429515268829</v>
      </c>
      <c r="AC228" s="11">
        <f>'OddsRatio_working_3-way'!X228^(1/3)*SIN('OddsRatio_working_3-way'!Y228/3)</f>
        <v>3.6430470112219733E-2</v>
      </c>
      <c r="AD228" s="11">
        <f>'OddsRatio_working_3-way'!X228^(1/3)*SIN(('OddsRatio_working_3-way'!Y228+2*PI())/3)</f>
        <v>0.44146067037680847</v>
      </c>
      <c r="AE228" s="11">
        <f>'OddsRatio_working_3-way'!X228^(1/3)*SIN(('OddsRatio_working_3-way'!Y228+4*PI())/3)</f>
        <v>-0.47789114048902814</v>
      </c>
      <c r="AF228" s="11">
        <f>-'OddsRatio_working_3-way'!U228/(3*'OddsRatio_working_3-way'!X228^(1/3))*COS(('OddsRatio_working_3-way'!Y228)/3)</f>
        <v>0.53078801548336063</v>
      </c>
      <c r="AG228" s="11">
        <f>-'OddsRatio_working_3-way'!U228/(3*'OddsRatio_working_3-way'!X228^(1/3))*COS(('OddsRatio_working_3-way'!Y228+2*PI())/3)</f>
        <v>-0.29694372033067223</v>
      </c>
      <c r="AH228" s="11">
        <f>-'OddsRatio_working_3-way'!U228/(3*'OddsRatio_working_3-way'!X228^(1/3))*COS(('OddsRatio_working_3-way'!Y228+4*PI())/3)</f>
        <v>-0.23384429515268826</v>
      </c>
      <c r="AI228" s="11">
        <f>'OddsRatio_working_3-way'!U228/(3*'OddsRatio_working_3-way'!X228^(1/3))*SIN(('OddsRatio_working_3-way'!Y228)/3)</f>
        <v>-3.6430470112219726E-2</v>
      </c>
      <c r="AJ228" s="11">
        <f>'OddsRatio_working_3-way'!U228/(3*'OddsRatio_working_3-way'!X228^(1/3))*SIN(('OddsRatio_working_3-way'!Y228+2*PI())/3)</f>
        <v>-0.44146067037680836</v>
      </c>
      <c r="AK228" s="11">
        <f>'OddsRatio_working_3-way'!U228/(3*'OddsRatio_working_3-way'!X228^(1/3))*SIN(('OddsRatio_working_3-way'!Y228+4*PI())/3)</f>
        <v>0.47789114048902803</v>
      </c>
      <c r="AL228" s="11">
        <f>'OddsRatio_working_3-way'!Z228+'OddsRatio_working_3-way'!AF228</f>
        <v>1.0615760309667213</v>
      </c>
      <c r="AM228" s="11">
        <f>'OddsRatio_working_3-way'!AA228+'OddsRatio_working_3-way'!AG228</f>
        <v>-0.59388744066134458</v>
      </c>
      <c r="AN228" s="11">
        <f>'OddsRatio_working_3-way'!AB228+'OddsRatio_working_3-way'!AH228</f>
        <v>-0.46768859030537657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1.0615760309667213</v>
      </c>
      <c r="AS228" s="11">
        <f>IF(('OddsRatio_working_3-way'!X228=0),IF(Q228&gt;0,-Q228^(1/3),(-Q228)^(1/3)),'OddsRatio_working_3-way'!AM228-'OddsRatio_working_3-way'!R228/3)</f>
        <v>-0.59388744066134458</v>
      </c>
      <c r="AT228" s="11">
        <f>IF(('OddsRatio_working_3-way'!X228=0),IF(Q228&gt;0,-Q228^(1/3),(-Q228)^(1/3)),'OddsRatio_working_3-way'!AN228-'OddsRatio_working_3-way'!R228/3)</f>
        <v>-0.46768859030537657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9">
        <f t="shared" si="52"/>
        <v>0.84353573858957076</v>
      </c>
      <c r="E229" s="9">
        <f t="shared" si="53"/>
        <v>0.11976203177304864</v>
      </c>
      <c r="F229" s="9">
        <f t="shared" si="54"/>
        <v>3.6702229637380734E-2</v>
      </c>
      <c r="G229" s="9">
        <f t="shared" si="55"/>
        <v>1.159288918155714</v>
      </c>
      <c r="H229" s="9">
        <f t="shared" si="56"/>
        <v>1.1854862269049138</v>
      </c>
      <c r="I229" s="9">
        <f t="shared" si="57"/>
        <v>8.3498917411072249</v>
      </c>
      <c r="J229" s="9">
        <f t="shared" si="58"/>
        <v>27.246301107045369</v>
      </c>
      <c r="K229" s="11">
        <f t="shared" si="59"/>
        <v>0.86206896551724144</v>
      </c>
      <c r="L229" s="11">
        <f t="shared" si="60"/>
        <v>0.13623978201634879</v>
      </c>
      <c r="M229" s="11">
        <f t="shared" si="61"/>
        <v>4.2301184433164128E-2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-0.11409960519954399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0.14477315070731969</v>
      </c>
      <c r="Q229" s="11">
        <f>2*'OddsRatio_working_3-way'!K229*'OddsRatio_working_3-way'!L229*'OddsRatio_working_3-way'!M229</f>
        <v>9.9363864589787024E-3</v>
      </c>
      <c r="R229" s="11">
        <f t="shared" si="62"/>
        <v>0</v>
      </c>
      <c r="S229" s="11">
        <f t="shared" si="63"/>
        <v>-1.2688313027387959</v>
      </c>
      <c r="T229" s="11">
        <f t="shared" si="64"/>
        <v>-8.708519579538751E-2</v>
      </c>
      <c r="U229" s="11">
        <f>'OddsRatio_working_3-way'!S229-'OddsRatio_working_3-way'!R229^2/3</f>
        <v>-1.2688313027387959</v>
      </c>
      <c r="V229" s="11">
        <f>'OddsRatio_working_3-way'!S229*'OddsRatio_working_3-way'!R229/3-2*'OddsRatio_working_3-way'!R229^3/27-'OddsRatio_working_3-way'!T229</f>
        <v>8.708519579538751E-2</v>
      </c>
      <c r="W229" s="11">
        <f>'OddsRatio_working_3-way'!V229^2+4*'OddsRatio_working_3-way'!U229^3/27</f>
        <v>-0.29504331339431178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0.27505778698349587</v>
      </c>
      <c r="Y229" s="11">
        <f>IF('OddsRatio_working_3-way'!W229&gt;=0,IF('OddsRatio_working_3-way'!V229+SQRT('OddsRatio_working_3-way'!W229)&gt;0,0,PI()),ACOS('OddsRatio_working_3-way'!V229/(2*'OddsRatio_working_3-way'!X229)))</f>
        <v>1.4118241225699553</v>
      </c>
      <c r="Z229" s="11">
        <f>'OddsRatio_working_3-way'!X229^(1/3)*COS('OddsRatio_working_3-way'!Y229/3)</f>
        <v>0.579644459077857</v>
      </c>
      <c r="AA229" s="11">
        <f>'OddsRatio_working_3-way'!X229^(1/3)*COS(('OddsRatio_working_3-way'!Y229+2*PI())/3)</f>
        <v>-0.54519852342689457</v>
      </c>
      <c r="AB229" s="11">
        <f>'OddsRatio_working_3-way'!X229^(1/3)*COS(('OddsRatio_working_3-way'!Y229+4*PI())/3)</f>
        <v>-3.4445935650962635E-2</v>
      </c>
      <c r="AC229" s="11">
        <f>'OddsRatio_working_3-way'!X229^(1/3)*SIN('OddsRatio_working_3-way'!Y229/3)</f>
        <v>0.29488314404173249</v>
      </c>
      <c r="AD229" s="11">
        <f>'OddsRatio_working_3-way'!X229^(1/3)*SIN(('OddsRatio_working_3-way'!Y229+2*PI())/3)</f>
        <v>0.35454525470344755</v>
      </c>
      <c r="AE229" s="11">
        <f>'OddsRatio_working_3-way'!X229^(1/3)*SIN(('OddsRatio_working_3-way'!Y229+4*PI())/3)</f>
        <v>-0.64942839874517988</v>
      </c>
      <c r="AF229" s="11">
        <f>-'OddsRatio_working_3-way'!U229/(3*'OddsRatio_working_3-way'!X229^(1/3))*COS(('OddsRatio_working_3-way'!Y229)/3)</f>
        <v>0.579644459077857</v>
      </c>
      <c r="AG229" s="11">
        <f>-'OddsRatio_working_3-way'!U229/(3*'OddsRatio_working_3-way'!X229^(1/3))*COS(('OddsRatio_working_3-way'!Y229+2*PI())/3)</f>
        <v>-0.54519852342689457</v>
      </c>
      <c r="AH229" s="11">
        <f>-'OddsRatio_working_3-way'!U229/(3*'OddsRatio_working_3-way'!X229^(1/3))*COS(('OddsRatio_working_3-way'!Y229+4*PI())/3)</f>
        <v>-3.4445935650962635E-2</v>
      </c>
      <c r="AI229" s="11">
        <f>'OddsRatio_working_3-way'!U229/(3*'OddsRatio_working_3-way'!X229^(1/3))*SIN(('OddsRatio_working_3-way'!Y229)/3)</f>
        <v>-0.29488314404173249</v>
      </c>
      <c r="AJ229" s="11">
        <f>'OddsRatio_working_3-way'!U229/(3*'OddsRatio_working_3-way'!X229^(1/3))*SIN(('OddsRatio_working_3-way'!Y229+2*PI())/3)</f>
        <v>-0.35454525470344755</v>
      </c>
      <c r="AK229" s="11">
        <f>'OddsRatio_working_3-way'!U229/(3*'OddsRatio_working_3-way'!X229^(1/3))*SIN(('OddsRatio_working_3-way'!Y229+4*PI())/3)</f>
        <v>0.64942839874517988</v>
      </c>
      <c r="AL229" s="11">
        <f>'OddsRatio_working_3-way'!Z229+'OddsRatio_working_3-way'!AF229</f>
        <v>1.159288918155714</v>
      </c>
      <c r="AM229" s="11">
        <f>'OddsRatio_working_3-way'!AA229+'OddsRatio_working_3-way'!AG229</f>
        <v>-1.0903970468537891</v>
      </c>
      <c r="AN229" s="11">
        <f>'OddsRatio_working_3-way'!AB229+'OddsRatio_working_3-way'!AH229</f>
        <v>-6.889187130192527E-2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1.159288918155714</v>
      </c>
      <c r="AS229" s="11">
        <f>IF(('OddsRatio_working_3-way'!X229=0),IF(Q229&gt;0,-Q229^(1/3),(-Q229)^(1/3)),'OddsRatio_working_3-way'!AM229-'OddsRatio_working_3-way'!R229/3)</f>
        <v>-1.0903970468537891</v>
      </c>
      <c r="AT229" s="11">
        <f>IF(('OddsRatio_working_3-way'!X229=0),IF(Q229&gt;0,-Q229^(1/3),(-Q229)^(1/3)),'OddsRatio_working_3-way'!AN229-'OddsRatio_working_3-way'!R229/3)</f>
        <v>-6.889187130192527E-2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9">
        <f t="shared" si="52"/>
        <v>0.59291986878690173</v>
      </c>
      <c r="E230" s="9">
        <f t="shared" si="53"/>
        <v>0.23827480740783935</v>
      </c>
      <c r="F230" s="9">
        <f t="shared" si="54"/>
        <v>0.16880532380525887</v>
      </c>
      <c r="G230" s="9">
        <f t="shared" si="55"/>
        <v>1.0727633505043999</v>
      </c>
      <c r="H230" s="9">
        <f t="shared" si="56"/>
        <v>1.6865685443228162</v>
      </c>
      <c r="I230" s="9">
        <f t="shared" si="57"/>
        <v>4.1968347845031122</v>
      </c>
      <c r="J230" s="9">
        <f t="shared" si="58"/>
        <v>5.9239837788151952</v>
      </c>
      <c r="K230" s="11">
        <f t="shared" si="59"/>
        <v>0.6097560975609756</v>
      </c>
      <c r="L230" s="11">
        <f t="shared" si="60"/>
        <v>0.25125628140703515</v>
      </c>
      <c r="M230" s="11">
        <f t="shared" si="61"/>
        <v>0.17889087656529518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-0.23992206768823832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0.22501135197344546</v>
      </c>
      <c r="Q230" s="11">
        <f>2*'OddsRatio_working_3-way'!K230*'OddsRatio_working_3-way'!L230*'OddsRatio_working_3-way'!M230</f>
        <v>5.4813971248098774E-2</v>
      </c>
      <c r="R230" s="11">
        <f t="shared" si="62"/>
        <v>0</v>
      </c>
      <c r="S230" s="11">
        <f t="shared" si="63"/>
        <v>-0.93785183723004473</v>
      </c>
      <c r="T230" s="11">
        <f t="shared" si="64"/>
        <v>-0.2284657337953824</v>
      </c>
      <c r="U230" s="11">
        <f>'OddsRatio_working_3-way'!S230-'OddsRatio_working_3-way'!R230^2/3</f>
        <v>-0.93785183723004473</v>
      </c>
      <c r="V230" s="11">
        <f>'OddsRatio_working_3-way'!S230*'OddsRatio_working_3-way'!R230/3-2*'OddsRatio_working_3-way'!R230^3/27-'OddsRatio_working_3-way'!T230</f>
        <v>0.2284657337953824</v>
      </c>
      <c r="W230" s="11">
        <f>'OddsRatio_working_3-way'!V230^2+4*'OddsRatio_working_3-way'!U230^3/27</f>
        <v>-7.0011208984707946E-2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0.17479116146373827</v>
      </c>
      <c r="Y230" s="11">
        <f>IF('OddsRatio_working_3-way'!W230&gt;=0,IF('OddsRatio_working_3-way'!V230+SQRT('OddsRatio_working_3-way'!W230)&gt;0,0,PI()),ACOS('OddsRatio_working_3-way'!V230/(2*'OddsRatio_working_3-way'!X230)))</f>
        <v>0.85854538208080577</v>
      </c>
      <c r="Z230" s="11">
        <f>'OddsRatio_working_3-way'!X230^(1/3)*COS('OddsRatio_working_3-way'!Y230/3)</f>
        <v>0.53638167525220004</v>
      </c>
      <c r="AA230" s="11">
        <f>'OddsRatio_working_3-way'!X230^(1/3)*COS(('OddsRatio_working_3-way'!Y230+2*PI())/3)</f>
        <v>-0.4048802049804916</v>
      </c>
      <c r="AB230" s="11">
        <f>'OddsRatio_working_3-way'!X230^(1/3)*COS(('OddsRatio_working_3-way'!Y230+4*PI())/3)</f>
        <v>-0.1315014702717083</v>
      </c>
      <c r="AC230" s="11">
        <f>'OddsRatio_working_3-way'!X230^(1/3)*SIN('OddsRatio_working_3-way'!Y230/3)</f>
        <v>0.15783528607483535</v>
      </c>
      <c r="AD230" s="11">
        <f>'OddsRatio_working_3-way'!X230^(1/3)*SIN(('OddsRatio_working_3-way'!Y230+2*PI())/3)</f>
        <v>0.38560251385544259</v>
      </c>
      <c r="AE230" s="11">
        <f>'OddsRatio_working_3-way'!X230^(1/3)*SIN(('OddsRatio_working_3-way'!Y230+4*PI())/3)</f>
        <v>-0.54343779993027785</v>
      </c>
      <c r="AF230" s="11">
        <f>-'OddsRatio_working_3-way'!U230/(3*'OddsRatio_working_3-way'!X230^(1/3))*COS(('OddsRatio_working_3-way'!Y230)/3)</f>
        <v>0.53638167525219993</v>
      </c>
      <c r="AG230" s="11">
        <f>-'OddsRatio_working_3-way'!U230/(3*'OddsRatio_working_3-way'!X230^(1/3))*COS(('OddsRatio_working_3-way'!Y230+2*PI())/3)</f>
        <v>-0.40488020498049154</v>
      </c>
      <c r="AH230" s="11">
        <f>-'OddsRatio_working_3-way'!U230/(3*'OddsRatio_working_3-way'!X230^(1/3))*COS(('OddsRatio_working_3-way'!Y230+4*PI())/3)</f>
        <v>-0.13150147027170828</v>
      </c>
      <c r="AI230" s="11">
        <f>'OddsRatio_working_3-way'!U230/(3*'OddsRatio_working_3-way'!X230^(1/3))*SIN(('OddsRatio_working_3-way'!Y230)/3)</f>
        <v>-0.15783528607483532</v>
      </c>
      <c r="AJ230" s="11">
        <f>'OddsRatio_working_3-way'!U230/(3*'OddsRatio_working_3-way'!X230^(1/3))*SIN(('OddsRatio_working_3-way'!Y230+2*PI())/3)</f>
        <v>-0.38560251385544247</v>
      </c>
      <c r="AK230" s="11">
        <f>'OddsRatio_working_3-way'!U230/(3*'OddsRatio_working_3-way'!X230^(1/3))*SIN(('OddsRatio_working_3-way'!Y230+4*PI())/3)</f>
        <v>0.54343779993027774</v>
      </c>
      <c r="AL230" s="11">
        <f>'OddsRatio_working_3-way'!Z230+'OddsRatio_working_3-way'!AF230</f>
        <v>1.0727633505043999</v>
      </c>
      <c r="AM230" s="11">
        <f>'OddsRatio_working_3-way'!AA230+'OddsRatio_working_3-way'!AG230</f>
        <v>-0.8097604099609832</v>
      </c>
      <c r="AN230" s="11">
        <f>'OddsRatio_working_3-way'!AB230+'OddsRatio_working_3-way'!AH230</f>
        <v>-0.26300294054341655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1.0727633505043999</v>
      </c>
      <c r="AS230" s="11">
        <f>IF(('OddsRatio_working_3-way'!X230=0),IF(Q230&gt;0,-Q230^(1/3),(-Q230)^(1/3)),'OddsRatio_working_3-way'!AM230-'OddsRatio_working_3-way'!R230/3)</f>
        <v>-0.8097604099609832</v>
      </c>
      <c r="AT230" s="11">
        <f>IF(('OddsRatio_working_3-way'!X230=0),IF(Q230&gt;0,-Q230^(1/3),(-Q230)^(1/3)),'OddsRatio_working_3-way'!AN230-'OddsRatio_working_3-way'!R230/3)</f>
        <v>-0.26300294054341655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9">
        <f t="shared" si="52"/>
        <v>0.3460831514169066</v>
      </c>
      <c r="E231" s="9">
        <f t="shared" si="53"/>
        <v>0.26008928212243154</v>
      </c>
      <c r="F231" s="9">
        <f t="shared" si="54"/>
        <v>0.39382756646066186</v>
      </c>
      <c r="G231" s="9">
        <f t="shared" si="55"/>
        <v>1.0615050589832651</v>
      </c>
      <c r="H231" s="9">
        <f t="shared" si="56"/>
        <v>2.8894790049902115</v>
      </c>
      <c r="I231" s="9">
        <f t="shared" si="57"/>
        <v>3.84483355807515</v>
      </c>
      <c r="J231" s="9">
        <f t="shared" si="58"/>
        <v>2.539182335525735</v>
      </c>
      <c r="K231" s="11">
        <f t="shared" si="59"/>
        <v>0.35971223021582738</v>
      </c>
      <c r="L231" s="11">
        <f t="shared" si="60"/>
        <v>0.27173913043478259</v>
      </c>
      <c r="M231" s="11">
        <f t="shared" si="61"/>
        <v>0.4081632653061224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-0.27597141452765017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0.23579184567164369</v>
      </c>
      <c r="Q231" s="11">
        <f>2*'OddsRatio_working_3-way'!K231*'OddsRatio_working_3-way'!L231*'OddsRatio_working_3-way'!M231</f>
        <v>7.9794194812738972E-2</v>
      </c>
      <c r="R231" s="11">
        <f t="shared" si="62"/>
        <v>0</v>
      </c>
      <c r="S231" s="11">
        <f t="shared" si="63"/>
        <v>-0.85440677280008359</v>
      </c>
      <c r="T231" s="11">
        <f t="shared" si="64"/>
        <v>-0.28913934781728712</v>
      </c>
      <c r="U231" s="11">
        <f>'OddsRatio_working_3-way'!S231-'OddsRatio_working_3-way'!R231^2/3</f>
        <v>-0.85440677280008359</v>
      </c>
      <c r="V231" s="11">
        <f>'OddsRatio_working_3-way'!S231*'OddsRatio_working_3-way'!R231/3-2*'OddsRatio_working_3-way'!R231^3/27-'OddsRatio_working_3-way'!T231</f>
        <v>0.28913934781728712</v>
      </c>
      <c r="W231" s="11">
        <f>'OddsRatio_working_3-way'!V231^2+4*'OddsRatio_working_3-way'!U231^3/27</f>
        <v>-8.8023317246465616E-3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0.15199004423057838</v>
      </c>
      <c r="Y231" s="11">
        <f>IF('OddsRatio_working_3-way'!W231&gt;=0,IF('OddsRatio_working_3-way'!V231+SQRT('OddsRatio_working_3-way'!W231)&gt;0,0,PI()),ACOS('OddsRatio_working_3-way'!V231/(2*'OddsRatio_working_3-way'!X231)))</f>
        <v>0.31376402994596142</v>
      </c>
      <c r="Z231" s="11">
        <f>'OddsRatio_working_3-way'!X231^(1/3)*COS('OddsRatio_working_3-way'!Y231/3)</f>
        <v>0.53075252949163265</v>
      </c>
      <c r="AA231" s="11">
        <f>'OddsRatio_working_3-way'!X231^(1/3)*COS(('OddsRatio_working_3-way'!Y231+2*PI())/3)</f>
        <v>-0.31362569509163601</v>
      </c>
      <c r="AB231" s="11">
        <f>'OddsRatio_working_3-way'!X231^(1/3)*COS(('OddsRatio_working_3-way'!Y231+4*PI())/3)</f>
        <v>-0.21712683439999683</v>
      </c>
      <c r="AC231" s="11">
        <f>'OddsRatio_working_3-way'!X231^(1/3)*SIN('OddsRatio_working_3-way'!Y231/3)</f>
        <v>5.5713643196810152E-2</v>
      </c>
      <c r="AD231" s="11">
        <f>'OddsRatio_working_3-way'!X231^(1/3)*SIN(('OddsRatio_working_3-way'!Y231+2*PI())/3)</f>
        <v>0.4317883520641983</v>
      </c>
      <c r="AE231" s="11">
        <f>'OddsRatio_working_3-way'!X231^(1/3)*SIN(('OddsRatio_working_3-way'!Y231+4*PI())/3)</f>
        <v>-0.4875019952610084</v>
      </c>
      <c r="AF231" s="11">
        <f>-'OddsRatio_working_3-way'!U231/(3*'OddsRatio_working_3-way'!X231^(1/3))*COS(('OddsRatio_working_3-way'!Y231)/3)</f>
        <v>0.53075252949163243</v>
      </c>
      <c r="AG231" s="11">
        <f>-'OddsRatio_working_3-way'!U231/(3*'OddsRatio_working_3-way'!X231^(1/3))*COS(('OddsRatio_working_3-way'!Y231+2*PI())/3)</f>
        <v>-0.3136256950916359</v>
      </c>
      <c r="AH231" s="11">
        <f>-'OddsRatio_working_3-way'!U231/(3*'OddsRatio_working_3-way'!X231^(1/3))*COS(('OddsRatio_working_3-way'!Y231+4*PI())/3)</f>
        <v>-0.21712683439999672</v>
      </c>
      <c r="AI231" s="11">
        <f>'OddsRatio_working_3-way'!U231/(3*'OddsRatio_working_3-way'!X231^(1/3))*SIN(('OddsRatio_working_3-way'!Y231)/3)</f>
        <v>-5.5713643196810131E-2</v>
      </c>
      <c r="AJ231" s="11">
        <f>'OddsRatio_working_3-way'!U231/(3*'OddsRatio_working_3-way'!X231^(1/3))*SIN(('OddsRatio_working_3-way'!Y231+2*PI())/3)</f>
        <v>-0.43178835206419813</v>
      </c>
      <c r="AK231" s="11">
        <f>'OddsRatio_working_3-way'!U231/(3*'OddsRatio_working_3-way'!X231^(1/3))*SIN(('OddsRatio_working_3-way'!Y231+4*PI())/3)</f>
        <v>0.48750199526100824</v>
      </c>
      <c r="AL231" s="11">
        <f>'OddsRatio_working_3-way'!Z231+'OddsRatio_working_3-way'!AF231</f>
        <v>1.0615050589832651</v>
      </c>
      <c r="AM231" s="11">
        <f>'OddsRatio_working_3-way'!AA231+'OddsRatio_working_3-way'!AG231</f>
        <v>-0.62725139018327192</v>
      </c>
      <c r="AN231" s="11">
        <f>'OddsRatio_working_3-way'!AB231+'OddsRatio_working_3-way'!AH231</f>
        <v>-0.43425366879999355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1.0615050589832651</v>
      </c>
      <c r="AS231" s="11">
        <f>IF(('OddsRatio_working_3-way'!X231=0),IF(Q231&gt;0,-Q231^(1/3),(-Q231)^(1/3)),'OddsRatio_working_3-way'!AM231-'OddsRatio_working_3-way'!R231/3)</f>
        <v>-0.62725139018327192</v>
      </c>
      <c r="AT231" s="11">
        <f>IF(('OddsRatio_working_3-way'!X231=0),IF(Q231&gt;0,-Q231^(1/3),(-Q231)^(1/3)),'OddsRatio_working_3-way'!AN231-'OddsRatio_working_3-way'!R231/3)</f>
        <v>-0.43425366879999355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9">
        <f t="shared" si="52"/>
        <v>0.12017112024906168</v>
      </c>
      <c r="E232" s="9">
        <f t="shared" si="53"/>
        <v>0.17108846648457685</v>
      </c>
      <c r="F232" s="9">
        <f t="shared" si="54"/>
        <v>0.70874041326636161</v>
      </c>
      <c r="G232" s="9">
        <f t="shared" si="55"/>
        <v>1.0814574452373031</v>
      </c>
      <c r="H232" s="9">
        <f t="shared" si="56"/>
        <v>8.3214669042565426</v>
      </c>
      <c r="I232" s="9">
        <f t="shared" si="57"/>
        <v>5.8449293546631162</v>
      </c>
      <c r="J232" s="9">
        <f t="shared" si="58"/>
        <v>1.4109538291901749</v>
      </c>
      <c r="K232" s="11">
        <f t="shared" si="59"/>
        <v>0.1287001287001287</v>
      </c>
      <c r="L232" s="11">
        <f t="shared" si="60"/>
        <v>0.18248175182481752</v>
      </c>
      <c r="M232" s="11">
        <f t="shared" si="61"/>
        <v>0.7246376811594204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-0.19614155570994662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0.19792426964753213</v>
      </c>
      <c r="Q232" s="11">
        <f>2*'OddsRatio_working_3-way'!K232*'OddsRatio_working_3-way'!L232*'OddsRatio_working_3-way'!M232</f>
        <v>3.4036847746781104E-2</v>
      </c>
      <c r="R232" s="11">
        <f t="shared" si="62"/>
        <v>0</v>
      </c>
      <c r="S232" s="11">
        <f t="shared" si="63"/>
        <v>-1.009088915049811</v>
      </c>
      <c r="T232" s="11">
        <f t="shared" si="64"/>
        <v>-0.17353205761819623</v>
      </c>
      <c r="U232" s="11">
        <f>'OddsRatio_working_3-way'!S232-'OddsRatio_working_3-way'!R232^2/3</f>
        <v>-1.009088915049811</v>
      </c>
      <c r="V232" s="11">
        <f>'OddsRatio_working_3-way'!S232*'OddsRatio_working_3-way'!R232/3-2*'OddsRatio_working_3-way'!R232^3/27-'OddsRatio_working_3-way'!T232</f>
        <v>0.17353205761819623</v>
      </c>
      <c r="W232" s="11">
        <f>'OddsRatio_working_3-way'!V232^2+4*'OddsRatio_working_3-way'!U232^3/27</f>
        <v>-0.12211111699365429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0.1950797862509461</v>
      </c>
      <c r="Y232" s="11">
        <f>IF('OddsRatio_working_3-way'!W232&gt;=0,IF('OddsRatio_working_3-way'!V232+SQRT('OddsRatio_working_3-way'!W232)&gt;0,0,PI()),ACOS('OddsRatio_working_3-way'!V232/(2*'OddsRatio_working_3-way'!X232)))</f>
        <v>1.1098766354080927</v>
      </c>
      <c r="Z232" s="11">
        <f>'OddsRatio_working_3-way'!X232^(1/3)*COS('OddsRatio_working_3-way'!Y232/3)</f>
        <v>0.54072872261865157</v>
      </c>
      <c r="AA232" s="11">
        <f>'OddsRatio_working_3-way'!X232^(1/3)*COS(('OddsRatio_working_3-way'!Y232+2*PI())/3)</f>
        <v>-0.451972635250393</v>
      </c>
      <c r="AB232" s="11">
        <f>'OddsRatio_working_3-way'!X232^(1/3)*COS(('OddsRatio_working_3-way'!Y232+4*PI())/3)</f>
        <v>-8.8756087368258768E-2</v>
      </c>
      <c r="AC232" s="11">
        <f>'OddsRatio_working_3-way'!X232^(1/3)*SIN('OddsRatio_working_3-way'!Y232/3)</f>
        <v>0.20970317169387689</v>
      </c>
      <c r="AD232" s="11">
        <f>'OddsRatio_working_3-way'!X232^(1/3)*SIN(('OddsRatio_working_3-way'!Y232+2*PI())/3)</f>
        <v>0.36343322449672311</v>
      </c>
      <c r="AE232" s="11">
        <f>'OddsRatio_working_3-way'!X232^(1/3)*SIN(('OddsRatio_working_3-way'!Y232+4*PI())/3)</f>
        <v>-0.57313639619059997</v>
      </c>
      <c r="AF232" s="11">
        <f>-'OddsRatio_working_3-way'!U232/(3*'OddsRatio_working_3-way'!X232^(1/3))*COS(('OddsRatio_working_3-way'!Y232)/3)</f>
        <v>0.54072872261865157</v>
      </c>
      <c r="AG232" s="11">
        <f>-'OddsRatio_working_3-way'!U232/(3*'OddsRatio_working_3-way'!X232^(1/3))*COS(('OddsRatio_working_3-way'!Y232+2*PI())/3)</f>
        <v>-0.451972635250393</v>
      </c>
      <c r="AH232" s="11">
        <f>-'OddsRatio_working_3-way'!U232/(3*'OddsRatio_working_3-way'!X232^(1/3))*COS(('OddsRatio_working_3-way'!Y232+4*PI())/3)</f>
        <v>-8.8756087368258768E-2</v>
      </c>
      <c r="AI232" s="11">
        <f>'OddsRatio_working_3-way'!U232/(3*'OddsRatio_working_3-way'!X232^(1/3))*SIN(('OddsRatio_working_3-way'!Y232)/3)</f>
        <v>-0.20970317169387689</v>
      </c>
      <c r="AJ232" s="11">
        <f>'OddsRatio_working_3-way'!U232/(3*'OddsRatio_working_3-way'!X232^(1/3))*SIN(('OddsRatio_working_3-way'!Y232+2*PI())/3)</f>
        <v>-0.36343322449672311</v>
      </c>
      <c r="AK232" s="11">
        <f>'OddsRatio_working_3-way'!U232/(3*'OddsRatio_working_3-way'!X232^(1/3))*SIN(('OddsRatio_working_3-way'!Y232+4*PI())/3)</f>
        <v>0.57313639619059997</v>
      </c>
      <c r="AL232" s="11">
        <f>'OddsRatio_working_3-way'!Z232+'OddsRatio_working_3-way'!AF232</f>
        <v>1.0814574452373031</v>
      </c>
      <c r="AM232" s="11">
        <f>'OddsRatio_working_3-way'!AA232+'OddsRatio_working_3-way'!AG232</f>
        <v>-0.90394527050078599</v>
      </c>
      <c r="AN232" s="11">
        <f>'OddsRatio_working_3-way'!AB232+'OddsRatio_working_3-way'!AH232</f>
        <v>-0.17751217473651754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1.0814574452373031</v>
      </c>
      <c r="AS232" s="11">
        <f>IF(('OddsRatio_working_3-way'!X232=0),IF(Q232&gt;0,-Q232^(1/3),(-Q232)^(1/3)),'OddsRatio_working_3-way'!AM232-'OddsRatio_working_3-way'!R232/3)</f>
        <v>-0.90394527050078599</v>
      </c>
      <c r="AT232" s="11">
        <f>IF(('OddsRatio_working_3-way'!X232=0),IF(Q232&gt;0,-Q232^(1/3),(-Q232)^(1/3)),'OddsRatio_working_3-way'!AN232-'OddsRatio_working_3-way'!R232/3)</f>
        <v>-0.17751217473651754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9">
        <f t="shared" si="52"/>
        <v>0.47482791622413156</v>
      </c>
      <c r="E233" s="9">
        <f t="shared" si="53"/>
        <v>0.25387995611611286</v>
      </c>
      <c r="F233" s="9">
        <f t="shared" si="54"/>
        <v>0.27129212765975586</v>
      </c>
      <c r="G233" s="9">
        <f t="shared" si="55"/>
        <v>1.0533582214114392</v>
      </c>
      <c r="H233" s="9">
        <f t="shared" si="56"/>
        <v>2.1060261324820106</v>
      </c>
      <c r="I233" s="9">
        <f t="shared" si="57"/>
        <v>3.9388694377379152</v>
      </c>
      <c r="J233" s="9">
        <f t="shared" si="58"/>
        <v>3.6860634645991701</v>
      </c>
      <c r="K233" s="11">
        <f t="shared" si="59"/>
        <v>0.48780487804878053</v>
      </c>
      <c r="L233" s="11">
        <f t="shared" si="60"/>
        <v>0.26385224274406333</v>
      </c>
      <c r="M233" s="11">
        <f t="shared" si="61"/>
        <v>0.28169014084507044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-0.27083965923088571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0.23167513997039707</v>
      </c>
      <c r="Q233" s="11">
        <f>2*'OddsRatio_working_3-way'!K233*'OddsRatio_working_3-way'!L233*'OddsRatio_working_3-way'!M233</f>
        <v>7.251178089840285E-2</v>
      </c>
      <c r="R233" s="11">
        <f t="shared" si="62"/>
        <v>0</v>
      </c>
      <c r="S233" s="11">
        <f t="shared" si="63"/>
        <v>-0.8553959218095839</v>
      </c>
      <c r="T233" s="11">
        <f t="shared" si="64"/>
        <v>-0.26772955299204509</v>
      </c>
      <c r="U233" s="11">
        <f>'OddsRatio_working_3-way'!S233-'OddsRatio_working_3-way'!R233^2/3</f>
        <v>-0.8553959218095839</v>
      </c>
      <c r="V233" s="11">
        <f>'OddsRatio_working_3-way'!S233*'OddsRatio_working_3-way'!R233/3-2*'OddsRatio_working_3-way'!R233^3/27-'OddsRatio_working_3-way'!T233</f>
        <v>0.26772955299204509</v>
      </c>
      <c r="W233" s="11">
        <f>'OddsRatio_working_3-way'!V233^2+4*'OddsRatio_working_3-way'!U233^3/27</f>
        <v>-2.1046081026358104E-2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0.15225405952853802</v>
      </c>
      <c r="Y233" s="11">
        <f>IF('OddsRatio_working_3-way'!W233&gt;=0,IF('OddsRatio_working_3-way'!V233+SQRT('OddsRatio_working_3-way'!W233)&gt;0,0,PI()),ACOS('OddsRatio_working_3-way'!V233/(2*'OddsRatio_working_3-way'!X233)))</f>
        <v>0.49657435270970929</v>
      </c>
      <c r="Z233" s="11">
        <f>'OddsRatio_working_3-way'!X233^(1/3)*COS('OddsRatio_working_3-way'!Y233/3)</f>
        <v>0.52667911070571971</v>
      </c>
      <c r="AA233" s="11">
        <f>'OddsRatio_working_3-way'!X233^(1/3)*COS(('OddsRatio_working_3-way'!Y233+2*PI())/3)</f>
        <v>-0.33953546214627073</v>
      </c>
      <c r="AB233" s="11">
        <f>'OddsRatio_working_3-way'!X233^(1/3)*COS(('OddsRatio_working_3-way'!Y233+4*PI())/3)</f>
        <v>-0.1871436485594489</v>
      </c>
      <c r="AC233" s="11">
        <f>'OddsRatio_working_3-way'!X233^(1/3)*SIN('OddsRatio_working_3-way'!Y233/3)</f>
        <v>8.7983454596646832E-2</v>
      </c>
      <c r="AD233" s="11">
        <f>'OddsRatio_working_3-way'!X233^(1/3)*SIN(('OddsRatio_working_3-way'!Y233+2*PI())/3)</f>
        <v>0.41212576221542657</v>
      </c>
      <c r="AE233" s="11">
        <f>'OddsRatio_working_3-way'!X233^(1/3)*SIN(('OddsRatio_working_3-way'!Y233+4*PI())/3)</f>
        <v>-0.50010921681207343</v>
      </c>
      <c r="AF233" s="11">
        <f>-'OddsRatio_working_3-way'!U233/(3*'OddsRatio_working_3-way'!X233^(1/3))*COS(('OddsRatio_working_3-way'!Y233)/3)</f>
        <v>0.5266791107057196</v>
      </c>
      <c r="AG233" s="11">
        <f>-'OddsRatio_working_3-way'!U233/(3*'OddsRatio_working_3-way'!X233^(1/3))*COS(('OddsRatio_working_3-way'!Y233+2*PI())/3)</f>
        <v>-0.33953546214627062</v>
      </c>
      <c r="AH233" s="11">
        <f>-'OddsRatio_working_3-way'!U233/(3*'OddsRatio_working_3-way'!X233^(1/3))*COS(('OddsRatio_working_3-way'!Y233+4*PI())/3)</f>
        <v>-0.18714364855944884</v>
      </c>
      <c r="AI233" s="11">
        <f>'OddsRatio_working_3-way'!U233/(3*'OddsRatio_working_3-way'!X233^(1/3))*SIN(('OddsRatio_working_3-way'!Y233)/3)</f>
        <v>-8.7983454596646818E-2</v>
      </c>
      <c r="AJ233" s="11">
        <f>'OddsRatio_working_3-way'!U233/(3*'OddsRatio_working_3-way'!X233^(1/3))*SIN(('OddsRatio_working_3-way'!Y233+2*PI())/3)</f>
        <v>-0.41212576221542652</v>
      </c>
      <c r="AK233" s="11">
        <f>'OddsRatio_working_3-way'!U233/(3*'OddsRatio_working_3-way'!X233^(1/3))*SIN(('OddsRatio_working_3-way'!Y233+4*PI())/3)</f>
        <v>0.50010921681207332</v>
      </c>
      <c r="AL233" s="11">
        <f>'OddsRatio_working_3-way'!Z233+'OddsRatio_working_3-way'!AF233</f>
        <v>1.0533582214114392</v>
      </c>
      <c r="AM233" s="11">
        <f>'OddsRatio_working_3-way'!AA233+'OddsRatio_working_3-way'!AG233</f>
        <v>-0.67907092429254134</v>
      </c>
      <c r="AN233" s="11">
        <f>'OddsRatio_working_3-way'!AB233+'OddsRatio_working_3-way'!AH233</f>
        <v>-0.37428729711889774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1.0533582214114392</v>
      </c>
      <c r="AS233" s="11">
        <f>IF(('OddsRatio_working_3-way'!X233=0),IF(Q233&gt;0,-Q233^(1/3),(-Q233)^(1/3)),'OddsRatio_working_3-way'!AM233-'OddsRatio_working_3-way'!R233/3)</f>
        <v>-0.67907092429254134</v>
      </c>
      <c r="AT233" s="11">
        <f>IF(('OddsRatio_working_3-way'!X233=0),IF(Q233&gt;0,-Q233^(1/3),(-Q233)^(1/3)),'OddsRatio_working_3-way'!AN233-'OddsRatio_working_3-way'!R233/3)</f>
        <v>-0.37428729711889774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9">
        <f t="shared" si="52"/>
        <v>0.83117001367640531</v>
      </c>
      <c r="E234" s="9">
        <f t="shared" si="53"/>
        <v>0.115143287351107</v>
      </c>
      <c r="F234" s="9">
        <f t="shared" si="54"/>
        <v>5.368669897248754E-2</v>
      </c>
      <c r="G234" s="9">
        <f t="shared" si="55"/>
        <v>1.1284627128398541</v>
      </c>
      <c r="H234" s="9">
        <f t="shared" si="56"/>
        <v>1.2031232883111738</v>
      </c>
      <c r="I234" s="9">
        <f t="shared" si="57"/>
        <v>8.6848310744394066</v>
      </c>
      <c r="J234" s="9">
        <f t="shared" si="58"/>
        <v>18.626587574558517</v>
      </c>
      <c r="K234" s="11">
        <f t="shared" si="59"/>
        <v>0.84745762711864414</v>
      </c>
      <c r="L234" s="11">
        <f t="shared" si="60"/>
        <v>0.12804097311139565</v>
      </c>
      <c r="M234" s="11">
        <f t="shared" si="61"/>
        <v>6.0168471720818288E-2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-0.12500764853454061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0.14761704307902748</v>
      </c>
      <c r="Q234" s="11">
        <f>2*'OddsRatio_working_3-way'!K234*'OddsRatio_working_3-way'!L234*'OddsRatio_working_3-way'!M234</f>
        <v>1.3057677406371294E-2</v>
      </c>
      <c r="R234" s="11">
        <f t="shared" si="62"/>
        <v>0</v>
      </c>
      <c r="S234" s="11">
        <f t="shared" si="63"/>
        <v>-1.1808640895940037</v>
      </c>
      <c r="T234" s="11">
        <f t="shared" si="64"/>
        <v>-0.1044550278278641</v>
      </c>
      <c r="U234" s="11">
        <f>'OddsRatio_working_3-way'!S234-'OddsRatio_working_3-way'!R234^2/3</f>
        <v>-1.1808640895940037</v>
      </c>
      <c r="V234" s="11">
        <f>'OddsRatio_working_3-way'!S234*'OddsRatio_working_3-way'!R234/3-2*'OddsRatio_working_3-way'!R234^3/27-'OddsRatio_working_3-way'!T234</f>
        <v>0.1044550278278641</v>
      </c>
      <c r="W234" s="11">
        <f>'OddsRatio_working_3-way'!V234^2+4*'OddsRatio_working_3-way'!U234^3/27</f>
        <v>-0.23303642402683883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0.24695509554641645</v>
      </c>
      <c r="Y234" s="11">
        <f>IF('OddsRatio_working_3-way'!W234&gt;=0,IF('OddsRatio_working_3-way'!V234+SQRT('OddsRatio_working_3-way'!W234)&gt;0,0,PI()),ACOS('OddsRatio_working_3-way'!V234/(2*'OddsRatio_working_3-way'!X234)))</f>
        <v>1.3577013569929266</v>
      </c>
      <c r="Z234" s="11">
        <f>'OddsRatio_working_3-way'!X234^(1/3)*COS('OddsRatio_working_3-way'!Y234/3)</f>
        <v>0.56423135641992717</v>
      </c>
      <c r="AA234" s="11">
        <f>'OddsRatio_working_3-way'!X234^(1/3)*COS(('OddsRatio_working_3-way'!Y234+2*PI())/3)</f>
        <v>-0.51970409274842078</v>
      </c>
      <c r="AB234" s="11">
        <f>'OddsRatio_working_3-way'!X234^(1/3)*COS(('OddsRatio_working_3-way'!Y234+4*PI())/3)</f>
        <v>-4.4527263671506674E-2</v>
      </c>
      <c r="AC234" s="11">
        <f>'OddsRatio_working_3-way'!X234^(1/3)*SIN('OddsRatio_working_3-way'!Y234/3)</f>
        <v>0.27434347018022937</v>
      </c>
      <c r="AD234" s="11">
        <f>'OddsRatio_working_3-way'!X234^(1/3)*SIN(('OddsRatio_working_3-way'!Y234+2*PI())/3)</f>
        <v>0.35146695318129439</v>
      </c>
      <c r="AE234" s="11">
        <f>'OddsRatio_working_3-way'!X234^(1/3)*SIN(('OddsRatio_working_3-way'!Y234+4*PI())/3)</f>
        <v>-0.62581042336152359</v>
      </c>
      <c r="AF234" s="11">
        <f>-'OddsRatio_working_3-way'!U234/(3*'OddsRatio_working_3-way'!X234^(1/3))*COS(('OddsRatio_working_3-way'!Y234)/3)</f>
        <v>0.56423135641992705</v>
      </c>
      <c r="AG234" s="11">
        <f>-'OddsRatio_working_3-way'!U234/(3*'OddsRatio_working_3-way'!X234^(1/3))*COS(('OddsRatio_working_3-way'!Y234+2*PI())/3)</f>
        <v>-0.51970409274842067</v>
      </c>
      <c r="AH234" s="11">
        <f>-'OddsRatio_working_3-way'!U234/(3*'OddsRatio_working_3-way'!X234^(1/3))*COS(('OddsRatio_working_3-way'!Y234+4*PI())/3)</f>
        <v>-4.4527263671506667E-2</v>
      </c>
      <c r="AI234" s="11">
        <f>'OddsRatio_working_3-way'!U234/(3*'OddsRatio_working_3-way'!X234^(1/3))*SIN(('OddsRatio_working_3-way'!Y234)/3)</f>
        <v>-0.27434347018022931</v>
      </c>
      <c r="AJ234" s="11">
        <f>'OddsRatio_working_3-way'!U234/(3*'OddsRatio_working_3-way'!X234^(1/3))*SIN(('OddsRatio_working_3-way'!Y234+2*PI())/3)</f>
        <v>-0.35146695318129434</v>
      </c>
      <c r="AK234" s="11">
        <f>'OddsRatio_working_3-way'!U234/(3*'OddsRatio_working_3-way'!X234^(1/3))*SIN(('OddsRatio_working_3-way'!Y234+4*PI())/3)</f>
        <v>0.62581042336152348</v>
      </c>
      <c r="AL234" s="11">
        <f>'OddsRatio_working_3-way'!Z234+'OddsRatio_working_3-way'!AF234</f>
        <v>1.1284627128398541</v>
      </c>
      <c r="AM234" s="11">
        <f>'OddsRatio_working_3-way'!AA234+'OddsRatio_working_3-way'!AG234</f>
        <v>-1.0394081854968413</v>
      </c>
      <c r="AN234" s="11">
        <f>'OddsRatio_working_3-way'!AB234+'OddsRatio_working_3-way'!AH234</f>
        <v>-8.9054527343013334E-2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1.1284627128398541</v>
      </c>
      <c r="AS234" s="11">
        <f>IF(('OddsRatio_working_3-way'!X234=0),IF(Q234&gt;0,-Q234^(1/3),(-Q234)^(1/3)),'OddsRatio_working_3-way'!AM234-'OddsRatio_working_3-way'!R234/3)</f>
        <v>-1.0394081854968413</v>
      </c>
      <c r="AT234" s="11">
        <f>IF(('OddsRatio_working_3-way'!X234=0),IF(Q234&gt;0,-Q234^(1/3),(-Q234)^(1/3)),'OddsRatio_working_3-way'!AN234-'OddsRatio_working_3-way'!R234/3)</f>
        <v>-8.9054527343013334E-2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9">
        <f t="shared" si="52"/>
        <v>0.18994253830983823</v>
      </c>
      <c r="E235" s="9">
        <f t="shared" si="53"/>
        <v>0.23330124725426266</v>
      </c>
      <c r="F235" s="9">
        <f t="shared" si="54"/>
        <v>0.57675621443589886</v>
      </c>
      <c r="G235" s="9">
        <f t="shared" si="55"/>
        <v>1.0635287064441046</v>
      </c>
      <c r="H235" s="9">
        <f t="shared" si="56"/>
        <v>5.2647501128408587</v>
      </c>
      <c r="I235" s="9">
        <f t="shared" si="57"/>
        <v>4.2863037029122824</v>
      </c>
      <c r="J235" s="9">
        <f t="shared" si="58"/>
        <v>1.7338348074464325</v>
      </c>
      <c r="K235" s="11">
        <f t="shared" si="59"/>
        <v>0.19960079840319361</v>
      </c>
      <c r="L235" s="11">
        <f t="shared" si="60"/>
        <v>0.24449877750611249</v>
      </c>
      <c r="M235" s="11">
        <f t="shared" si="61"/>
        <v>0.59171597633136097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-0.24689040056199263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0.22495192771529324</v>
      </c>
      <c r="Q235" s="11">
        <f>2*'OddsRatio_working_3-way'!K235*'OddsRatio_working_3-way'!L235*'OddsRatio_working_3-way'!M235</f>
        <v>5.7754025087366684E-2</v>
      </c>
      <c r="R235" s="11">
        <f t="shared" si="62"/>
        <v>0</v>
      </c>
      <c r="S235" s="11">
        <f t="shared" si="63"/>
        <v>-0.91114084307546506</v>
      </c>
      <c r="T235" s="11">
        <f t="shared" si="64"/>
        <v>-0.23392576202194224</v>
      </c>
      <c r="U235" s="11">
        <f>'OddsRatio_working_3-way'!S235-'OddsRatio_working_3-way'!R235^2/3</f>
        <v>-0.91114084307546506</v>
      </c>
      <c r="V235" s="11">
        <f>'OddsRatio_working_3-way'!S235*'OddsRatio_working_3-way'!R235/3-2*'OddsRatio_working_3-way'!R235^3/27-'OddsRatio_working_3-way'!T235</f>
        <v>0.23392576202194224</v>
      </c>
      <c r="W235" s="11">
        <f>'OddsRatio_working_3-way'!V235^2+4*'OddsRatio_working_3-way'!U235^3/27</f>
        <v>-5.7339293580200422E-2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0.16737723539787808</v>
      </c>
      <c r="Y235" s="11">
        <f>IF('OddsRatio_working_3-way'!W235&gt;=0,IF('OddsRatio_working_3-way'!V235+SQRT('OddsRatio_working_3-way'!W235)&gt;0,0,PI()),ACOS('OddsRatio_working_3-way'!V235/(2*'OddsRatio_working_3-way'!X235)))</f>
        <v>0.7970805508522838</v>
      </c>
      <c r="Z235" s="11">
        <f>'OddsRatio_working_3-way'!X235^(1/3)*COS('OddsRatio_working_3-way'!Y235/3)</f>
        <v>0.53176435322205229</v>
      </c>
      <c r="AA235" s="11">
        <f>'OddsRatio_working_3-way'!X235^(1/3)*COS(('OddsRatio_working_3-way'!Y235+2*PI())/3)</f>
        <v>-0.39120262686003981</v>
      </c>
      <c r="AB235" s="11">
        <f>'OddsRatio_working_3-way'!X235^(1/3)*COS(('OddsRatio_working_3-way'!Y235+4*PI())/3)</f>
        <v>-0.14056172636201236</v>
      </c>
      <c r="AC235" s="11">
        <f>'OddsRatio_working_3-way'!X235^(1/3)*SIN('OddsRatio_working_3-way'!Y235/3)</f>
        <v>0.14470759137246633</v>
      </c>
      <c r="AD235" s="11">
        <f>'OddsRatio_working_3-way'!X235^(1/3)*SIN(('OddsRatio_working_3-way'!Y235+2*PI())/3)</f>
        <v>0.38816764303106555</v>
      </c>
      <c r="AE235" s="11">
        <f>'OddsRatio_working_3-way'!X235^(1/3)*SIN(('OddsRatio_working_3-way'!Y235+4*PI())/3)</f>
        <v>-0.53287523440353191</v>
      </c>
      <c r="AF235" s="11">
        <f>-'OddsRatio_working_3-way'!U235/(3*'OddsRatio_working_3-way'!X235^(1/3))*COS(('OddsRatio_working_3-way'!Y235)/3)</f>
        <v>0.53176435322205229</v>
      </c>
      <c r="AG235" s="11">
        <f>-'OddsRatio_working_3-way'!U235/(3*'OddsRatio_working_3-way'!X235^(1/3))*COS(('OddsRatio_working_3-way'!Y235+2*PI())/3)</f>
        <v>-0.39120262686003981</v>
      </c>
      <c r="AH235" s="11">
        <f>-'OddsRatio_working_3-way'!U235/(3*'OddsRatio_working_3-way'!X235^(1/3))*COS(('OddsRatio_working_3-way'!Y235+4*PI())/3)</f>
        <v>-0.14056172636201236</v>
      </c>
      <c r="AI235" s="11">
        <f>'OddsRatio_working_3-way'!U235/(3*'OddsRatio_working_3-way'!X235^(1/3))*SIN(('OddsRatio_working_3-way'!Y235)/3)</f>
        <v>-0.14470759137246633</v>
      </c>
      <c r="AJ235" s="11">
        <f>'OddsRatio_working_3-way'!U235/(3*'OddsRatio_working_3-way'!X235^(1/3))*SIN(('OddsRatio_working_3-way'!Y235+2*PI())/3)</f>
        <v>-0.38816764303106555</v>
      </c>
      <c r="AK235" s="11">
        <f>'OddsRatio_working_3-way'!U235/(3*'OddsRatio_working_3-way'!X235^(1/3))*SIN(('OddsRatio_working_3-way'!Y235+4*PI())/3)</f>
        <v>0.53287523440353191</v>
      </c>
      <c r="AL235" s="11">
        <f>'OddsRatio_working_3-way'!Z235+'OddsRatio_working_3-way'!AF235</f>
        <v>1.0635287064441046</v>
      </c>
      <c r="AM235" s="11">
        <f>'OddsRatio_working_3-way'!AA235+'OddsRatio_working_3-way'!AG235</f>
        <v>-0.78240525372007963</v>
      </c>
      <c r="AN235" s="11">
        <f>'OddsRatio_working_3-way'!AB235+'OddsRatio_working_3-way'!AH235</f>
        <v>-0.28112345272402472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1.0635287064441046</v>
      </c>
      <c r="AS235" s="11">
        <f>IF(('OddsRatio_working_3-way'!X235=0),IF(Q235&gt;0,-Q235^(1/3),(-Q235)^(1/3)),'OddsRatio_working_3-way'!AM235-'OddsRatio_working_3-way'!R235/3)</f>
        <v>-0.78240525372007963</v>
      </c>
      <c r="AT235" s="11">
        <f>IF(('OddsRatio_working_3-way'!X235=0),IF(Q235&gt;0,-Q235^(1/3),(-Q235)^(1/3)),'OddsRatio_working_3-way'!AN235-'OddsRatio_working_3-way'!R235/3)</f>
        <v>-0.28112345272402472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9">
        <f t="shared" si="52"/>
        <v>0.40581884075190355</v>
      </c>
      <c r="E236" s="9">
        <f t="shared" si="53"/>
        <v>0.2689880108079995</v>
      </c>
      <c r="F236" s="9">
        <f t="shared" si="54"/>
        <v>0.32519314844009667</v>
      </c>
      <c r="G236" s="9">
        <f t="shared" si="55"/>
        <v>1.0533479892128734</v>
      </c>
      <c r="H236" s="9">
        <f t="shared" si="56"/>
        <v>2.4641537050058941</v>
      </c>
      <c r="I236" s="9">
        <f t="shared" si="57"/>
        <v>3.7176378121692135</v>
      </c>
      <c r="J236" s="9">
        <f t="shared" si="58"/>
        <v>3.0750955387493608</v>
      </c>
      <c r="K236" s="11">
        <f t="shared" si="59"/>
        <v>0.41841004184100417</v>
      </c>
      <c r="L236" s="11">
        <f t="shared" si="60"/>
        <v>0.27932960893854747</v>
      </c>
      <c r="M236" s="11">
        <f t="shared" si="61"/>
        <v>0.33670033670033667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-0.27801188056909043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0.23374862672681795</v>
      </c>
      <c r="Q236" s="11">
        <f>2*'OddsRatio_working_3-way'!K236*'OddsRatio_working_3-way'!L236*'OddsRatio_working_3-way'!M236</f>
        <v>7.8703241322160916E-2</v>
      </c>
      <c r="R236" s="11">
        <f t="shared" si="62"/>
        <v>0</v>
      </c>
      <c r="S236" s="11">
        <f t="shared" si="63"/>
        <v>-0.84078646656514977</v>
      </c>
      <c r="T236" s="11">
        <f t="shared" si="64"/>
        <v>-0.28309308638557229</v>
      </c>
      <c r="U236" s="11">
        <f>'OddsRatio_working_3-way'!S236-'OddsRatio_working_3-way'!R236^2/3</f>
        <v>-0.84078646656514977</v>
      </c>
      <c r="V236" s="11">
        <f>'OddsRatio_working_3-way'!S236*'OddsRatio_working_3-way'!R236/3-2*'OddsRatio_working_3-way'!R236^3/27-'OddsRatio_working_3-way'!T236</f>
        <v>0.28309308638557229</v>
      </c>
      <c r="W236" s="11">
        <f>'OddsRatio_working_3-way'!V236^2+4*'OddsRatio_working_3-way'!U236^3/27</f>
        <v>-7.9131713453279989E-3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0.14837020161123754</v>
      </c>
      <c r="Y236" s="11">
        <f>IF('OddsRatio_working_3-way'!W236&gt;=0,IF('OddsRatio_working_3-way'!V236+SQRT('OddsRatio_working_3-way'!W236)&gt;0,0,PI()),ACOS('OddsRatio_working_3-way'!V236/(2*'OddsRatio_working_3-way'!X236)))</f>
        <v>0.30445910725976733</v>
      </c>
      <c r="Z236" s="11">
        <f>'OddsRatio_working_3-way'!X236^(1/3)*COS('OddsRatio_working_3-way'!Y236/3)</f>
        <v>0.52667399460643671</v>
      </c>
      <c r="AA236" s="11">
        <f>'OddsRatio_working_3-way'!X236^(1/3)*COS(('OddsRatio_working_3-way'!Y236+2*PI())/3)</f>
        <v>-0.30978583146794036</v>
      </c>
      <c r="AB236" s="11">
        <f>'OddsRatio_working_3-way'!X236^(1/3)*COS(('OddsRatio_working_3-way'!Y236+4*PI())/3)</f>
        <v>-0.21688816313849638</v>
      </c>
      <c r="AC236" s="11">
        <f>'OddsRatio_working_3-way'!X236^(1/3)*SIN('OddsRatio_working_3-way'!Y236/3)</f>
        <v>5.363449381709319E-2</v>
      </c>
      <c r="AD236" s="11">
        <f>'OddsRatio_working_3-way'!X236^(1/3)*SIN(('OddsRatio_working_3-way'!Y236+2*PI())/3)</f>
        <v>0.429295811933256</v>
      </c>
      <c r="AE236" s="11">
        <f>'OddsRatio_working_3-way'!X236^(1/3)*SIN(('OddsRatio_working_3-way'!Y236+4*PI())/3)</f>
        <v>-0.48293030575034912</v>
      </c>
      <c r="AF236" s="11">
        <f>-'OddsRatio_working_3-way'!U236/(3*'OddsRatio_working_3-way'!X236^(1/3))*COS(('OddsRatio_working_3-way'!Y236)/3)</f>
        <v>0.5266739946064366</v>
      </c>
      <c r="AG236" s="11">
        <f>-'OddsRatio_working_3-way'!U236/(3*'OddsRatio_working_3-way'!X236^(1/3))*COS(('OddsRatio_working_3-way'!Y236+2*PI())/3)</f>
        <v>-0.30978583146794031</v>
      </c>
      <c r="AH236" s="11">
        <f>-'OddsRatio_working_3-way'!U236/(3*'OddsRatio_working_3-way'!X236^(1/3))*COS(('OddsRatio_working_3-way'!Y236+4*PI())/3)</f>
        <v>-0.21688816313849632</v>
      </c>
      <c r="AI236" s="11">
        <f>'OddsRatio_working_3-way'!U236/(3*'OddsRatio_working_3-way'!X236^(1/3))*SIN(('OddsRatio_working_3-way'!Y236)/3)</f>
        <v>-5.3634493817093176E-2</v>
      </c>
      <c r="AJ236" s="11">
        <f>'OddsRatio_working_3-way'!U236/(3*'OddsRatio_working_3-way'!X236^(1/3))*SIN(('OddsRatio_working_3-way'!Y236+2*PI())/3)</f>
        <v>-0.42929581193325589</v>
      </c>
      <c r="AK236" s="11">
        <f>'OddsRatio_working_3-way'!U236/(3*'OddsRatio_working_3-way'!X236^(1/3))*SIN(('OddsRatio_working_3-way'!Y236+4*PI())/3)</f>
        <v>0.48293030575034901</v>
      </c>
      <c r="AL236" s="11">
        <f>'OddsRatio_working_3-way'!Z236+'OddsRatio_working_3-way'!AF236</f>
        <v>1.0533479892128734</v>
      </c>
      <c r="AM236" s="11">
        <f>'OddsRatio_working_3-way'!AA236+'OddsRatio_working_3-way'!AG236</f>
        <v>-0.61957166293588073</v>
      </c>
      <c r="AN236" s="11">
        <f>'OddsRatio_working_3-way'!AB236+'OddsRatio_working_3-way'!AH236</f>
        <v>-0.4337763262769927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1.0533479892128734</v>
      </c>
      <c r="AS236" s="11">
        <f>IF(('OddsRatio_working_3-way'!X236=0),IF(Q236&gt;0,-Q236^(1/3),(-Q236)^(1/3)),'OddsRatio_working_3-way'!AM236-'OddsRatio_working_3-way'!R236/3)</f>
        <v>-0.61957166293588073</v>
      </c>
      <c r="AT236" s="11">
        <f>IF(('OddsRatio_working_3-way'!X236=0),IF(Q236&gt;0,-Q236^(1/3),(-Q236)^(1/3)),'OddsRatio_working_3-way'!AN236-'OddsRatio_working_3-way'!R236/3)</f>
        <v>-0.4337763262769927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9">
        <f t="shared" si="52"/>
        <v>0.41533666390250201</v>
      </c>
      <c r="E237" s="9">
        <f t="shared" si="53"/>
        <v>0.26650036986746511</v>
      </c>
      <c r="F237" s="9">
        <f t="shared" si="54"/>
        <v>0.31816296623003287</v>
      </c>
      <c r="G237" s="9">
        <f t="shared" si="55"/>
        <v>1.0505114534344173</v>
      </c>
      <c r="H237" s="9">
        <f t="shared" si="56"/>
        <v>2.4076853476021189</v>
      </c>
      <c r="I237" s="9">
        <f t="shared" si="57"/>
        <v>3.7523400079981726</v>
      </c>
      <c r="J237" s="9">
        <f t="shared" si="58"/>
        <v>3.1430433650062111</v>
      </c>
      <c r="K237" s="11">
        <f t="shared" si="59"/>
        <v>0.42735042735042739</v>
      </c>
      <c r="L237" s="11">
        <f t="shared" si="60"/>
        <v>0.27624309392265195</v>
      </c>
      <c r="M237" s="11">
        <f t="shared" si="61"/>
        <v>0.32894736842105265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-0.27812385830705111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0.23299856100088726</v>
      </c>
      <c r="Q237" s="11">
        <f>2*'OddsRatio_working_3-way'!K237*'OddsRatio_working_3-way'!L237*'OddsRatio_working_3-way'!M237</f>
        <v>7.7666187000295761E-2</v>
      </c>
      <c r="R237" s="11">
        <f t="shared" si="62"/>
        <v>0</v>
      </c>
      <c r="S237" s="11">
        <f t="shared" si="63"/>
        <v>-0.83775107399687676</v>
      </c>
      <c r="T237" s="11">
        <f t="shared" si="64"/>
        <v>-0.27925035799895898</v>
      </c>
      <c r="U237" s="11">
        <f>'OddsRatio_working_3-way'!S237-'OddsRatio_working_3-way'!R237^2/3</f>
        <v>-0.83775107399687676</v>
      </c>
      <c r="V237" s="11">
        <f>'OddsRatio_working_3-way'!S237*'OddsRatio_working_3-way'!R237/3-2*'OddsRatio_working_3-way'!R237^3/27-'OddsRatio_working_3-way'!T237</f>
        <v>0.27925035799895898</v>
      </c>
      <c r="W237" s="11">
        <f>'OddsRatio_working_3-way'!V237^2+4*'OddsRatio_working_3-way'!U237^3/27</f>
        <v>-9.1238608739050153E-3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0.14756746195931181</v>
      </c>
      <c r="Y237" s="11">
        <f>IF('OddsRatio_working_3-way'!W237&gt;=0,IF('OddsRatio_working_3-way'!V237+SQRT('OddsRatio_working_3-way'!W237)&gt;0,0,PI()),ACOS('OddsRatio_working_3-way'!V237/(2*'OddsRatio_working_3-way'!X237)))</f>
        <v>0.3295791598393405</v>
      </c>
      <c r="Z237" s="11">
        <f>'OddsRatio_working_3-way'!X237^(1/3)*COS('OddsRatio_working_3-way'!Y237/3)</f>
        <v>0.52525572671720866</v>
      </c>
      <c r="AA237" s="11">
        <f>'OddsRatio_working_3-way'!X237^(1/3)*COS(('OddsRatio_working_3-way'!Y237+2*PI())/3)</f>
        <v>-0.31280340184402611</v>
      </c>
      <c r="AB237" s="11">
        <f>'OddsRatio_working_3-way'!X237^(1/3)*COS(('OddsRatio_working_3-way'!Y237+4*PI())/3)</f>
        <v>-0.21245232487318244</v>
      </c>
      <c r="AC237" s="11">
        <f>'OddsRatio_working_3-way'!X237^(1/3)*SIN('OddsRatio_working_3-way'!Y237/3)</f>
        <v>5.7937721302585385E-2</v>
      </c>
      <c r="AD237" s="11">
        <f>'OddsRatio_working_3-way'!X237^(1/3)*SIN(('OddsRatio_working_3-way'!Y237+2*PI())/3)</f>
        <v>0.42591594216906664</v>
      </c>
      <c r="AE237" s="11">
        <f>'OddsRatio_working_3-way'!X237^(1/3)*SIN(('OddsRatio_working_3-way'!Y237+4*PI())/3)</f>
        <v>-0.4838536634716521</v>
      </c>
      <c r="AF237" s="11">
        <f>-'OddsRatio_working_3-way'!U237/(3*'OddsRatio_working_3-way'!X237^(1/3))*COS(('OddsRatio_working_3-way'!Y237)/3)</f>
        <v>0.52525572671720855</v>
      </c>
      <c r="AG237" s="11">
        <f>-'OddsRatio_working_3-way'!U237/(3*'OddsRatio_working_3-way'!X237^(1/3))*COS(('OddsRatio_working_3-way'!Y237+2*PI())/3)</f>
        <v>-0.31280340184402605</v>
      </c>
      <c r="AH237" s="11">
        <f>-'OddsRatio_working_3-way'!U237/(3*'OddsRatio_working_3-way'!X237^(1/3))*COS(('OddsRatio_working_3-way'!Y237+4*PI())/3)</f>
        <v>-0.21245232487318239</v>
      </c>
      <c r="AI237" s="11">
        <f>'OddsRatio_working_3-way'!U237/(3*'OddsRatio_working_3-way'!X237^(1/3))*SIN(('OddsRatio_working_3-way'!Y237)/3)</f>
        <v>-5.7937721302585378E-2</v>
      </c>
      <c r="AJ237" s="11">
        <f>'OddsRatio_working_3-way'!U237/(3*'OddsRatio_working_3-way'!X237^(1/3))*SIN(('OddsRatio_working_3-way'!Y237+2*PI())/3)</f>
        <v>-0.42591594216906659</v>
      </c>
      <c r="AK237" s="11">
        <f>'OddsRatio_working_3-way'!U237/(3*'OddsRatio_working_3-way'!X237^(1/3))*SIN(('OddsRatio_working_3-way'!Y237+4*PI())/3)</f>
        <v>0.48385366347165198</v>
      </c>
      <c r="AL237" s="11">
        <f>'OddsRatio_working_3-way'!Z237+'OddsRatio_working_3-way'!AF237</f>
        <v>1.0505114534344173</v>
      </c>
      <c r="AM237" s="11">
        <f>'OddsRatio_working_3-way'!AA237+'OddsRatio_working_3-way'!AG237</f>
        <v>-0.62560680368805222</v>
      </c>
      <c r="AN237" s="11">
        <f>'OddsRatio_working_3-way'!AB237+'OddsRatio_working_3-way'!AH237</f>
        <v>-0.42490464974636483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1.0505114534344173</v>
      </c>
      <c r="AS237" s="11">
        <f>IF(('OddsRatio_working_3-way'!X237=0),IF(Q237&gt;0,-Q237^(1/3),(-Q237)^(1/3)),'OddsRatio_working_3-way'!AM237-'OddsRatio_working_3-way'!R237/3)</f>
        <v>-0.62560680368805222</v>
      </c>
      <c r="AT237" s="11">
        <f>IF(('OddsRatio_working_3-way'!X237=0),IF(Q237&gt;0,-Q237^(1/3),(-Q237)^(1/3)),'OddsRatio_working_3-way'!AN237-'OddsRatio_working_3-way'!R237/3)</f>
        <v>-0.42490464974636483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9">
        <f t="shared" si="52"/>
        <v>0.62655921534287762</v>
      </c>
      <c r="E238" s="9">
        <f t="shared" si="53"/>
        <v>0.21551867384846751</v>
      </c>
      <c r="F238" s="9">
        <f t="shared" si="54"/>
        <v>0.15792211080865509</v>
      </c>
      <c r="G238" s="9">
        <f t="shared" si="55"/>
        <v>1.0643184677535142</v>
      </c>
      <c r="H238" s="9">
        <f t="shared" si="56"/>
        <v>1.596018341941968</v>
      </c>
      <c r="I238" s="9">
        <f t="shared" si="57"/>
        <v>4.639969159717019</v>
      </c>
      <c r="J238" s="9">
        <f t="shared" si="58"/>
        <v>6.3322355234451058</v>
      </c>
      <c r="K238" s="11">
        <f t="shared" si="59"/>
        <v>0.64102564102564097</v>
      </c>
      <c r="L238" s="11">
        <f t="shared" si="60"/>
        <v>0.22624434389140272</v>
      </c>
      <c r="M238" s="11">
        <f t="shared" si="61"/>
        <v>0.1663893510815308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-0.23154239395647014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0.21693935871663791</v>
      </c>
      <c r="Q238" s="11">
        <f>2*'OddsRatio_working_3-way'!K238*'OddsRatio_working_3-way'!L238*'OddsRatio_working_3-way'!M238</f>
        <v>4.8262371238406661E-2</v>
      </c>
      <c r="R238" s="11">
        <f t="shared" si="62"/>
        <v>0</v>
      </c>
      <c r="S238" s="11">
        <f t="shared" si="63"/>
        <v>-0.93693148373261792</v>
      </c>
      <c r="T238" s="11">
        <f t="shared" si="64"/>
        <v>-0.20843859482371926</v>
      </c>
      <c r="U238" s="11">
        <f>'OddsRatio_working_3-way'!S238-'OddsRatio_working_3-way'!R238^2/3</f>
        <v>-0.93693148373261792</v>
      </c>
      <c r="V238" s="11">
        <f>'OddsRatio_working_3-way'!S238*'OddsRatio_working_3-way'!R238/3-2*'OddsRatio_working_3-way'!R238^3/27-'OddsRatio_working_3-way'!T238</f>
        <v>0.20843859482371926</v>
      </c>
      <c r="W238" s="11">
        <f>'OddsRatio_working_3-way'!V238^2+4*'OddsRatio_working_3-way'!U238^3/27</f>
        <v>-7.8401722664889234E-2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0.17453392970779052</v>
      </c>
      <c r="Y238" s="11">
        <f>IF('OddsRatio_working_3-way'!W238&gt;=0,IF('OddsRatio_working_3-way'!V238+SQRT('OddsRatio_working_3-way'!W238)&gt;0,0,PI()),ACOS('OddsRatio_working_3-way'!V238/(2*'OddsRatio_working_3-way'!X238)))</f>
        <v>0.93087896966274808</v>
      </c>
      <c r="Z238" s="11">
        <f>'OddsRatio_working_3-way'!X238^(1/3)*COS('OddsRatio_working_3-way'!Y238/3)</f>
        <v>0.53215923387675723</v>
      </c>
      <c r="AA238" s="11">
        <f>'OddsRatio_working_3-way'!X238^(1/3)*COS(('OddsRatio_working_3-way'!Y238+2*PI())/3)</f>
        <v>-0.41385574248960427</v>
      </c>
      <c r="AB238" s="11">
        <f>'OddsRatio_working_3-way'!X238^(1/3)*COS(('OddsRatio_working_3-way'!Y238+4*PI())/3)</f>
        <v>-0.11830349138715307</v>
      </c>
      <c r="AC238" s="11">
        <f>'OddsRatio_working_3-way'!X238^(1/3)*SIN('OddsRatio_working_3-way'!Y238/3)</f>
        <v>0.17063717173360007</v>
      </c>
      <c r="AD238" s="11">
        <f>'OddsRatio_working_3-way'!X238^(1/3)*SIN(('OddsRatio_working_3-way'!Y238+2*PI())/3)</f>
        <v>0.37554482952893614</v>
      </c>
      <c r="AE238" s="11">
        <f>'OddsRatio_working_3-way'!X238^(1/3)*SIN(('OddsRatio_working_3-way'!Y238+4*PI())/3)</f>
        <v>-0.54618200126253624</v>
      </c>
      <c r="AF238" s="11">
        <f>-'OddsRatio_working_3-way'!U238/(3*'OddsRatio_working_3-way'!X238^(1/3))*COS(('OddsRatio_working_3-way'!Y238)/3)</f>
        <v>0.53215923387675712</v>
      </c>
      <c r="AG238" s="11">
        <f>-'OddsRatio_working_3-way'!U238/(3*'OddsRatio_working_3-way'!X238^(1/3))*COS(('OddsRatio_working_3-way'!Y238+2*PI())/3)</f>
        <v>-0.41385574248960422</v>
      </c>
      <c r="AH238" s="11">
        <f>-'OddsRatio_working_3-way'!U238/(3*'OddsRatio_working_3-way'!X238^(1/3))*COS(('OddsRatio_working_3-way'!Y238+4*PI())/3)</f>
        <v>-0.11830349138715306</v>
      </c>
      <c r="AI238" s="11">
        <f>'OddsRatio_working_3-way'!U238/(3*'OddsRatio_working_3-way'!X238^(1/3))*SIN(('OddsRatio_working_3-way'!Y238)/3)</f>
        <v>-0.17063717173360005</v>
      </c>
      <c r="AJ238" s="11">
        <f>'OddsRatio_working_3-way'!U238/(3*'OddsRatio_working_3-way'!X238^(1/3))*SIN(('OddsRatio_working_3-way'!Y238+2*PI())/3)</f>
        <v>-0.37554482952893603</v>
      </c>
      <c r="AK238" s="11">
        <f>'OddsRatio_working_3-way'!U238/(3*'OddsRatio_working_3-way'!X238^(1/3))*SIN(('OddsRatio_working_3-way'!Y238+4*PI())/3)</f>
        <v>0.54618200126253613</v>
      </c>
      <c r="AL238" s="11">
        <f>'OddsRatio_working_3-way'!Z238+'OddsRatio_working_3-way'!AF238</f>
        <v>1.0643184677535142</v>
      </c>
      <c r="AM238" s="11">
        <f>'OddsRatio_working_3-way'!AA238+'OddsRatio_working_3-way'!AG238</f>
        <v>-0.82771148497920843</v>
      </c>
      <c r="AN238" s="11">
        <f>'OddsRatio_working_3-way'!AB238+'OddsRatio_working_3-way'!AH238</f>
        <v>-0.23660698277430614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1.0643184677535142</v>
      </c>
      <c r="AS238" s="11">
        <f>IF(('OddsRatio_working_3-way'!X238=0),IF(Q238&gt;0,-Q238^(1/3),(-Q238)^(1/3)),'OddsRatio_working_3-way'!AM238-'OddsRatio_working_3-way'!R238/3)</f>
        <v>-0.82771148497920843</v>
      </c>
      <c r="AT238" s="11">
        <f>IF(('OddsRatio_working_3-way'!X238=0),IF(Q238&gt;0,-Q238^(1/3),(-Q238)^(1/3)),'OddsRatio_working_3-way'!AN238-'OddsRatio_working_3-way'!R238/3)</f>
        <v>-0.23660698277430614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9">
        <f t="shared" si="52"/>
        <v>0.14895266466932808</v>
      </c>
      <c r="E239" s="9">
        <f t="shared" si="53"/>
        <v>0.22528586782285703</v>
      </c>
      <c r="F239" s="9">
        <f t="shared" si="54"/>
        <v>0.62576146750781514</v>
      </c>
      <c r="G239" s="9">
        <f t="shared" si="55"/>
        <v>1.0679518130088415</v>
      </c>
      <c r="H239" s="9">
        <f t="shared" si="56"/>
        <v>6.7135421995973008</v>
      </c>
      <c r="I239" s="9">
        <f t="shared" si="57"/>
        <v>4.438804837888469</v>
      </c>
      <c r="J239" s="9">
        <f t="shared" si="58"/>
        <v>1.5980530152849513</v>
      </c>
      <c r="K239" s="11">
        <f t="shared" si="59"/>
        <v>0.15748031496062992</v>
      </c>
      <c r="L239" s="11">
        <f t="shared" si="60"/>
        <v>0.23696682464454977</v>
      </c>
      <c r="M239" s="11">
        <f t="shared" si="61"/>
        <v>0.64102564102564097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-0.23077401507822837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0.21840370573437706</v>
      </c>
      <c r="Q239" s="11">
        <f>2*'OddsRatio_working_3-way'!K239*'OddsRatio_working_3-way'!L239*'OddsRatio_working_3-way'!M239</f>
        <v>4.7843089974671862E-2</v>
      </c>
      <c r="R239" s="11">
        <f t="shared" si="62"/>
        <v>0</v>
      </c>
      <c r="S239" s="11">
        <f t="shared" si="63"/>
        <v>-0.94639643748600555</v>
      </c>
      <c r="T239" s="11">
        <f t="shared" si="64"/>
        <v>-0.20731575848543385</v>
      </c>
      <c r="U239" s="11">
        <f>'OddsRatio_working_3-way'!S239-'OddsRatio_working_3-way'!R239^2/3</f>
        <v>-0.94639643748600555</v>
      </c>
      <c r="V239" s="11">
        <f>'OddsRatio_working_3-way'!S239*'OddsRatio_working_3-way'!R239/3-2*'OddsRatio_working_3-way'!R239^3/27-'OddsRatio_working_3-way'!T239</f>
        <v>0.20731575848543385</v>
      </c>
      <c r="W239" s="11">
        <f>'OddsRatio_working_3-way'!V239^2+4*'OddsRatio_working_3-way'!U239^3/27</f>
        <v>-8.2598741741041912E-2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0.17718533055633631</v>
      </c>
      <c r="Y239" s="11">
        <f>IF('OddsRatio_working_3-way'!W239&gt;=0,IF('OddsRatio_working_3-way'!V239+SQRT('OddsRatio_working_3-way'!W239)&gt;0,0,PI()),ACOS('OddsRatio_working_3-way'!V239/(2*'OddsRatio_working_3-way'!X239)))</f>
        <v>0.94588522646010542</v>
      </c>
      <c r="Z239" s="11">
        <f>'OddsRatio_working_3-way'!X239^(1/3)*COS('OddsRatio_working_3-way'!Y239/3)</f>
        <v>0.53397590650442073</v>
      </c>
      <c r="AA239" s="11">
        <f>'OddsRatio_working_3-way'!X239^(1/3)*COS(('OddsRatio_working_3-way'!Y239+2*PI())/3)</f>
        <v>-0.41782365136803434</v>
      </c>
      <c r="AB239" s="11">
        <f>'OddsRatio_working_3-way'!X239^(1/3)*COS(('OddsRatio_working_3-way'!Y239+4*PI())/3)</f>
        <v>-0.11615225513638659</v>
      </c>
      <c r="AC239" s="11">
        <f>'OddsRatio_working_3-way'!X239^(1/3)*SIN('OddsRatio_working_3-way'!Y239/3)</f>
        <v>0.17417006182115211</v>
      </c>
      <c r="AD239" s="11">
        <f>'OddsRatio_working_3-way'!X239^(1/3)*SIN(('OddsRatio_working_3-way'!Y239+2*PI())/3)</f>
        <v>0.37535166913107665</v>
      </c>
      <c r="AE239" s="11">
        <f>'OddsRatio_working_3-way'!X239^(1/3)*SIN(('OddsRatio_working_3-way'!Y239+4*PI())/3)</f>
        <v>-0.54952173095222867</v>
      </c>
      <c r="AF239" s="11">
        <f>-'OddsRatio_working_3-way'!U239/(3*'OddsRatio_working_3-way'!X239^(1/3))*COS(('OddsRatio_working_3-way'!Y239)/3)</f>
        <v>0.53397590650442062</v>
      </c>
      <c r="AG239" s="11">
        <f>-'OddsRatio_working_3-way'!U239/(3*'OddsRatio_working_3-way'!X239^(1/3))*COS(('OddsRatio_working_3-way'!Y239+2*PI())/3)</f>
        <v>-0.41782365136803423</v>
      </c>
      <c r="AH239" s="11">
        <f>-'OddsRatio_working_3-way'!U239/(3*'OddsRatio_working_3-way'!X239^(1/3))*COS(('OddsRatio_working_3-way'!Y239+4*PI())/3)</f>
        <v>-0.11615225513638658</v>
      </c>
      <c r="AI239" s="11">
        <f>'OddsRatio_working_3-way'!U239/(3*'OddsRatio_working_3-way'!X239^(1/3))*SIN(('OddsRatio_working_3-way'!Y239)/3)</f>
        <v>-0.17417006182115208</v>
      </c>
      <c r="AJ239" s="11">
        <f>'OddsRatio_working_3-way'!U239/(3*'OddsRatio_working_3-way'!X239^(1/3))*SIN(('OddsRatio_working_3-way'!Y239+2*PI())/3)</f>
        <v>-0.37535166913107654</v>
      </c>
      <c r="AK239" s="11">
        <f>'OddsRatio_working_3-way'!U239/(3*'OddsRatio_working_3-way'!X239^(1/3))*SIN(('OddsRatio_working_3-way'!Y239+4*PI())/3)</f>
        <v>0.54952173095222856</v>
      </c>
      <c r="AL239" s="11">
        <f>'OddsRatio_working_3-way'!Z239+'OddsRatio_working_3-way'!AF239</f>
        <v>1.0679518130088415</v>
      </c>
      <c r="AM239" s="11">
        <f>'OddsRatio_working_3-way'!AA239+'OddsRatio_working_3-way'!AG239</f>
        <v>-0.83564730273606858</v>
      </c>
      <c r="AN239" s="11">
        <f>'OddsRatio_working_3-way'!AB239+'OddsRatio_working_3-way'!AH239</f>
        <v>-0.23230451027277316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1.0679518130088415</v>
      </c>
      <c r="AS239" s="11">
        <f>IF(('OddsRatio_working_3-way'!X239=0),IF(Q239&gt;0,-Q239^(1/3),(-Q239)^(1/3)),'OddsRatio_working_3-way'!AM239-'OddsRatio_working_3-way'!R239/3)</f>
        <v>-0.83564730273606858</v>
      </c>
      <c r="AT239" s="11">
        <f>IF(('OddsRatio_working_3-way'!X239=0),IF(Q239&gt;0,-Q239^(1/3),(-Q239)^(1/3)),'OddsRatio_working_3-way'!AN239-'OddsRatio_working_3-way'!R239/3)</f>
        <v>-0.23230451027277316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9">
        <f t="shared" si="52"/>
        <v>0.47519668107310858</v>
      </c>
      <c r="E240" s="9">
        <f t="shared" si="53"/>
        <v>0.26927697099835507</v>
      </c>
      <c r="F240" s="9">
        <f t="shared" si="54"/>
        <v>0.25552634792853618</v>
      </c>
      <c r="G240" s="9">
        <f t="shared" si="55"/>
        <v>1.0518017162148108</v>
      </c>
      <c r="H240" s="9">
        <f t="shared" si="56"/>
        <v>2.104391802025551</v>
      </c>
      <c r="I240" s="9">
        <f t="shared" si="57"/>
        <v>3.7136484278342121</v>
      </c>
      <c r="J240" s="9">
        <f t="shared" si="58"/>
        <v>3.913490753915025</v>
      </c>
      <c r="K240" s="11">
        <f t="shared" si="59"/>
        <v>0.48780487804878053</v>
      </c>
      <c r="L240" s="11">
        <f t="shared" si="60"/>
        <v>0.27932960893854747</v>
      </c>
      <c r="M240" s="11">
        <f t="shared" si="61"/>
        <v>0.26525198938992045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-0.27121302094872657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0.23131390272455249</v>
      </c>
      <c r="Q240" s="11">
        <f>2*'OddsRatio_working_3-way'!K240*'OddsRatio_working_3-way'!L240*'OddsRatio_working_3-way'!M240</f>
        <v>7.228559460142267E-2</v>
      </c>
      <c r="R240" s="11">
        <f t="shared" si="62"/>
        <v>0</v>
      </c>
      <c r="S240" s="11">
        <f t="shared" si="63"/>
        <v>-0.85288642084880906</v>
      </c>
      <c r="T240" s="11">
        <f t="shared" si="64"/>
        <v>-0.26652700651525291</v>
      </c>
      <c r="U240" s="11">
        <f>'OddsRatio_working_3-way'!S240-'OddsRatio_working_3-way'!R240^2/3</f>
        <v>-0.85288642084880906</v>
      </c>
      <c r="V240" s="11">
        <f>'OddsRatio_working_3-way'!S240*'OddsRatio_working_3-way'!R240/3-2*'OddsRatio_working_3-way'!R240^3/27-'OddsRatio_working_3-way'!T240</f>
        <v>0.26652700651525291</v>
      </c>
      <c r="W240" s="11">
        <f>'OddsRatio_working_3-way'!V240^2+4*'OddsRatio_working_3-way'!U240^3/27</f>
        <v>-2.0874849075403559E-2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0.15158454264649251</v>
      </c>
      <c r="Y240" s="11">
        <f>IF('OddsRatio_working_3-way'!W240&gt;=0,IF('OddsRatio_working_3-way'!V240+SQRT('OddsRatio_working_3-way'!W240)&gt;0,0,PI()),ACOS('OddsRatio_working_3-way'!V240/(2*'OddsRatio_working_3-way'!X240)))</f>
        <v>0.49674908542269769</v>
      </c>
      <c r="Z240" s="11">
        <f>'OddsRatio_working_3-way'!X240^(1/3)*COS('OddsRatio_working_3-way'!Y240/3)</f>
        <v>0.52590085810740539</v>
      </c>
      <c r="AA240" s="11">
        <f>'OddsRatio_working_3-way'!X240^(1/3)*COS(('OddsRatio_working_3-way'!Y240+2*PI())/3)</f>
        <v>-0.33906101171881786</v>
      </c>
      <c r="AB240" s="11">
        <f>'OddsRatio_working_3-way'!X240^(1/3)*COS(('OddsRatio_working_3-way'!Y240+4*PI())/3)</f>
        <v>-0.18683984638858769</v>
      </c>
      <c r="AC240" s="11">
        <f>'OddsRatio_working_3-way'!X240^(1/3)*SIN('OddsRatio_working_3-way'!Y240/3)</f>
        <v>8.7884930779767098E-2</v>
      </c>
      <c r="AD240" s="11">
        <f>'OddsRatio_working_3-way'!X240^(1/3)*SIN(('OddsRatio_working_3-way'!Y240+2*PI())/3)</f>
        <v>0.41150103760316509</v>
      </c>
      <c r="AE240" s="11">
        <f>'OddsRatio_working_3-way'!X240^(1/3)*SIN(('OddsRatio_working_3-way'!Y240+4*PI())/3)</f>
        <v>-0.49938596838293198</v>
      </c>
      <c r="AF240" s="11">
        <f>-'OddsRatio_working_3-way'!U240/(3*'OddsRatio_working_3-way'!X240^(1/3))*COS(('OddsRatio_working_3-way'!Y240)/3)</f>
        <v>0.52590085810740528</v>
      </c>
      <c r="AG240" s="11">
        <f>-'OddsRatio_working_3-way'!U240/(3*'OddsRatio_working_3-way'!X240^(1/3))*COS(('OddsRatio_working_3-way'!Y240+2*PI())/3)</f>
        <v>-0.33906101171881781</v>
      </c>
      <c r="AH240" s="11">
        <f>-'OddsRatio_working_3-way'!U240/(3*'OddsRatio_working_3-way'!X240^(1/3))*COS(('OddsRatio_working_3-way'!Y240+4*PI())/3)</f>
        <v>-0.18683984638858767</v>
      </c>
      <c r="AI240" s="11">
        <f>'OddsRatio_working_3-way'!U240/(3*'OddsRatio_working_3-way'!X240^(1/3))*SIN(('OddsRatio_working_3-way'!Y240)/3)</f>
        <v>-8.788493077976707E-2</v>
      </c>
      <c r="AJ240" s="11">
        <f>'OddsRatio_working_3-way'!U240/(3*'OddsRatio_working_3-way'!X240^(1/3))*SIN(('OddsRatio_working_3-way'!Y240+2*PI())/3)</f>
        <v>-0.41150103760316498</v>
      </c>
      <c r="AK240" s="11">
        <f>'OddsRatio_working_3-way'!U240/(3*'OddsRatio_working_3-way'!X240^(1/3))*SIN(('OddsRatio_working_3-way'!Y240+4*PI())/3)</f>
        <v>0.49938596838293187</v>
      </c>
      <c r="AL240" s="11">
        <f>'OddsRatio_working_3-way'!Z240+'OddsRatio_working_3-way'!AF240</f>
        <v>1.0518017162148108</v>
      </c>
      <c r="AM240" s="11">
        <f>'OddsRatio_working_3-way'!AA240+'OddsRatio_working_3-way'!AG240</f>
        <v>-0.67812202343763572</v>
      </c>
      <c r="AN240" s="11">
        <f>'OddsRatio_working_3-way'!AB240+'OddsRatio_working_3-way'!AH240</f>
        <v>-0.37367969277717539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1.0518017162148108</v>
      </c>
      <c r="AS240" s="11">
        <f>IF(('OddsRatio_working_3-way'!X240=0),IF(Q240&gt;0,-Q240^(1/3),(-Q240)^(1/3)),'OddsRatio_working_3-way'!AM240-'OddsRatio_working_3-way'!R240/3)</f>
        <v>-0.67812202343763572</v>
      </c>
      <c r="AT240" s="11">
        <f>IF(('OddsRatio_working_3-way'!X240=0),IF(Q240&gt;0,-Q240^(1/3),(-Q240)^(1/3)),'OddsRatio_working_3-way'!AN240-'OddsRatio_working_3-way'!R240/3)</f>
        <v>-0.37367969277717539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9">
        <f t="shared" si="52"/>
        <v>0.19661796431114845</v>
      </c>
      <c r="E241" s="9">
        <f t="shared" si="53"/>
        <v>0.23589552419452364</v>
      </c>
      <c r="F241" s="9">
        <f t="shared" si="54"/>
        <v>0.56748651149432805</v>
      </c>
      <c r="G241" s="9">
        <f t="shared" si="55"/>
        <v>1.0585505845738572</v>
      </c>
      <c r="H241" s="9">
        <f t="shared" si="56"/>
        <v>5.0860052564550884</v>
      </c>
      <c r="I241" s="9">
        <f t="shared" si="57"/>
        <v>4.2391647887960024</v>
      </c>
      <c r="J241" s="9">
        <f t="shared" si="58"/>
        <v>1.7621564208931773</v>
      </c>
      <c r="K241" s="11">
        <f t="shared" si="59"/>
        <v>0.20576131687242796</v>
      </c>
      <c r="L241" s="11">
        <f t="shared" si="60"/>
        <v>0.24630541871921185</v>
      </c>
      <c r="M241" s="11">
        <f t="shared" si="61"/>
        <v>0.58139534883720934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-0.25058235002100282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0.22511405385859634</v>
      </c>
      <c r="Q241" s="11">
        <f>2*'OddsRatio_working_3-way'!K241*'OddsRatio_working_3-way'!L241*'OddsRatio_working_3-way'!M241</f>
        <v>5.8930380591255591E-2</v>
      </c>
      <c r="R241" s="11">
        <f t="shared" si="62"/>
        <v>0</v>
      </c>
      <c r="S241" s="11">
        <f t="shared" si="63"/>
        <v>-0.89836356726532485</v>
      </c>
      <c r="T241" s="11">
        <f t="shared" si="64"/>
        <v>-0.23517370870820023</v>
      </c>
      <c r="U241" s="11">
        <f>'OddsRatio_working_3-way'!S241-'OddsRatio_working_3-way'!R241^2/3</f>
        <v>-0.89836356726532485</v>
      </c>
      <c r="V241" s="11">
        <f>'OddsRatio_working_3-way'!S241*'OddsRatio_working_3-way'!R241/3-2*'OddsRatio_working_3-way'!R241^3/27-'OddsRatio_working_3-way'!T241</f>
        <v>0.23517370870820023</v>
      </c>
      <c r="W241" s="11">
        <f>'OddsRatio_working_3-way'!V241^2+4*'OddsRatio_working_3-way'!U241^3/27</f>
        <v>-5.2105281463567354E-2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0.16386881546769108</v>
      </c>
      <c r="Y241" s="11">
        <f>IF('OddsRatio_working_3-way'!W241&gt;=0,IF('OddsRatio_working_3-way'!V241+SQRT('OddsRatio_working_3-way'!W241)&gt;0,0,PI()),ACOS('OddsRatio_working_3-way'!V241/(2*'OddsRatio_working_3-way'!X241)))</f>
        <v>0.77049355626332661</v>
      </c>
      <c r="Z241" s="11">
        <f>'OddsRatio_working_3-way'!X241^(1/3)*COS('OddsRatio_working_3-way'!Y241/3)</f>
        <v>0.52927529228692871</v>
      </c>
      <c r="AA241" s="11">
        <f>'OddsRatio_working_3-way'!X241^(1/3)*COS(('OddsRatio_working_3-way'!Y241+2*PI())/3)</f>
        <v>-0.38501887618897801</v>
      </c>
      <c r="AB241" s="11">
        <f>'OddsRatio_working_3-way'!X241^(1/3)*COS(('OddsRatio_working_3-way'!Y241+4*PI())/3)</f>
        <v>-0.14425641609795056</v>
      </c>
      <c r="AC241" s="11">
        <f>'OddsRatio_working_3-way'!X241^(1/3)*SIN('OddsRatio_working_3-way'!Y241/3)</f>
        <v>0.13900427114431113</v>
      </c>
      <c r="AD241" s="11">
        <f>'OddsRatio_working_3-way'!X241^(1/3)*SIN(('OddsRatio_working_3-way'!Y241+2*PI())/3)</f>
        <v>0.38886371314375867</v>
      </c>
      <c r="AE241" s="11">
        <f>'OddsRatio_working_3-way'!X241^(1/3)*SIN(('OddsRatio_working_3-way'!Y241+4*PI())/3)</f>
        <v>-0.5278679842880698</v>
      </c>
      <c r="AF241" s="11">
        <f>-'OddsRatio_working_3-way'!U241/(3*'OddsRatio_working_3-way'!X241^(1/3))*COS(('OddsRatio_working_3-way'!Y241)/3)</f>
        <v>0.5292752922869286</v>
      </c>
      <c r="AG241" s="11">
        <f>-'OddsRatio_working_3-way'!U241/(3*'OddsRatio_working_3-way'!X241^(1/3))*COS(('OddsRatio_working_3-way'!Y241+2*PI())/3)</f>
        <v>-0.38501887618897795</v>
      </c>
      <c r="AH241" s="11">
        <f>-'OddsRatio_working_3-way'!U241/(3*'OddsRatio_working_3-way'!X241^(1/3))*COS(('OddsRatio_working_3-way'!Y241+4*PI())/3)</f>
        <v>-0.14425641609795053</v>
      </c>
      <c r="AI241" s="11">
        <f>'OddsRatio_working_3-way'!U241/(3*'OddsRatio_working_3-way'!X241^(1/3))*SIN(('OddsRatio_working_3-way'!Y241)/3)</f>
        <v>-0.1390042711443111</v>
      </c>
      <c r="AJ241" s="11">
        <f>'OddsRatio_working_3-way'!U241/(3*'OddsRatio_working_3-way'!X241^(1/3))*SIN(('OddsRatio_working_3-way'!Y241+2*PI())/3)</f>
        <v>-0.38886371314375856</v>
      </c>
      <c r="AK241" s="11">
        <f>'OddsRatio_working_3-way'!U241/(3*'OddsRatio_working_3-way'!X241^(1/3))*SIN(('OddsRatio_working_3-way'!Y241+4*PI())/3)</f>
        <v>0.52786798428806969</v>
      </c>
      <c r="AL241" s="11">
        <f>'OddsRatio_working_3-way'!Z241+'OddsRatio_working_3-way'!AF241</f>
        <v>1.0585505845738572</v>
      </c>
      <c r="AM241" s="11">
        <f>'OddsRatio_working_3-way'!AA241+'OddsRatio_working_3-way'!AG241</f>
        <v>-0.77003775237795602</v>
      </c>
      <c r="AN241" s="11">
        <f>'OddsRatio_working_3-way'!AB241+'OddsRatio_working_3-way'!AH241</f>
        <v>-0.28851283219590107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1.0585505845738572</v>
      </c>
      <c r="AS241" s="11">
        <f>IF(('OddsRatio_working_3-way'!X241=0),IF(Q241&gt;0,-Q241^(1/3),(-Q241)^(1/3)),'OddsRatio_working_3-way'!AM241-'OddsRatio_working_3-way'!R241/3)</f>
        <v>-0.77003775237795602</v>
      </c>
      <c r="AT241" s="11">
        <f>IF(('OddsRatio_working_3-way'!X241=0),IF(Q241&gt;0,-Q241^(1/3),(-Q241)^(1/3)),'OddsRatio_working_3-way'!AN241-'OddsRatio_working_3-way'!R241/3)</f>
        <v>-0.28851283219590107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9">
        <f t="shared" si="52"/>
        <v>0.33635595082563763</v>
      </c>
      <c r="E242" s="9">
        <f t="shared" si="53"/>
        <v>0.29434699743996562</v>
      </c>
      <c r="F242" s="9">
        <f t="shared" si="54"/>
        <v>0.36929705173439675</v>
      </c>
      <c r="G242" s="9">
        <f t="shared" si="55"/>
        <v>1.0607746793965722</v>
      </c>
      <c r="H242" s="9">
        <f t="shared" si="56"/>
        <v>2.9730409036776235</v>
      </c>
      <c r="I242" s="9">
        <f t="shared" si="57"/>
        <v>3.3973507754362533</v>
      </c>
      <c r="J242" s="9">
        <f t="shared" si="58"/>
        <v>2.707847233828482</v>
      </c>
      <c r="K242" s="11">
        <f t="shared" si="59"/>
        <v>0.34965034965034969</v>
      </c>
      <c r="L242" s="11">
        <f t="shared" si="60"/>
        <v>0.30674846625766872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-0.27811417128108473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0.23546723356327756</v>
      </c>
      <c r="Q242" s="11">
        <f>2*'OddsRatio_working_3-way'!K242*'OddsRatio_working_3-way'!L242*'OddsRatio_working_3-way'!M242</f>
        <v>8.2187516077932843E-2</v>
      </c>
      <c r="R242" s="11">
        <f t="shared" si="62"/>
        <v>0</v>
      </c>
      <c r="S242" s="11">
        <f t="shared" si="63"/>
        <v>-0.84665672546867554</v>
      </c>
      <c r="T242" s="11">
        <f t="shared" si="64"/>
        <v>-0.29551718166445923</v>
      </c>
      <c r="U242" s="11">
        <f>'OddsRatio_working_3-way'!S242-'OddsRatio_working_3-way'!R242^2/3</f>
        <v>-0.84665672546867554</v>
      </c>
      <c r="V242" s="11">
        <f>'OddsRatio_working_3-way'!S242*'OddsRatio_working_3-way'!R242/3-2*'OddsRatio_working_3-way'!R242^3/27-'OddsRatio_working_3-way'!T242</f>
        <v>0.29551718166445923</v>
      </c>
      <c r="W242" s="11">
        <f>'OddsRatio_working_3-way'!V242^2+4*'OddsRatio_working_3-way'!U242^3/27</f>
        <v>-2.5817312921563168E-3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0.14992676207990796</v>
      </c>
      <c r="Y242" s="11">
        <f>IF('OddsRatio_working_3-way'!W242&gt;=0,IF('OddsRatio_working_3-way'!V242+SQRT('OddsRatio_working_3-way'!W242)&gt;0,0,PI()),ACOS('OddsRatio_working_3-way'!V242/(2*'OddsRatio_working_3-way'!X242)))</f>
        <v>0.17027346781151675</v>
      </c>
      <c r="Z242" s="11">
        <f>'OddsRatio_working_3-way'!X242^(1/3)*COS('OddsRatio_working_3-way'!Y242/3)</f>
        <v>0.53038733969828611</v>
      </c>
      <c r="AA242" s="11">
        <f>'OddsRatio_working_3-way'!X242^(1/3)*COS(('OddsRatio_working_3-way'!Y242+2*PI())/3)</f>
        <v>-0.29129220971251507</v>
      </c>
      <c r="AB242" s="11">
        <f>'OddsRatio_working_3-way'!X242^(1/3)*COS(('OddsRatio_working_3-way'!Y242+4*PI())/3)</f>
        <v>-0.23909512998577098</v>
      </c>
      <c r="AC242" s="11">
        <f>'OddsRatio_working_3-way'!X242^(1/3)*SIN('OddsRatio_working_3-way'!Y242/3)</f>
        <v>3.013599803114805E-2</v>
      </c>
      <c r="AD242" s="11">
        <f>'OddsRatio_working_3-way'!X242^(1/3)*SIN(('OddsRatio_working_3-way'!Y242+2*PI())/3)</f>
        <v>0.44426091100878845</v>
      </c>
      <c r="AE242" s="11">
        <f>'OddsRatio_working_3-way'!X242^(1/3)*SIN(('OddsRatio_working_3-way'!Y242+4*PI())/3)</f>
        <v>-0.47439690903993653</v>
      </c>
      <c r="AF242" s="11">
        <f>-'OddsRatio_working_3-way'!U242/(3*'OddsRatio_working_3-way'!X242^(1/3))*COS(('OddsRatio_working_3-way'!Y242)/3)</f>
        <v>0.53038733969828611</v>
      </c>
      <c r="AG242" s="11">
        <f>-'OddsRatio_working_3-way'!U242/(3*'OddsRatio_working_3-way'!X242^(1/3))*COS(('OddsRatio_working_3-way'!Y242+2*PI())/3)</f>
        <v>-0.29129220971251507</v>
      </c>
      <c r="AH242" s="11">
        <f>-'OddsRatio_working_3-way'!U242/(3*'OddsRatio_working_3-way'!X242^(1/3))*COS(('OddsRatio_working_3-way'!Y242+4*PI())/3)</f>
        <v>-0.23909512998577098</v>
      </c>
      <c r="AI242" s="11">
        <f>'OddsRatio_working_3-way'!U242/(3*'OddsRatio_working_3-way'!X242^(1/3))*SIN(('OddsRatio_working_3-way'!Y242)/3)</f>
        <v>-3.013599803114805E-2</v>
      </c>
      <c r="AJ242" s="11">
        <f>'OddsRatio_working_3-way'!U242/(3*'OddsRatio_working_3-way'!X242^(1/3))*SIN(('OddsRatio_working_3-way'!Y242+2*PI())/3)</f>
        <v>-0.44426091100878845</v>
      </c>
      <c r="AK242" s="11">
        <f>'OddsRatio_working_3-way'!U242/(3*'OddsRatio_working_3-way'!X242^(1/3))*SIN(('OddsRatio_working_3-way'!Y242+4*PI())/3)</f>
        <v>0.47439690903993653</v>
      </c>
      <c r="AL242" s="11">
        <f>'OddsRatio_working_3-way'!Z242+'OddsRatio_working_3-way'!AF242</f>
        <v>1.0607746793965722</v>
      </c>
      <c r="AM242" s="11">
        <f>'OddsRatio_working_3-way'!AA242+'OddsRatio_working_3-way'!AG242</f>
        <v>-0.58258441942503014</v>
      </c>
      <c r="AN242" s="11">
        <f>'OddsRatio_working_3-way'!AB242+'OddsRatio_working_3-way'!AH242</f>
        <v>-0.47819025997154196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1.0607746793965722</v>
      </c>
      <c r="AS242" s="11">
        <f>IF(('OddsRatio_working_3-way'!X242=0),IF(Q242&gt;0,-Q242^(1/3),(-Q242)^(1/3)),'OddsRatio_working_3-way'!AM242-'OddsRatio_working_3-way'!R242/3)</f>
        <v>-0.58258441942503014</v>
      </c>
      <c r="AT242" s="11">
        <f>IF(('OddsRatio_working_3-way'!X242=0),IF(Q242&gt;0,-Q242^(1/3),(-Q242)^(1/3)),'OddsRatio_working_3-way'!AN242-'OddsRatio_working_3-way'!R242/3)</f>
        <v>-0.47819025997154196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9">
        <f t="shared" si="52"/>
        <v>0.41268931961468508</v>
      </c>
      <c r="E243" s="9">
        <f t="shared" si="53"/>
        <v>0.3168631842960335</v>
      </c>
      <c r="F243" s="9">
        <f t="shared" si="54"/>
        <v>0.27044749608928143</v>
      </c>
      <c r="G243" s="9">
        <f t="shared" si="55"/>
        <v>1.0620375466357439</v>
      </c>
      <c r="H243" s="9">
        <f t="shared" si="56"/>
        <v>2.4231303124918964</v>
      </c>
      <c r="I243" s="9">
        <f t="shared" si="57"/>
        <v>3.1559362196705605</v>
      </c>
      <c r="J243" s="9">
        <f t="shared" si="58"/>
        <v>3.6975753684547894</v>
      </c>
      <c r="K243" s="11">
        <f t="shared" si="59"/>
        <v>0.42735042735042739</v>
      </c>
      <c r="L243" s="11">
        <f t="shared" si="60"/>
        <v>0.33003300330033003</v>
      </c>
      <c r="M243" s="11">
        <f t="shared" si="61"/>
        <v>0.2824858757062147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-0.27527882442017915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0.23546465902565916</v>
      </c>
      <c r="Q243" s="11">
        <f>2*'OddsRatio_working_3-way'!K243*'OddsRatio_working_3-way'!L243*'OddsRatio_working_3-way'!M243</f>
        <v>7.9683471751492124E-2</v>
      </c>
      <c r="R243" s="11">
        <f t="shared" si="62"/>
        <v>0</v>
      </c>
      <c r="S243" s="11">
        <f t="shared" si="63"/>
        <v>-0.85536786028354805</v>
      </c>
      <c r="T243" s="11">
        <f t="shared" si="64"/>
        <v>-0.28946458892844273</v>
      </c>
      <c r="U243" s="11">
        <f>'OddsRatio_working_3-way'!S243-'OddsRatio_working_3-way'!R243^2/3</f>
        <v>-0.85536786028354805</v>
      </c>
      <c r="V243" s="11">
        <f>'OddsRatio_working_3-way'!S243*'OddsRatio_working_3-way'!R243/3-2*'OddsRatio_working_3-way'!R243^3/27-'OddsRatio_working_3-way'!T243</f>
        <v>0.28946458892844273</v>
      </c>
      <c r="W243" s="11">
        <f>'OddsRatio_working_3-way'!V243^2+4*'OddsRatio_working_3-way'!U243^3/27</f>
        <v>-8.9263209920386472E-3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0.15224656747817911</v>
      </c>
      <c r="Y243" s="11">
        <f>IF('OddsRatio_working_3-way'!W243&gt;=0,IF('OddsRatio_working_3-way'!V243+SQRT('OddsRatio_working_3-way'!W243)&gt;0,0,PI()),ACOS('OddsRatio_working_3-way'!V243/(2*'OddsRatio_working_3-way'!X243)))</f>
        <v>0.31549128403002125</v>
      </c>
      <c r="Z243" s="11">
        <f>'OddsRatio_working_3-way'!X243^(1/3)*COS('OddsRatio_working_3-way'!Y243/3)</f>
        <v>0.53101877331787195</v>
      </c>
      <c r="AA243" s="11">
        <f>'OddsRatio_working_3-way'!X243^(1/3)*COS(('OddsRatio_working_3-way'!Y243+2*PI())/3)</f>
        <v>-0.31405072840876691</v>
      </c>
      <c r="AB243" s="11">
        <f>'OddsRatio_working_3-way'!X243^(1/3)*COS(('OddsRatio_working_3-way'!Y243+4*PI())/3)</f>
        <v>-0.21696804490910515</v>
      </c>
      <c r="AC243" s="11">
        <f>'OddsRatio_working_3-way'!X243^(1/3)*SIN('OddsRatio_working_3-way'!Y243/3)</f>
        <v>5.6050713452181121E-2</v>
      </c>
      <c r="AD243" s="11">
        <f>'OddsRatio_working_3-way'!X243^(1/3)*SIN(('OddsRatio_working_3-way'!Y243+2*PI())/3)</f>
        <v>0.43185039085363686</v>
      </c>
      <c r="AE243" s="11">
        <f>'OddsRatio_working_3-way'!X243^(1/3)*SIN(('OddsRatio_working_3-way'!Y243+4*PI())/3)</f>
        <v>-0.48790110430581785</v>
      </c>
      <c r="AF243" s="11">
        <f>-'OddsRatio_working_3-way'!U243/(3*'OddsRatio_working_3-way'!X243^(1/3))*COS(('OddsRatio_working_3-way'!Y243)/3)</f>
        <v>0.53101877331787195</v>
      </c>
      <c r="AG243" s="11">
        <f>-'OddsRatio_working_3-way'!U243/(3*'OddsRatio_working_3-way'!X243^(1/3))*COS(('OddsRatio_working_3-way'!Y243+2*PI())/3)</f>
        <v>-0.31405072840876691</v>
      </c>
      <c r="AH243" s="11">
        <f>-'OddsRatio_working_3-way'!U243/(3*'OddsRatio_working_3-way'!X243^(1/3))*COS(('OddsRatio_working_3-way'!Y243+4*PI())/3)</f>
        <v>-0.21696804490910515</v>
      </c>
      <c r="AI243" s="11">
        <f>'OddsRatio_working_3-way'!U243/(3*'OddsRatio_working_3-way'!X243^(1/3))*SIN(('OddsRatio_working_3-way'!Y243)/3)</f>
        <v>-5.6050713452181121E-2</v>
      </c>
      <c r="AJ243" s="11">
        <f>'OddsRatio_working_3-way'!U243/(3*'OddsRatio_working_3-way'!X243^(1/3))*SIN(('OddsRatio_working_3-way'!Y243+2*PI())/3)</f>
        <v>-0.43185039085363686</v>
      </c>
      <c r="AK243" s="11">
        <f>'OddsRatio_working_3-way'!U243/(3*'OddsRatio_working_3-way'!X243^(1/3))*SIN(('OddsRatio_working_3-way'!Y243+4*PI())/3)</f>
        <v>0.48790110430581785</v>
      </c>
      <c r="AL243" s="11">
        <f>'OddsRatio_working_3-way'!Z243+'OddsRatio_working_3-way'!AF243</f>
        <v>1.0620375466357439</v>
      </c>
      <c r="AM243" s="11">
        <f>'OddsRatio_working_3-way'!AA243+'OddsRatio_working_3-way'!AG243</f>
        <v>-0.62810145681753382</v>
      </c>
      <c r="AN243" s="11">
        <f>'OddsRatio_working_3-way'!AB243+'OddsRatio_working_3-way'!AH243</f>
        <v>-0.4339360898182103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1.0620375466357439</v>
      </c>
      <c r="AS243" s="11">
        <f>IF(('OddsRatio_working_3-way'!X243=0),IF(Q243&gt;0,-Q243^(1/3),(-Q243)^(1/3)),'OddsRatio_working_3-way'!AM243-'OddsRatio_working_3-way'!R243/3)</f>
        <v>-0.62810145681753382</v>
      </c>
      <c r="AT243" s="11">
        <f>IF(('OddsRatio_working_3-way'!X243=0),IF(Q243&gt;0,-Q243^(1/3),(-Q243)^(1/3)),'OddsRatio_working_3-way'!AN243-'OddsRatio_working_3-way'!R243/3)</f>
        <v>-0.4339360898182103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9">
        <f t="shared" si="52"/>
        <v>0.30114455005253671</v>
      </c>
      <c r="E244" s="9">
        <f t="shared" si="53"/>
        <v>0.29273711465612595</v>
      </c>
      <c r="F244" s="9">
        <f t="shared" si="54"/>
        <v>0.40611833529133728</v>
      </c>
      <c r="G244" s="9">
        <f t="shared" si="55"/>
        <v>1.0596641298868272</v>
      </c>
      <c r="H244" s="9">
        <f t="shared" si="56"/>
        <v>3.3206644444521518</v>
      </c>
      <c r="I244" s="9">
        <f t="shared" si="57"/>
        <v>3.4160342161419659</v>
      </c>
      <c r="J244" s="9">
        <f t="shared" si="58"/>
        <v>2.4623364992438215</v>
      </c>
      <c r="K244" s="11">
        <f t="shared" si="59"/>
        <v>0.31347962382445144</v>
      </c>
      <c r="L244" s="11">
        <f t="shared" si="60"/>
        <v>0.3048780487804878</v>
      </c>
      <c r="M244" s="11">
        <f t="shared" si="61"/>
        <v>0.42016806722689076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-0.27670471812855424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0.23491696548640104</v>
      </c>
      <c r="Q244" s="11">
        <f>2*'OddsRatio_working_3-way'!K244*'OddsRatio_working_3-way'!L244*'OddsRatio_working_3-way'!M244</f>
        <v>8.0313492473983256E-2</v>
      </c>
      <c r="R244" s="11">
        <f t="shared" si="62"/>
        <v>0</v>
      </c>
      <c r="S244" s="11">
        <f t="shared" si="63"/>
        <v>-0.84898070070948684</v>
      </c>
      <c r="T244" s="11">
        <f t="shared" si="64"/>
        <v>-0.29024981220837159</v>
      </c>
      <c r="U244" s="11">
        <f>'OddsRatio_working_3-way'!S244-'OddsRatio_working_3-way'!R244^2/3</f>
        <v>-0.84898070070948684</v>
      </c>
      <c r="V244" s="11">
        <f>'OddsRatio_working_3-way'!S244*'OddsRatio_working_3-way'!R244/3-2*'OddsRatio_working_3-way'!R244^3/27-'OddsRatio_working_3-way'!T244</f>
        <v>0.29024981220837159</v>
      </c>
      <c r="W244" s="11">
        <f>'OddsRatio_working_3-way'!V244^2+4*'OddsRatio_working_3-way'!U244^3/27</f>
        <v>-6.4096120100348986E-3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0.15054448304158299</v>
      </c>
      <c r="Y244" s="11">
        <f>IF('OddsRatio_working_3-way'!W244&gt;=0,IF('OddsRatio_working_3-way'!V244+SQRT('OddsRatio_working_3-way'!W244)&gt;0,0,PI()),ACOS('OddsRatio_working_3-way'!V244/(2*'OddsRatio_working_3-way'!X244)))</f>
        <v>0.269139122031268</v>
      </c>
      <c r="Z244" s="11">
        <f>'OddsRatio_working_3-way'!X244^(1/3)*COS('OddsRatio_working_3-way'!Y244/3)</f>
        <v>0.52983206494341362</v>
      </c>
      <c r="AA244" s="11">
        <f>'OddsRatio_working_3-way'!X244^(1/3)*COS(('OddsRatio_working_3-way'!Y244+2*PI())/3)</f>
        <v>-0.30619147790504481</v>
      </c>
      <c r="AB244" s="11">
        <f>'OddsRatio_working_3-way'!X244^(1/3)*COS(('OddsRatio_working_3-way'!Y244+4*PI())/3)</f>
        <v>-0.22364058703836875</v>
      </c>
      <c r="AC244" s="11">
        <f>'OddsRatio_working_3-way'!X244^(1/3)*SIN('OddsRatio_working_3-way'!Y244/3)</f>
        <v>4.7660779063718829E-2</v>
      </c>
      <c r="AD244" s="11">
        <f>'OddsRatio_working_3-way'!X244^(1/3)*SIN(('OddsRatio_working_3-way'!Y244+2*PI())/3)</f>
        <v>0.43501763844870339</v>
      </c>
      <c r="AE244" s="11">
        <f>'OddsRatio_working_3-way'!X244^(1/3)*SIN(('OddsRatio_working_3-way'!Y244+4*PI())/3)</f>
        <v>-0.48267841751242213</v>
      </c>
      <c r="AF244" s="11">
        <f>-'OddsRatio_working_3-way'!U244/(3*'OddsRatio_working_3-way'!X244^(1/3))*COS(('OddsRatio_working_3-way'!Y244)/3)</f>
        <v>0.52983206494341351</v>
      </c>
      <c r="AG244" s="11">
        <f>-'OddsRatio_working_3-way'!U244/(3*'OddsRatio_working_3-way'!X244^(1/3))*COS(('OddsRatio_working_3-way'!Y244+2*PI())/3)</f>
        <v>-0.30619147790504475</v>
      </c>
      <c r="AH244" s="11">
        <f>-'OddsRatio_working_3-way'!U244/(3*'OddsRatio_working_3-way'!X244^(1/3))*COS(('OddsRatio_working_3-way'!Y244+4*PI())/3)</f>
        <v>-0.22364058703836873</v>
      </c>
      <c r="AI244" s="11">
        <f>'OddsRatio_working_3-way'!U244/(3*'OddsRatio_working_3-way'!X244^(1/3))*SIN(('OddsRatio_working_3-way'!Y244)/3)</f>
        <v>-4.7660779063718815E-2</v>
      </c>
      <c r="AJ244" s="11">
        <f>'OddsRatio_working_3-way'!U244/(3*'OddsRatio_working_3-way'!X244^(1/3))*SIN(('OddsRatio_working_3-way'!Y244+2*PI())/3)</f>
        <v>-0.43501763844870328</v>
      </c>
      <c r="AK244" s="11">
        <f>'OddsRatio_working_3-way'!U244/(3*'OddsRatio_working_3-way'!X244^(1/3))*SIN(('OddsRatio_working_3-way'!Y244+4*PI())/3)</f>
        <v>0.48267841751242202</v>
      </c>
      <c r="AL244" s="11">
        <f>'OddsRatio_working_3-way'!Z244+'OddsRatio_working_3-way'!AF244</f>
        <v>1.0596641298868272</v>
      </c>
      <c r="AM244" s="11">
        <f>'OddsRatio_working_3-way'!AA244+'OddsRatio_working_3-way'!AG244</f>
        <v>-0.6123829558100895</v>
      </c>
      <c r="AN244" s="11">
        <f>'OddsRatio_working_3-way'!AB244+'OddsRatio_working_3-way'!AH244</f>
        <v>-0.44728117407673751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1.0596641298868272</v>
      </c>
      <c r="AS244" s="11">
        <f>IF(('OddsRatio_working_3-way'!X244=0),IF(Q244&gt;0,-Q244^(1/3),(-Q244)^(1/3)),'OddsRatio_working_3-way'!AM244-'OddsRatio_working_3-way'!R244/3)</f>
        <v>-0.6123829558100895</v>
      </c>
      <c r="AT244" s="11">
        <f>IF(('OddsRatio_working_3-way'!X244=0),IF(Q244&gt;0,-Q244^(1/3),(-Q244)^(1/3)),'OddsRatio_working_3-way'!AN244-'OddsRatio_working_3-way'!R244/3)</f>
        <v>-0.44728117407673751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9">
        <f t="shared" si="52"/>
        <v>0.50361202888719592</v>
      </c>
      <c r="E245" s="9">
        <f t="shared" si="53"/>
        <v>0.27560245578545156</v>
      </c>
      <c r="F245" s="9">
        <f t="shared" si="54"/>
        <v>0.22078551532735236</v>
      </c>
      <c r="G245" s="9">
        <f t="shared" si="55"/>
        <v>1.0598446342759269</v>
      </c>
      <c r="H245" s="9">
        <f t="shared" si="56"/>
        <v>1.985655509876612</v>
      </c>
      <c r="I245" s="9">
        <f t="shared" si="57"/>
        <v>3.6284146930042986</v>
      </c>
      <c r="J245" s="9">
        <f t="shared" si="58"/>
        <v>4.5292826321388366</v>
      </c>
      <c r="K245" s="11">
        <f t="shared" si="59"/>
        <v>0.5181347150259068</v>
      </c>
      <c r="L245" s="11">
        <f t="shared" si="60"/>
        <v>0.28735632183908044</v>
      </c>
      <c r="M245" s="11">
        <f t="shared" si="61"/>
        <v>0.23094688221709006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-0.26409149408232124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0.2317583804036667</v>
      </c>
      <c r="Q245" s="11">
        <f>2*'OddsRatio_working_3-way'!K245*'OddsRatio_working_3-way'!L245*'OddsRatio_working_3-way'!M245</f>
        <v>6.8771032760731959E-2</v>
      </c>
      <c r="R245" s="11">
        <f t="shared" si="62"/>
        <v>0</v>
      </c>
      <c r="S245" s="11">
        <f t="shared" si="63"/>
        <v>-0.87756851544572723</v>
      </c>
      <c r="T245" s="11">
        <f t="shared" si="64"/>
        <v>-0.26040608766935525</v>
      </c>
      <c r="U245" s="11">
        <f>'OddsRatio_working_3-way'!S245-'OddsRatio_working_3-way'!R245^2/3</f>
        <v>-0.87756851544572723</v>
      </c>
      <c r="V245" s="11">
        <f>'OddsRatio_working_3-way'!S245*'OddsRatio_working_3-way'!R245/3-2*'OddsRatio_working_3-way'!R245^3/27-'OddsRatio_working_3-way'!T245</f>
        <v>0.26040608766935525</v>
      </c>
      <c r="W245" s="11">
        <f>'OddsRatio_working_3-way'!V245^2+4*'OddsRatio_working_3-way'!U245^3/27</f>
        <v>-3.231293153400458E-2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0.15821209026909458</v>
      </c>
      <c r="Y245" s="11">
        <f>IF('OddsRatio_working_3-way'!W245&gt;=0,IF('OddsRatio_working_3-way'!V245+SQRT('OddsRatio_working_3-way'!W245)&gt;0,0,PI()),ACOS('OddsRatio_working_3-way'!V245/(2*'OddsRatio_working_3-way'!X245)))</f>
        <v>0.60418529886556371</v>
      </c>
      <c r="Z245" s="11">
        <f>'OddsRatio_working_3-way'!X245^(1/3)*COS('OddsRatio_working_3-way'!Y245/3)</f>
        <v>0.52992231713796345</v>
      </c>
      <c r="AA245" s="11">
        <f>'OddsRatio_working_3-way'!X245^(1/3)*COS(('OddsRatio_working_3-way'!Y245+2*PI())/3)</f>
        <v>-0.35865684796172037</v>
      </c>
      <c r="AB245" s="11">
        <f>'OddsRatio_working_3-way'!X245^(1/3)*COS(('OddsRatio_working_3-way'!Y245+4*PI())/3)</f>
        <v>-0.17126546917624266</v>
      </c>
      <c r="AC245" s="11">
        <f>'OddsRatio_working_3-way'!X245^(1/3)*SIN('OddsRatio_working_3-way'!Y245/3)</f>
        <v>0.10819046298561064</v>
      </c>
      <c r="AD245" s="11">
        <f>'OddsRatio_working_3-way'!X245^(1/3)*SIN(('OddsRatio_working_3-way'!Y245+2*PI())/3)</f>
        <v>0.40483095718098489</v>
      </c>
      <c r="AE245" s="11">
        <f>'OddsRatio_working_3-way'!X245^(1/3)*SIN(('OddsRatio_working_3-way'!Y245+4*PI())/3)</f>
        <v>-0.51302142016659547</v>
      </c>
      <c r="AF245" s="11">
        <f>-'OddsRatio_working_3-way'!U245/(3*'OddsRatio_working_3-way'!X245^(1/3))*COS(('OddsRatio_working_3-way'!Y245)/3)</f>
        <v>0.52992231713796345</v>
      </c>
      <c r="AG245" s="11">
        <f>-'OddsRatio_working_3-way'!U245/(3*'OddsRatio_working_3-way'!X245^(1/3))*COS(('OddsRatio_working_3-way'!Y245+2*PI())/3)</f>
        <v>-0.35865684796172037</v>
      </c>
      <c r="AH245" s="11">
        <f>-'OddsRatio_working_3-way'!U245/(3*'OddsRatio_working_3-way'!X245^(1/3))*COS(('OddsRatio_working_3-way'!Y245+4*PI())/3)</f>
        <v>-0.17126546917624266</v>
      </c>
      <c r="AI245" s="11">
        <f>'OddsRatio_working_3-way'!U245/(3*'OddsRatio_working_3-way'!X245^(1/3))*SIN(('OddsRatio_working_3-way'!Y245)/3)</f>
        <v>-0.10819046298561064</v>
      </c>
      <c r="AJ245" s="11">
        <f>'OddsRatio_working_3-way'!U245/(3*'OddsRatio_working_3-way'!X245^(1/3))*SIN(('OddsRatio_working_3-way'!Y245+2*PI())/3)</f>
        <v>-0.40483095718098489</v>
      </c>
      <c r="AK245" s="11">
        <f>'OddsRatio_working_3-way'!U245/(3*'OddsRatio_working_3-way'!X245^(1/3))*SIN(('OddsRatio_working_3-way'!Y245+4*PI())/3)</f>
        <v>0.51302142016659547</v>
      </c>
      <c r="AL245" s="11">
        <f>'OddsRatio_working_3-way'!Z245+'OddsRatio_working_3-way'!AF245</f>
        <v>1.0598446342759269</v>
      </c>
      <c r="AM245" s="11">
        <f>'OddsRatio_working_3-way'!AA245+'OddsRatio_working_3-way'!AG245</f>
        <v>-0.71731369592344074</v>
      </c>
      <c r="AN245" s="11">
        <f>'OddsRatio_working_3-way'!AB245+'OddsRatio_working_3-way'!AH245</f>
        <v>-0.34253093835248533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1.0598446342759269</v>
      </c>
      <c r="AS245" s="11">
        <f>IF(('OddsRatio_working_3-way'!X245=0),IF(Q245&gt;0,-Q245^(1/3),(-Q245)^(1/3)),'OddsRatio_working_3-way'!AM245-'OddsRatio_working_3-way'!R245/3)</f>
        <v>-0.71731369592344074</v>
      </c>
      <c r="AT245" s="11">
        <f>IF(('OddsRatio_working_3-way'!X245=0),IF(Q245&gt;0,-Q245^(1/3),(-Q245)^(1/3)),'OddsRatio_working_3-way'!AN245-'OddsRatio_working_3-way'!R245/3)</f>
        <v>-0.34253093835248533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9">
        <f t="shared" si="52"/>
        <v>0.35639721771558647</v>
      </c>
      <c r="E246" s="9">
        <f t="shared" si="53"/>
        <v>0.31575327983246571</v>
      </c>
      <c r="F246" s="9">
        <f t="shared" si="54"/>
        <v>0.32784950245194772</v>
      </c>
      <c r="G246" s="9">
        <f t="shared" si="55"/>
        <v>1.0622694373392436</v>
      </c>
      <c r="H246" s="9">
        <f t="shared" si="56"/>
        <v>2.8058580434767144</v>
      </c>
      <c r="I246" s="9">
        <f t="shared" si="57"/>
        <v>3.1670296521720567</v>
      </c>
      <c r="J246" s="9">
        <f t="shared" si="58"/>
        <v>3.0501800140647402</v>
      </c>
      <c r="K246" s="11">
        <f t="shared" si="59"/>
        <v>0.37037037037037035</v>
      </c>
      <c r="L246" s="11">
        <f t="shared" si="60"/>
        <v>0.32894736842105265</v>
      </c>
      <c r="M246" s="11">
        <f t="shared" si="61"/>
        <v>0.34129692832764502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-0.27831167794343648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0.23576432548949161</v>
      </c>
      <c r="Q246" s="11">
        <f>2*'OddsRatio_working_3-way'!K246*'OddsRatio_working_3-way'!L246*'OddsRatio_working_3-way'!M246</f>
        <v>8.3162019573012919E-2</v>
      </c>
      <c r="R246" s="11">
        <f t="shared" si="62"/>
        <v>0</v>
      </c>
      <c r="S246" s="11">
        <f t="shared" si="63"/>
        <v>-0.8471233662620794</v>
      </c>
      <c r="T246" s="11">
        <f t="shared" si="64"/>
        <v>-0.29880894753512499</v>
      </c>
      <c r="U246" s="11">
        <f>'OddsRatio_working_3-way'!S246-'OddsRatio_working_3-way'!R246^2/3</f>
        <v>-0.8471233662620794</v>
      </c>
      <c r="V246" s="11">
        <f>'OddsRatio_working_3-way'!S246*'OddsRatio_working_3-way'!R246/3-2*'OddsRatio_working_3-way'!R246^3/27-'OddsRatio_working_3-way'!T246</f>
        <v>0.29880894753512499</v>
      </c>
      <c r="W246" s="11">
        <f>'OddsRatio_working_3-way'!V246^2+4*'OddsRatio_working_3-way'!U246^3/27</f>
        <v>-7.7409789133447982E-4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0.15005072893723606</v>
      </c>
      <c r="Y246" s="11">
        <f>IF('OddsRatio_working_3-way'!W246&gt;=0,IF('OddsRatio_working_3-way'!V246+SQRT('OddsRatio_working_3-way'!W246)&gt;0,0,PI()),ACOS('OddsRatio_working_3-way'!V246/(2*'OddsRatio_working_3-way'!X246)))</f>
        <v>9.2844023688321897E-2</v>
      </c>
      <c r="Z246" s="11">
        <f>'OddsRatio_working_3-way'!X246^(1/3)*COS('OddsRatio_working_3-way'!Y246/3)</f>
        <v>0.53113471866962181</v>
      </c>
      <c r="AA246" s="11">
        <f>'OddsRatio_working_3-way'!X246^(1/3)*COS(('OddsRatio_working_3-way'!Y246+2*PI())/3)</f>
        <v>-0.27980725165624959</v>
      </c>
      <c r="AB246" s="11">
        <f>'OddsRatio_working_3-way'!X246^(1/3)*COS(('OddsRatio_working_3-way'!Y246+4*PI())/3)</f>
        <v>-0.25132746701337227</v>
      </c>
      <c r="AC246" s="11">
        <f>'OddsRatio_working_3-way'!X246^(1/3)*SIN('OddsRatio_working_3-way'!Y246/3)</f>
        <v>1.6442811330027982E-2</v>
      </c>
      <c r="AD246" s="11">
        <f>'OddsRatio_working_3-way'!X246^(1/3)*SIN(('OddsRatio_working_3-way'!Y246+2*PI())/3)</f>
        <v>0.45175475353477951</v>
      </c>
      <c r="AE246" s="11">
        <f>'OddsRatio_working_3-way'!X246^(1/3)*SIN(('OddsRatio_working_3-way'!Y246+4*PI())/3)</f>
        <v>-0.46819756486480729</v>
      </c>
      <c r="AF246" s="11">
        <f>-'OddsRatio_working_3-way'!U246/(3*'OddsRatio_working_3-way'!X246^(1/3))*COS(('OddsRatio_working_3-way'!Y246)/3)</f>
        <v>0.5311347186696217</v>
      </c>
      <c r="AG246" s="11">
        <f>-'OddsRatio_working_3-way'!U246/(3*'OddsRatio_working_3-way'!X246^(1/3))*COS(('OddsRatio_working_3-way'!Y246+2*PI())/3)</f>
        <v>-0.27980725165624953</v>
      </c>
      <c r="AH246" s="11">
        <f>-'OddsRatio_working_3-way'!U246/(3*'OddsRatio_working_3-way'!X246^(1/3))*COS(('OddsRatio_working_3-way'!Y246+4*PI())/3)</f>
        <v>-0.25132746701337222</v>
      </c>
      <c r="AI246" s="11">
        <f>'OddsRatio_working_3-way'!U246/(3*'OddsRatio_working_3-way'!X246^(1/3))*SIN(('OddsRatio_working_3-way'!Y246)/3)</f>
        <v>-1.6442811330027979E-2</v>
      </c>
      <c r="AJ246" s="11">
        <f>'OddsRatio_working_3-way'!U246/(3*'OddsRatio_working_3-way'!X246^(1/3))*SIN(('OddsRatio_working_3-way'!Y246+2*PI())/3)</f>
        <v>-0.4517547535347794</v>
      </c>
      <c r="AK246" s="11">
        <f>'OddsRatio_working_3-way'!U246/(3*'OddsRatio_working_3-way'!X246^(1/3))*SIN(('OddsRatio_working_3-way'!Y246+4*PI())/3)</f>
        <v>0.46819756486480718</v>
      </c>
      <c r="AL246" s="11">
        <f>'OddsRatio_working_3-way'!Z246+'OddsRatio_working_3-way'!AF246</f>
        <v>1.0622694373392436</v>
      </c>
      <c r="AM246" s="11">
        <f>'OddsRatio_working_3-way'!AA246+'OddsRatio_working_3-way'!AG246</f>
        <v>-0.55961450331249907</v>
      </c>
      <c r="AN246" s="11">
        <f>'OddsRatio_working_3-way'!AB246+'OddsRatio_working_3-way'!AH246</f>
        <v>-0.50265493402674455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1.0622694373392436</v>
      </c>
      <c r="AS246" s="11">
        <f>IF(('OddsRatio_working_3-way'!X246=0),IF(Q246&gt;0,-Q246^(1/3),(-Q246)^(1/3)),'OddsRatio_working_3-way'!AM246-'OddsRatio_working_3-way'!R246/3)</f>
        <v>-0.55961450331249907</v>
      </c>
      <c r="AT246" s="11">
        <f>IF(('OddsRatio_working_3-way'!X246=0),IF(Q246&gt;0,-Q246^(1/3),(-Q246)^(1/3)),'OddsRatio_working_3-way'!AN246-'OddsRatio_working_3-way'!R246/3)</f>
        <v>-0.50265493402674455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9">
        <f t="shared" si="52"/>
        <v>0.42203561101467824</v>
      </c>
      <c r="E247" s="9">
        <f t="shared" si="53"/>
        <v>0.30269282563701055</v>
      </c>
      <c r="F247" s="9">
        <f t="shared" si="54"/>
        <v>0.27527156334831143</v>
      </c>
      <c r="G247" s="9">
        <f t="shared" si="55"/>
        <v>1.061603330081448</v>
      </c>
      <c r="H247" s="9">
        <f t="shared" si="56"/>
        <v>2.3694682958050675</v>
      </c>
      <c r="I247" s="9">
        <f t="shared" si="57"/>
        <v>3.3036792262767425</v>
      </c>
      <c r="J247" s="9">
        <f t="shared" si="58"/>
        <v>3.632776258601992</v>
      </c>
      <c r="K247" s="11">
        <f t="shared" si="59"/>
        <v>0.4366812227074236</v>
      </c>
      <c r="L247" s="11">
        <f t="shared" si="60"/>
        <v>0.31545741324921134</v>
      </c>
      <c r="M247" s="11">
        <f t="shared" si="61"/>
        <v>0.28735632183908044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-0.27480658579695882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0.23513238903532543</v>
      </c>
      <c r="Q247" s="11">
        <f>2*'OddsRatio_working_3-way'!K247*'OddsRatio_working_3-way'!L247*'OddsRatio_working_3-way'!M247</f>
        <v>7.9169154557348631E-2</v>
      </c>
      <c r="R247" s="11">
        <f t="shared" si="62"/>
        <v>0</v>
      </c>
      <c r="S247" s="11">
        <f t="shared" si="63"/>
        <v>-0.85562865370720509</v>
      </c>
      <c r="T247" s="11">
        <f t="shared" si="64"/>
        <v>-0.28809045579367176</v>
      </c>
      <c r="U247" s="11">
        <f>'OddsRatio_working_3-way'!S247-'OddsRatio_working_3-way'!R247^2/3</f>
        <v>-0.85562865370720509</v>
      </c>
      <c r="V247" s="11">
        <f>'OddsRatio_working_3-way'!S247*'OddsRatio_working_3-way'!R247/3-2*'OddsRatio_working_3-way'!R247^3/27-'OddsRatio_working_3-way'!T247</f>
        <v>0.28809045579367176</v>
      </c>
      <c r="W247" s="11">
        <f>'OddsRatio_working_3-way'!V247^2+4*'OddsRatio_working_3-way'!U247^3/27</f>
        <v>-9.8047890849561614E-3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0.15231620055361947</v>
      </c>
      <c r="Y247" s="11">
        <f>IF('OddsRatio_working_3-way'!W247&gt;=0,IF('OddsRatio_working_3-way'!V247+SQRT('OddsRatio_working_3-way'!W247)&gt;0,0,PI()),ACOS('OddsRatio_working_3-way'!V247/(2*'OddsRatio_working_3-way'!X247)))</f>
        <v>0.3310589510116706</v>
      </c>
      <c r="Z247" s="11">
        <f>'OddsRatio_working_3-way'!X247^(1/3)*COS('OddsRatio_working_3-way'!Y247/3)</f>
        <v>0.53080166504072401</v>
      </c>
      <c r="AA247" s="11">
        <f>'OddsRatio_working_3-way'!X247^(1/3)*COS(('OddsRatio_working_3-way'!Y247+2*PI())/3)</f>
        <v>-0.31633567049298644</v>
      </c>
      <c r="AB247" s="11">
        <f>'OddsRatio_working_3-way'!X247^(1/3)*COS(('OddsRatio_working_3-way'!Y247+4*PI())/3)</f>
        <v>-0.21446599454773765</v>
      </c>
      <c r="AC247" s="11">
        <f>'OddsRatio_working_3-way'!X247^(1/3)*SIN('OddsRatio_working_3-way'!Y247/3)</f>
        <v>5.8814484829249343E-2</v>
      </c>
      <c r="AD247" s="11">
        <f>'OddsRatio_working_3-way'!X247^(1/3)*SIN(('OddsRatio_working_3-way'!Y247+2*PI())/3)</f>
        <v>0.43028048388172069</v>
      </c>
      <c r="AE247" s="11">
        <f>'OddsRatio_working_3-way'!X247^(1/3)*SIN(('OddsRatio_working_3-way'!Y247+4*PI())/3)</f>
        <v>-0.48909496871097002</v>
      </c>
      <c r="AF247" s="11">
        <f>-'OddsRatio_working_3-way'!U247/(3*'OddsRatio_working_3-way'!X247^(1/3))*COS(('OddsRatio_working_3-way'!Y247)/3)</f>
        <v>0.53080166504072401</v>
      </c>
      <c r="AG247" s="11">
        <f>-'OddsRatio_working_3-way'!U247/(3*'OddsRatio_working_3-way'!X247^(1/3))*COS(('OddsRatio_working_3-way'!Y247+2*PI())/3)</f>
        <v>-0.31633567049298644</v>
      </c>
      <c r="AH247" s="11">
        <f>-'OddsRatio_working_3-way'!U247/(3*'OddsRatio_working_3-way'!X247^(1/3))*COS(('OddsRatio_working_3-way'!Y247+4*PI())/3)</f>
        <v>-0.21446599454773765</v>
      </c>
      <c r="AI247" s="11">
        <f>'OddsRatio_working_3-way'!U247/(3*'OddsRatio_working_3-way'!X247^(1/3))*SIN(('OddsRatio_working_3-way'!Y247)/3)</f>
        <v>-5.8814484829249343E-2</v>
      </c>
      <c r="AJ247" s="11">
        <f>'OddsRatio_working_3-way'!U247/(3*'OddsRatio_working_3-way'!X247^(1/3))*SIN(('OddsRatio_working_3-way'!Y247+2*PI())/3)</f>
        <v>-0.43028048388172069</v>
      </c>
      <c r="AK247" s="11">
        <f>'OddsRatio_working_3-way'!U247/(3*'OddsRatio_working_3-way'!X247^(1/3))*SIN(('OddsRatio_working_3-way'!Y247+4*PI())/3)</f>
        <v>0.48909496871097002</v>
      </c>
      <c r="AL247" s="11">
        <f>'OddsRatio_working_3-way'!Z247+'OddsRatio_working_3-way'!AF247</f>
        <v>1.061603330081448</v>
      </c>
      <c r="AM247" s="11">
        <f>'OddsRatio_working_3-way'!AA247+'OddsRatio_working_3-way'!AG247</f>
        <v>-0.63267134098597289</v>
      </c>
      <c r="AN247" s="11">
        <f>'OddsRatio_working_3-way'!AB247+'OddsRatio_working_3-way'!AH247</f>
        <v>-0.42893198909547531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1.061603330081448</v>
      </c>
      <c r="AS247" s="11">
        <f>IF(('OddsRatio_working_3-way'!X247=0),IF(Q247&gt;0,-Q247^(1/3),(-Q247)^(1/3)),'OddsRatio_working_3-way'!AM247-'OddsRatio_working_3-way'!R247/3)</f>
        <v>-0.63267134098597289</v>
      </c>
      <c r="AT247" s="11">
        <f>IF(('OddsRatio_working_3-way'!X247=0),IF(Q247&gt;0,-Q247^(1/3),(-Q247)^(1/3)),'OddsRatio_working_3-way'!AN247-'OddsRatio_working_3-way'!R247/3)</f>
        <v>-0.42893198909547531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9">
        <f t="shared" si="52"/>
        <v>0.43556064956353924</v>
      </c>
      <c r="E249" s="9">
        <f t="shared" si="53"/>
        <v>0.28602609686928171</v>
      </c>
      <c r="F249" s="9">
        <f t="shared" si="54"/>
        <v>0.27841325356717911</v>
      </c>
      <c r="G249" s="9">
        <f t="shared" si="55"/>
        <v>1.062206160587277</v>
      </c>
      <c r="H249" s="9">
        <f t="shared" si="56"/>
        <v>2.2958915159164781</v>
      </c>
      <c r="I249" s="9">
        <f t="shared" si="57"/>
        <v>3.4961844773801016</v>
      </c>
      <c r="J249" s="9">
        <f t="shared" si="58"/>
        <v>3.5917830318329553</v>
      </c>
      <c r="K249" s="11">
        <f t="shared" si="59"/>
        <v>0.4504504504504504</v>
      </c>
      <c r="L249" s="11">
        <f t="shared" si="60"/>
        <v>0.29850746268656714</v>
      </c>
      <c r="M249" s="11">
        <f t="shared" si="61"/>
        <v>0.29069767441860467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-0.27343952769152358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0.23491905650878225</v>
      </c>
      <c r="Q249" s="11">
        <f>2*'OddsRatio_working_3-way'!K249*'OddsRatio_working_3-way'!L249*'OddsRatio_working_3-way'!M249</f>
        <v>7.8176058738363488E-2</v>
      </c>
      <c r="R249" s="11">
        <f t="shared" si="62"/>
        <v>0</v>
      </c>
      <c r="S249" s="11">
        <f t="shared" si="63"/>
        <v>-0.85912617861819318</v>
      </c>
      <c r="T249" s="11">
        <f t="shared" si="64"/>
        <v>-0.28589889471487295</v>
      </c>
      <c r="U249" s="11">
        <f>'OddsRatio_working_3-way'!S249-'OddsRatio_working_3-way'!R249^2/3</f>
        <v>-0.85912617861819318</v>
      </c>
      <c r="V249" s="11">
        <f>'OddsRatio_working_3-way'!S249*'OddsRatio_working_3-way'!R249/3-2*'OddsRatio_working_3-way'!R249^3/27-'OddsRatio_working_3-way'!T249</f>
        <v>0.28589889471487295</v>
      </c>
      <c r="W249" s="11">
        <f>'OddsRatio_working_3-way'!V249^2+4*'OddsRatio_working_3-way'!U249^3/27</f>
        <v>-1.2205397474214216E-2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0.15325108113272826</v>
      </c>
      <c r="Y249" s="11">
        <f>IF('OddsRatio_working_3-way'!W249&gt;=0,IF('OddsRatio_working_3-way'!V249+SQRT('OddsRatio_working_3-way'!W249)&gt;0,0,PI()),ACOS('OddsRatio_working_3-way'!V249/(2*'OddsRatio_working_3-way'!X249)))</f>
        <v>0.36874795666744231</v>
      </c>
      <c r="Z249" s="11">
        <f>'OddsRatio_working_3-way'!X249^(1/3)*COS('OddsRatio_working_3-way'!Y249/3)</f>
        <v>0.53110308029363851</v>
      </c>
      <c r="AA249" s="11">
        <f>'OddsRatio_working_3-way'!X249^(1/3)*COS(('OddsRatio_working_3-way'!Y249+2*PI())/3)</f>
        <v>-0.32237304339607342</v>
      </c>
      <c r="AB249" s="11">
        <f>'OddsRatio_working_3-way'!X249^(1/3)*COS(('OddsRatio_working_3-way'!Y249+4*PI())/3)</f>
        <v>-0.20873003689756503</v>
      </c>
      <c r="AC249" s="11">
        <f>'OddsRatio_working_3-way'!X249^(1/3)*SIN('OddsRatio_working_3-way'!Y249/3)</f>
        <v>6.5611820393432246E-2</v>
      </c>
      <c r="AD249" s="11">
        <f>'OddsRatio_working_3-way'!X249^(1/3)*SIN(('OddsRatio_working_3-way'!Y249+2*PI())/3)</f>
        <v>0.42714284936574137</v>
      </c>
      <c r="AE249" s="11">
        <f>'OddsRatio_working_3-way'!X249^(1/3)*SIN(('OddsRatio_working_3-way'!Y249+4*PI())/3)</f>
        <v>-0.49275466975917359</v>
      </c>
      <c r="AF249" s="11">
        <f>-'OddsRatio_working_3-way'!U249/(3*'OddsRatio_working_3-way'!X249^(1/3))*COS(('OddsRatio_working_3-way'!Y249)/3)</f>
        <v>0.53110308029363851</v>
      </c>
      <c r="AG249" s="11">
        <f>-'OddsRatio_working_3-way'!U249/(3*'OddsRatio_working_3-way'!X249^(1/3))*COS(('OddsRatio_working_3-way'!Y249+2*PI())/3)</f>
        <v>-0.32237304339607342</v>
      </c>
      <c r="AH249" s="11">
        <f>-'OddsRatio_working_3-way'!U249/(3*'OddsRatio_working_3-way'!X249^(1/3))*COS(('OddsRatio_working_3-way'!Y249+4*PI())/3)</f>
        <v>-0.20873003689756503</v>
      </c>
      <c r="AI249" s="11">
        <f>'OddsRatio_working_3-way'!U249/(3*'OddsRatio_working_3-way'!X249^(1/3))*SIN(('OddsRatio_working_3-way'!Y249)/3)</f>
        <v>-6.5611820393432246E-2</v>
      </c>
      <c r="AJ249" s="11">
        <f>'OddsRatio_working_3-way'!U249/(3*'OddsRatio_working_3-way'!X249^(1/3))*SIN(('OddsRatio_working_3-way'!Y249+2*PI())/3)</f>
        <v>-0.42714284936574137</v>
      </c>
      <c r="AK249" s="11">
        <f>'OddsRatio_working_3-way'!U249/(3*'OddsRatio_working_3-way'!X249^(1/3))*SIN(('OddsRatio_working_3-way'!Y249+4*PI())/3)</f>
        <v>0.49275466975917359</v>
      </c>
      <c r="AL249" s="11">
        <f>'OddsRatio_working_3-way'!Z249+'OddsRatio_working_3-way'!AF249</f>
        <v>1.062206160587277</v>
      </c>
      <c r="AM249" s="11">
        <f>'OddsRatio_working_3-way'!AA249+'OddsRatio_working_3-way'!AG249</f>
        <v>-0.64474608679214684</v>
      </c>
      <c r="AN249" s="11">
        <f>'OddsRatio_working_3-way'!AB249+'OddsRatio_working_3-way'!AH249</f>
        <v>-0.41746007379513006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1.062206160587277</v>
      </c>
      <c r="AS249" s="11">
        <f>IF(('OddsRatio_working_3-way'!X249=0),IF(Q249&gt;0,-Q249^(1/3),(-Q249)^(1/3)),'OddsRatio_working_3-way'!AM249-'OddsRatio_working_3-way'!R249/3)</f>
        <v>-0.64474608679214684</v>
      </c>
      <c r="AT249" s="11">
        <f>IF(('OddsRatio_working_3-way'!X249=0),IF(Q249&gt;0,-Q249^(1/3),(-Q249)^(1/3)),'OddsRatio_working_3-way'!AN249-'OddsRatio_working_3-way'!R249/3)</f>
        <v>-0.41746007379513006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9">
        <f t="shared" si="52"/>
        <v>0.37993439898964781</v>
      </c>
      <c r="E250" s="9">
        <f t="shared" si="53"/>
        <v>0.30901416478739119</v>
      </c>
      <c r="F250" s="9">
        <f t="shared" si="54"/>
        <v>0.31105143622296089</v>
      </c>
      <c r="G250" s="9">
        <f t="shared" si="55"/>
        <v>1.0597619002828003</v>
      </c>
      <c r="H250" s="9">
        <f t="shared" si="56"/>
        <v>2.6320333264355127</v>
      </c>
      <c r="I250" s="9">
        <f t="shared" si="57"/>
        <v>3.2360976095967087</v>
      </c>
      <c r="J250" s="9">
        <f t="shared" si="58"/>
        <v>3.2149023715910525</v>
      </c>
      <c r="K250" s="11">
        <f t="shared" si="59"/>
        <v>0.39370078740157477</v>
      </c>
      <c r="L250" s="11">
        <f t="shared" si="60"/>
        <v>0.32154340836012862</v>
      </c>
      <c r="M250" s="11">
        <f t="shared" si="61"/>
        <v>0.3236245954692557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-0.27822546515965785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0.2351577560312843</v>
      </c>
      <c r="Q250" s="11">
        <f>2*'OddsRatio_working_3-way'!K250*'OddsRatio_working_3-way'!L250*'OddsRatio_working_3-way'!M250</f>
        <v>8.1936500359332531E-2</v>
      </c>
      <c r="R250" s="11">
        <f t="shared" si="62"/>
        <v>0</v>
      </c>
      <c r="S250" s="11">
        <f t="shared" si="63"/>
        <v>-0.84520572513497494</v>
      </c>
      <c r="T250" s="11">
        <f t="shared" si="64"/>
        <v>-0.29449676833971256</v>
      </c>
      <c r="U250" s="11">
        <f>'OddsRatio_working_3-way'!S250-'OddsRatio_working_3-way'!R250^2/3</f>
        <v>-0.84520572513497494</v>
      </c>
      <c r="V250" s="11">
        <f>'OddsRatio_working_3-way'!S250*'OddsRatio_working_3-way'!R250/3-2*'OddsRatio_working_3-way'!R250^3/27-'OddsRatio_working_3-way'!T250</f>
        <v>0.29449676833971256</v>
      </c>
      <c r="W250" s="11">
        <f>'OddsRatio_working_3-way'!V250^2+4*'OddsRatio_working_3-way'!U250^3/27</f>
        <v>-2.722306913848685E-3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0.14954151052164663</v>
      </c>
      <c r="Y250" s="11">
        <f>IF('OddsRatio_working_3-way'!W250&gt;=0,IF('OddsRatio_working_3-way'!V250+SQRT('OddsRatio_working_3-way'!W250)&gt;0,0,PI()),ACOS('OddsRatio_working_3-way'!V250/(2*'OddsRatio_working_3-way'!X250)))</f>
        <v>0.17534954582558249</v>
      </c>
      <c r="Z250" s="11">
        <f>'OddsRatio_working_3-way'!X250^(1/3)*COS('OddsRatio_working_3-way'!Y250/3)</f>
        <v>0.52988095014140002</v>
      </c>
      <c r="AA250" s="11">
        <f>'OddsRatio_working_3-way'!X250^(1/3)*COS(('OddsRatio_working_3-way'!Y250+2*PI())/3)</f>
        <v>-0.29179313400196999</v>
      </c>
      <c r="AB250" s="11">
        <f>'OddsRatio_working_3-way'!X250^(1/3)*COS(('OddsRatio_working_3-way'!Y250+4*PI())/3)</f>
        <v>-0.23808781613943009</v>
      </c>
      <c r="AC250" s="11">
        <f>'OddsRatio_working_3-way'!X250^(1/3)*SIN('OddsRatio_working_3-way'!Y250/3)</f>
        <v>3.1006779724851826E-2</v>
      </c>
      <c r="AD250" s="11">
        <f>'OddsRatio_working_3-way'!X250^(1/3)*SIN(('OddsRatio_working_3-way'!Y250+2*PI())/3)</f>
        <v>0.44338697394146198</v>
      </c>
      <c r="AE250" s="11">
        <f>'OddsRatio_working_3-way'!X250^(1/3)*SIN(('OddsRatio_working_3-way'!Y250+4*PI())/3)</f>
        <v>-0.47439375366631381</v>
      </c>
      <c r="AF250" s="11">
        <f>-'OddsRatio_working_3-way'!U250/(3*'OddsRatio_working_3-way'!X250^(1/3))*COS(('OddsRatio_working_3-way'!Y250)/3)</f>
        <v>0.52988095014140013</v>
      </c>
      <c r="AG250" s="11">
        <f>-'OddsRatio_working_3-way'!U250/(3*'OddsRatio_working_3-way'!X250^(1/3))*COS(('OddsRatio_working_3-way'!Y250+2*PI())/3)</f>
        <v>-0.29179313400197004</v>
      </c>
      <c r="AH250" s="11">
        <f>-'OddsRatio_working_3-way'!U250/(3*'OddsRatio_working_3-way'!X250^(1/3))*COS(('OddsRatio_working_3-way'!Y250+4*PI())/3)</f>
        <v>-0.23808781613943014</v>
      </c>
      <c r="AI250" s="11">
        <f>'OddsRatio_working_3-way'!U250/(3*'OddsRatio_working_3-way'!X250^(1/3))*SIN(('OddsRatio_working_3-way'!Y250)/3)</f>
        <v>-3.1006779724851833E-2</v>
      </c>
      <c r="AJ250" s="11">
        <f>'OddsRatio_working_3-way'!U250/(3*'OddsRatio_working_3-way'!X250^(1/3))*SIN(('OddsRatio_working_3-way'!Y250+2*PI())/3)</f>
        <v>-0.44338697394146209</v>
      </c>
      <c r="AK250" s="11">
        <f>'OddsRatio_working_3-way'!U250/(3*'OddsRatio_working_3-way'!X250^(1/3))*SIN(('OddsRatio_working_3-way'!Y250+4*PI())/3)</f>
        <v>0.47439375366631392</v>
      </c>
      <c r="AL250" s="11">
        <f>'OddsRatio_working_3-way'!Z250+'OddsRatio_working_3-way'!AF250</f>
        <v>1.0597619002828003</v>
      </c>
      <c r="AM250" s="11">
        <f>'OddsRatio_working_3-way'!AA250+'OddsRatio_working_3-way'!AG250</f>
        <v>-0.58358626800394009</v>
      </c>
      <c r="AN250" s="11">
        <f>'OddsRatio_working_3-way'!AB250+'OddsRatio_working_3-way'!AH250</f>
        <v>-0.47617563227886023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1.0597619002828003</v>
      </c>
      <c r="AS250" s="11">
        <f>IF(('OddsRatio_working_3-way'!X250=0),IF(Q250&gt;0,-Q250^(1/3),(-Q250)^(1/3)),'OddsRatio_working_3-way'!AM250-'OddsRatio_working_3-way'!R250/3)</f>
        <v>-0.58358626800394009</v>
      </c>
      <c r="AT250" s="11">
        <f>IF(('OddsRatio_working_3-way'!X250=0),IF(Q250&gt;0,-Q250^(1/3),(-Q250)^(1/3)),'OddsRatio_working_3-way'!AN250-'OddsRatio_working_3-way'!R250/3)</f>
        <v>-0.47617563227886023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9">
        <f t="shared" si="52"/>
        <v>0.51391574371099569</v>
      </c>
      <c r="E251" s="9">
        <f t="shared" si="53"/>
        <v>0.27749037631068113</v>
      </c>
      <c r="F251" s="9">
        <f t="shared" si="54"/>
        <v>0.20859387997832307</v>
      </c>
      <c r="G251" s="9">
        <f t="shared" si="55"/>
        <v>1.0627463594988065</v>
      </c>
      <c r="H251" s="9">
        <f t="shared" si="56"/>
        <v>1.9458442599539378</v>
      </c>
      <c r="I251" s="9">
        <f t="shared" si="57"/>
        <v>3.6037285807720751</v>
      </c>
      <c r="J251" s="9">
        <f t="shared" si="58"/>
        <v>4.794004503410739</v>
      </c>
      <c r="K251" s="11">
        <f t="shared" si="59"/>
        <v>0.52910052910052918</v>
      </c>
      <c r="L251" s="11">
        <f t="shared" si="60"/>
        <v>0.28985507246376813</v>
      </c>
      <c r="M251" s="11">
        <f t="shared" si="61"/>
        <v>0.21881838074398249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-0.26123250069591986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0.23188942733546805</v>
      </c>
      <c r="Q251" s="11">
        <f>2*'OddsRatio_working_3-way'!K251*'OddsRatio_working_3-way'!L251*'OddsRatio_working_3-way'!M251</f>
        <v>6.7117055668731704E-2</v>
      </c>
      <c r="R251" s="11">
        <f t="shared" si="62"/>
        <v>0</v>
      </c>
      <c r="S251" s="11">
        <f t="shared" si="63"/>
        <v>-0.88767449194766246</v>
      </c>
      <c r="T251" s="11">
        <f t="shared" si="64"/>
        <v>-0.25692459969541603</v>
      </c>
      <c r="U251" s="11">
        <f>'OddsRatio_working_3-way'!S251-'OddsRatio_working_3-way'!R251^2/3</f>
        <v>-0.88767449194766246</v>
      </c>
      <c r="V251" s="11">
        <f>'OddsRatio_working_3-way'!S251*'OddsRatio_working_3-way'!R251/3-2*'OddsRatio_working_3-way'!R251^3/27-'OddsRatio_working_3-way'!T251</f>
        <v>0.25692459969541603</v>
      </c>
      <c r="W251" s="11">
        <f>'OddsRatio_working_3-way'!V251^2+4*'OddsRatio_working_3-way'!U251^3/27</f>
        <v>-3.7613057029287147E-2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0.1609528711750251</v>
      </c>
      <c r="Y251" s="11">
        <f>IF('OddsRatio_working_3-way'!W251&gt;=0,IF('OddsRatio_working_3-way'!V251+SQRT('OddsRatio_working_3-way'!W251)&gt;0,0,PI()),ACOS('OddsRatio_working_3-way'!V251/(2*'OddsRatio_working_3-way'!X251)))</f>
        <v>0.64660117612391266</v>
      </c>
      <c r="Z251" s="11">
        <f>'OddsRatio_working_3-way'!X251^(1/3)*COS('OddsRatio_working_3-way'!Y251/3)</f>
        <v>0.53137317974940323</v>
      </c>
      <c r="AA251" s="11">
        <f>'OddsRatio_working_3-way'!X251^(1/3)*COS(('OddsRatio_working_3-way'!Y251+2*PI())/3)</f>
        <v>-0.36643643289776473</v>
      </c>
      <c r="AB251" s="11">
        <f>'OddsRatio_working_3-way'!X251^(1/3)*COS(('OddsRatio_working_3-way'!Y251+4*PI())/3)</f>
        <v>-0.16493674685163873</v>
      </c>
      <c r="AC251" s="11">
        <f>'OddsRatio_working_3-way'!X251^(1/3)*SIN('OddsRatio_working_3-way'!Y251/3)</f>
        <v>0.11633589798035616</v>
      </c>
      <c r="AD251" s="11">
        <f>'OddsRatio_working_3-way'!X251^(1/3)*SIN(('OddsRatio_working_3-way'!Y251+2*PI())/3)</f>
        <v>0.4020147235625201</v>
      </c>
      <c r="AE251" s="11">
        <f>'OddsRatio_working_3-way'!X251^(1/3)*SIN(('OddsRatio_working_3-way'!Y251+4*PI())/3)</f>
        <v>-0.51835062154287603</v>
      </c>
      <c r="AF251" s="11">
        <f>-'OddsRatio_working_3-way'!U251/(3*'OddsRatio_working_3-way'!X251^(1/3))*COS(('OddsRatio_working_3-way'!Y251)/3)</f>
        <v>0.53137317974940323</v>
      </c>
      <c r="AG251" s="11">
        <f>-'OddsRatio_working_3-way'!U251/(3*'OddsRatio_working_3-way'!X251^(1/3))*COS(('OddsRatio_working_3-way'!Y251+2*PI())/3)</f>
        <v>-0.36643643289776473</v>
      </c>
      <c r="AH251" s="11">
        <f>-'OddsRatio_working_3-way'!U251/(3*'OddsRatio_working_3-way'!X251^(1/3))*COS(('OddsRatio_working_3-way'!Y251+4*PI())/3)</f>
        <v>-0.16493674685163873</v>
      </c>
      <c r="AI251" s="11">
        <f>'OddsRatio_working_3-way'!U251/(3*'OddsRatio_working_3-way'!X251^(1/3))*SIN(('OddsRatio_working_3-way'!Y251)/3)</f>
        <v>-0.11633589798035616</v>
      </c>
      <c r="AJ251" s="11">
        <f>'OddsRatio_working_3-way'!U251/(3*'OddsRatio_working_3-way'!X251^(1/3))*SIN(('OddsRatio_working_3-way'!Y251+2*PI())/3)</f>
        <v>-0.4020147235625201</v>
      </c>
      <c r="AK251" s="11">
        <f>'OddsRatio_working_3-way'!U251/(3*'OddsRatio_working_3-way'!X251^(1/3))*SIN(('OddsRatio_working_3-way'!Y251+4*PI())/3)</f>
        <v>0.51835062154287603</v>
      </c>
      <c r="AL251" s="11">
        <f>'OddsRatio_working_3-way'!Z251+'OddsRatio_working_3-way'!AF251</f>
        <v>1.0627463594988065</v>
      </c>
      <c r="AM251" s="11">
        <f>'OddsRatio_working_3-way'!AA251+'OddsRatio_working_3-way'!AG251</f>
        <v>-0.73287286579552946</v>
      </c>
      <c r="AN251" s="11">
        <f>'OddsRatio_working_3-way'!AB251+'OddsRatio_working_3-way'!AH251</f>
        <v>-0.32987349370327745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1.0627463594988065</v>
      </c>
      <c r="AS251" s="11">
        <f>IF(('OddsRatio_working_3-way'!X251=0),IF(Q251&gt;0,-Q251^(1/3),(-Q251)^(1/3)),'OddsRatio_working_3-way'!AM251-'OddsRatio_working_3-way'!R251/3)</f>
        <v>-0.73287286579552946</v>
      </c>
      <c r="AT251" s="11">
        <f>IF(('OddsRatio_working_3-way'!X251=0),IF(Q251&gt;0,-Q251^(1/3),(-Q251)^(1/3)),'OddsRatio_working_3-way'!AN251-'OddsRatio_working_3-way'!R251/3)</f>
        <v>-0.32987349370327745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9">
        <f t="shared" si="52"/>
        <v>0.14459628673884931</v>
      </c>
      <c r="E252" s="9">
        <f t="shared" si="53"/>
        <v>0.20388829169206074</v>
      </c>
      <c r="F252" s="9">
        <f t="shared" si="54"/>
        <v>0.65151542156909004</v>
      </c>
      <c r="G252" s="9">
        <f t="shared" si="55"/>
        <v>1.0697661694381089</v>
      </c>
      <c r="H252" s="9">
        <f t="shared" si="56"/>
        <v>6.915806916992743</v>
      </c>
      <c r="I252" s="9">
        <f t="shared" si="57"/>
        <v>4.9046465184490984</v>
      </c>
      <c r="J252" s="9">
        <f t="shared" si="58"/>
        <v>1.5348830847190542</v>
      </c>
      <c r="K252" s="11">
        <f t="shared" si="59"/>
        <v>0.15313935681470137</v>
      </c>
      <c r="L252" s="11">
        <f t="shared" si="60"/>
        <v>0.21505376344086019</v>
      </c>
      <c r="M252" s="11">
        <f t="shared" si="61"/>
        <v>0.66666666666666663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-0.22158002491945084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0.21252888515646012</v>
      </c>
      <c r="Q252" s="11">
        <f>2*'OddsRatio_working_3-way'!K252*'OddsRatio_working_3-way'!L252*'OddsRatio_working_3-way'!M252</f>
        <v>4.3910926685219023E-2</v>
      </c>
      <c r="R252" s="11">
        <f t="shared" si="62"/>
        <v>0</v>
      </c>
      <c r="S252" s="11">
        <f t="shared" si="63"/>
        <v>-0.95915182441972824</v>
      </c>
      <c r="T252" s="11">
        <f t="shared" si="64"/>
        <v>-0.19817186454953059</v>
      </c>
      <c r="U252" s="11">
        <f>'OddsRatio_working_3-way'!S252-'OddsRatio_working_3-way'!R252^2/3</f>
        <v>-0.95915182441972824</v>
      </c>
      <c r="V252" s="11">
        <f>'OddsRatio_working_3-way'!S252*'OddsRatio_working_3-way'!R252/3-2*'OddsRatio_working_3-way'!R252^3/27-'OddsRatio_working_3-way'!T252</f>
        <v>0.19817186454953059</v>
      </c>
      <c r="W252" s="11">
        <f>'OddsRatio_working_3-way'!V252^2+4*'OddsRatio_working_3-way'!U252^3/27</f>
        <v>-9.1452806237660667E-2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0.18077948869873081</v>
      </c>
      <c r="Y252" s="11">
        <f>IF('OddsRatio_working_3-way'!W252&gt;=0,IF('OddsRatio_working_3-way'!V252+SQRT('OddsRatio_working_3-way'!W252)&gt;0,0,PI()),ACOS('OddsRatio_working_3-way'!V252/(2*'OddsRatio_working_3-way'!X252)))</f>
        <v>0.99070079651528187</v>
      </c>
      <c r="Z252" s="11">
        <f>'OddsRatio_working_3-way'!X252^(1/3)*COS('OddsRatio_working_3-way'!Y252/3)</f>
        <v>0.53488308471905455</v>
      </c>
      <c r="AA252" s="11">
        <f>'OddsRatio_working_3-way'!X252^(1/3)*COS(('OddsRatio_working_3-way'!Y252+2*PI())/3)</f>
        <v>-0.42622762602558273</v>
      </c>
      <c r="AB252" s="11">
        <f>'OddsRatio_working_3-way'!X252^(1/3)*COS(('OddsRatio_working_3-way'!Y252+4*PI())/3)</f>
        <v>-0.10865545869347197</v>
      </c>
      <c r="AC252" s="11">
        <f>'OddsRatio_working_3-way'!X252^(1/3)*SIN('OddsRatio_working_3-way'!Y252/3)</f>
        <v>0.18335037629632714</v>
      </c>
      <c r="AD252" s="11">
        <f>'OddsRatio_working_3-way'!X252^(1/3)*SIN(('OddsRatio_working_3-way'!Y252+2*PI())/3)</f>
        <v>0.37154715127312177</v>
      </c>
      <c r="AE252" s="11">
        <f>'OddsRatio_working_3-way'!X252^(1/3)*SIN(('OddsRatio_working_3-way'!Y252+4*PI())/3)</f>
        <v>-0.55489752756944888</v>
      </c>
      <c r="AF252" s="11">
        <f>-'OddsRatio_working_3-way'!U252/(3*'OddsRatio_working_3-way'!X252^(1/3))*COS(('OddsRatio_working_3-way'!Y252)/3)</f>
        <v>0.53488308471905444</v>
      </c>
      <c r="AG252" s="11">
        <f>-'OddsRatio_working_3-way'!U252/(3*'OddsRatio_working_3-way'!X252^(1/3))*COS(('OddsRatio_working_3-way'!Y252+2*PI())/3)</f>
        <v>-0.42622762602558267</v>
      </c>
      <c r="AH252" s="11">
        <f>-'OddsRatio_working_3-way'!U252/(3*'OddsRatio_working_3-way'!X252^(1/3))*COS(('OddsRatio_working_3-way'!Y252+4*PI())/3)</f>
        <v>-0.10865545869347196</v>
      </c>
      <c r="AI252" s="11">
        <f>'OddsRatio_working_3-way'!U252/(3*'OddsRatio_working_3-way'!X252^(1/3))*SIN(('OddsRatio_working_3-way'!Y252)/3)</f>
        <v>-0.18335037629632708</v>
      </c>
      <c r="AJ252" s="11">
        <f>'OddsRatio_working_3-way'!U252/(3*'OddsRatio_working_3-way'!X252^(1/3))*SIN(('OddsRatio_working_3-way'!Y252+2*PI())/3)</f>
        <v>-0.37154715127312171</v>
      </c>
      <c r="AK252" s="11">
        <f>'OddsRatio_working_3-way'!U252/(3*'OddsRatio_working_3-way'!X252^(1/3))*SIN(('OddsRatio_working_3-way'!Y252+4*PI())/3)</f>
        <v>0.55489752756944877</v>
      </c>
      <c r="AL252" s="11">
        <f>'OddsRatio_working_3-way'!Z252+'OddsRatio_working_3-way'!AF252</f>
        <v>1.0697661694381089</v>
      </c>
      <c r="AM252" s="11">
        <f>'OddsRatio_working_3-way'!AA252+'OddsRatio_working_3-way'!AG252</f>
        <v>-0.85245525205116546</v>
      </c>
      <c r="AN252" s="11">
        <f>'OddsRatio_working_3-way'!AB252+'OddsRatio_working_3-way'!AH252</f>
        <v>-0.21731091738694391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1.0697661694381089</v>
      </c>
      <c r="AS252" s="11">
        <f>IF(('OddsRatio_working_3-way'!X252=0),IF(Q252&gt;0,-Q252^(1/3),(-Q252)^(1/3)),'OddsRatio_working_3-way'!AM252-'OddsRatio_working_3-way'!R252/3)</f>
        <v>-0.85245525205116546</v>
      </c>
      <c r="AT252" s="11">
        <f>IF(('OddsRatio_working_3-way'!X252=0),IF(Q252&gt;0,-Q252^(1/3),(-Q252)^(1/3)),'OddsRatio_working_3-way'!AN252-'OddsRatio_working_3-way'!R252/3)</f>
        <v>-0.21731091738694391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9">
        <f t="shared" si="52"/>
        <v>0.40946263944097766</v>
      </c>
      <c r="E253" s="9">
        <f t="shared" si="53"/>
        <v>0.25604884031435254</v>
      </c>
      <c r="F253" s="9">
        <f t="shared" si="54"/>
        <v>0.3344885202446698</v>
      </c>
      <c r="G253" s="9">
        <f t="shared" si="55"/>
        <v>1.0527191659775128</v>
      </c>
      <c r="H253" s="9">
        <f t="shared" si="56"/>
        <v>2.4422252573891932</v>
      </c>
      <c r="I253" s="9">
        <f t="shared" si="57"/>
        <v>3.9055048980979357</v>
      </c>
      <c r="J253" s="9">
        <f t="shared" si="58"/>
        <v>2.9896392236974996</v>
      </c>
      <c r="K253" s="11">
        <f t="shared" si="59"/>
        <v>0.42194092827004215</v>
      </c>
      <c r="L253" s="11">
        <f t="shared" si="60"/>
        <v>0.26595744680851063</v>
      </c>
      <c r="M253" s="11">
        <f t="shared" si="61"/>
        <v>0.34602076124567471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-0.27749644240706695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0.23375583341176964</v>
      </c>
      <c r="Q253" s="11">
        <f>2*'OddsRatio_working_3-way'!K253*'OddsRatio_working_3-way'!L253*'OddsRatio_working_3-way'!M253</f>
        <v>7.7659745319524798E-2</v>
      </c>
      <c r="R253" s="11">
        <f t="shared" si="62"/>
        <v>0</v>
      </c>
      <c r="S253" s="11">
        <f t="shared" si="63"/>
        <v>-0.84237416301311341</v>
      </c>
      <c r="T253" s="11">
        <f t="shared" si="64"/>
        <v>-0.27985852591797789</v>
      </c>
      <c r="U253" s="11">
        <f>'OddsRatio_working_3-way'!S253-'OddsRatio_working_3-way'!R253^2/3</f>
        <v>-0.84237416301311341</v>
      </c>
      <c r="V253" s="11">
        <f>'OddsRatio_working_3-way'!S253*'OddsRatio_working_3-way'!R253/3-2*'OddsRatio_working_3-way'!R253^3/27-'OddsRatio_working_3-way'!T253</f>
        <v>0.27985852591797789</v>
      </c>
      <c r="W253" s="11">
        <f>'OddsRatio_working_3-way'!V253^2+4*'OddsRatio_working_3-way'!U253^3/27</f>
        <v>-1.0233849323833824E-2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0.14879066154569087</v>
      </c>
      <c r="Y253" s="11">
        <f>IF('OddsRatio_working_3-way'!W253&gt;=0,IF('OddsRatio_working_3-way'!V253+SQRT('OddsRatio_working_3-way'!W253)&gt;0,0,PI()),ACOS('OddsRatio_working_3-way'!V253/(2*'OddsRatio_working_3-way'!X253)))</f>
        <v>0.34686272625654779</v>
      </c>
      <c r="Z253" s="11">
        <f>'OddsRatio_working_3-way'!X253^(1/3)*COS('OddsRatio_working_3-way'!Y253/3)</f>
        <v>0.52635958298875651</v>
      </c>
      <c r="AA253" s="11">
        <f>'OddsRatio_working_3-way'!X253^(1/3)*COS(('OddsRatio_working_3-way'!Y253+2*PI())/3)</f>
        <v>-0.31612063395277851</v>
      </c>
      <c r="AB253" s="11">
        <f>'OddsRatio_working_3-way'!X253^(1/3)*COS(('OddsRatio_working_3-way'!Y253+4*PI())/3)</f>
        <v>-0.21023894903597815</v>
      </c>
      <c r="AC253" s="11">
        <f>'OddsRatio_working_3-way'!X253^(1/3)*SIN('OddsRatio_working_3-way'!Y253/3)</f>
        <v>6.1130819288965951E-2</v>
      </c>
      <c r="AD253" s="11">
        <f>'OddsRatio_working_3-way'!X253^(1/3)*SIN(('OddsRatio_working_3-way'!Y253+2*PI())/3)</f>
        <v>0.42527536074916367</v>
      </c>
      <c r="AE253" s="11">
        <f>'OddsRatio_working_3-way'!X253^(1/3)*SIN(('OddsRatio_working_3-way'!Y253+4*PI())/3)</f>
        <v>-0.48640618003812952</v>
      </c>
      <c r="AF253" s="11">
        <f>-'OddsRatio_working_3-way'!U253/(3*'OddsRatio_working_3-way'!X253^(1/3))*COS(('OddsRatio_working_3-way'!Y253)/3)</f>
        <v>0.5263595829887564</v>
      </c>
      <c r="AG253" s="11">
        <f>-'OddsRatio_working_3-way'!U253/(3*'OddsRatio_working_3-way'!X253^(1/3))*COS(('OddsRatio_working_3-way'!Y253+2*PI())/3)</f>
        <v>-0.31612063395277845</v>
      </c>
      <c r="AH253" s="11">
        <f>-'OddsRatio_working_3-way'!U253/(3*'OddsRatio_working_3-way'!X253^(1/3))*COS(('OddsRatio_working_3-way'!Y253+4*PI())/3)</f>
        <v>-0.21023894903597812</v>
      </c>
      <c r="AI253" s="11">
        <f>'OddsRatio_working_3-way'!U253/(3*'OddsRatio_working_3-way'!X253^(1/3))*SIN(('OddsRatio_working_3-way'!Y253)/3)</f>
        <v>-6.1130819288965937E-2</v>
      </c>
      <c r="AJ253" s="11">
        <f>'OddsRatio_working_3-way'!U253/(3*'OddsRatio_working_3-way'!X253^(1/3))*SIN(('OddsRatio_working_3-way'!Y253+2*PI())/3)</f>
        <v>-0.42527536074916356</v>
      </c>
      <c r="AK253" s="11">
        <f>'OddsRatio_working_3-way'!U253/(3*'OddsRatio_working_3-way'!X253^(1/3))*SIN(('OddsRatio_working_3-way'!Y253+4*PI())/3)</f>
        <v>0.48640618003812941</v>
      </c>
      <c r="AL253" s="11">
        <f>'OddsRatio_working_3-way'!Z253+'OddsRatio_working_3-way'!AF253</f>
        <v>1.0527191659775128</v>
      </c>
      <c r="AM253" s="11">
        <f>'OddsRatio_working_3-way'!AA253+'OddsRatio_working_3-way'!AG253</f>
        <v>-0.6322412679055569</v>
      </c>
      <c r="AN253" s="11">
        <f>'OddsRatio_working_3-way'!AB253+'OddsRatio_working_3-way'!AH253</f>
        <v>-0.42047789807195624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1.0527191659775128</v>
      </c>
      <c r="AS253" s="11">
        <f>IF(('OddsRatio_working_3-way'!X253=0),IF(Q253&gt;0,-Q253^(1/3),(-Q253)^(1/3)),'OddsRatio_working_3-way'!AM253-'OddsRatio_working_3-way'!R253/3)</f>
        <v>-0.6322412679055569</v>
      </c>
      <c r="AT253" s="11">
        <f>IF(('OddsRatio_working_3-way'!X253=0),IF(Q253&gt;0,-Q253^(1/3),(-Q253)^(1/3)),'OddsRatio_working_3-way'!AN253-'OddsRatio_working_3-way'!R253/3)</f>
        <v>-0.42047789807195624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9">
        <f t="shared" si="52"/>
        <v>0.3385945887325485</v>
      </c>
      <c r="E254" s="9">
        <f t="shared" si="53"/>
        <v>0.23673488155417083</v>
      </c>
      <c r="F254" s="9">
        <f t="shared" si="54"/>
        <v>0.42467052971328062</v>
      </c>
      <c r="G254" s="9">
        <f t="shared" si="55"/>
        <v>1.0502067043189456</v>
      </c>
      <c r="H254" s="9">
        <f t="shared" si="56"/>
        <v>2.9533844700332383</v>
      </c>
      <c r="I254" s="9">
        <f t="shared" si="57"/>
        <v>4.2241345822591638</v>
      </c>
      <c r="J254" s="9">
        <f t="shared" si="58"/>
        <v>2.3547666485714402</v>
      </c>
      <c r="K254" s="11">
        <f t="shared" si="59"/>
        <v>0.34965034965034969</v>
      </c>
      <c r="L254" s="11">
        <f t="shared" si="60"/>
        <v>0.24570024570024568</v>
      </c>
      <c r="M254" s="11">
        <f t="shared" si="61"/>
        <v>0.4366812227074236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-0.27634086030274985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0.23334282961119007</v>
      </c>
      <c r="Q254" s="11">
        <f>2*'OddsRatio_working_3-way'!K254*'OddsRatio_working_3-way'!L254*'OddsRatio_working_3-way'!M254</f>
        <v>7.5029848749578812E-2</v>
      </c>
      <c r="R254" s="11">
        <f t="shared" si="62"/>
        <v>0</v>
      </c>
      <c r="S254" s="11">
        <f t="shared" si="63"/>
        <v>-0.84440219718338949</v>
      </c>
      <c r="T254" s="11">
        <f t="shared" si="64"/>
        <v>-0.27151196050912851</v>
      </c>
      <c r="U254" s="11">
        <f>'OddsRatio_working_3-way'!S254-'OddsRatio_working_3-way'!R254^2/3</f>
        <v>-0.84440219718338949</v>
      </c>
      <c r="V254" s="11">
        <f>'OddsRatio_working_3-way'!S254*'OddsRatio_working_3-way'!R254/3-2*'OddsRatio_working_3-way'!R254^3/27-'OddsRatio_working_3-way'!T254</f>
        <v>0.27151196050912851</v>
      </c>
      <c r="W254" s="11">
        <f>'OddsRatio_working_3-way'!V254^2+4*'OddsRatio_working_3-way'!U254^3/27</f>
        <v>-1.5477031929582691E-2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0.14932830996590471</v>
      </c>
      <c r="Y254" s="11">
        <f>IF('OddsRatio_working_3-way'!W254&gt;=0,IF('OddsRatio_working_3-way'!V254+SQRT('OddsRatio_working_3-way'!W254)&gt;0,0,PI()),ACOS('OddsRatio_working_3-way'!V254/(2*'OddsRatio_working_3-way'!X254)))</f>
        <v>0.429651902818311</v>
      </c>
      <c r="Z254" s="11">
        <f>'OddsRatio_working_3-way'!X254^(1/3)*COS('OddsRatio_working_3-way'!Y254/3)</f>
        <v>0.5251033521594729</v>
      </c>
      <c r="AA254" s="11">
        <f>'OddsRatio_working_3-way'!X254^(1/3)*COS(('OddsRatio_working_3-way'!Y254+2*PI())/3)</f>
        <v>-0.32812912234757174</v>
      </c>
      <c r="AB254" s="11">
        <f>'OddsRatio_working_3-way'!X254^(1/3)*COS(('OddsRatio_working_3-way'!Y254+4*PI())/3)</f>
        <v>-0.19697422981190135</v>
      </c>
      <c r="AC254" s="11">
        <f>'OddsRatio_working_3-way'!X254^(1/3)*SIN('OddsRatio_working_3-way'!Y254/3)</f>
        <v>7.5722312511005987E-2</v>
      </c>
      <c r="AD254" s="11">
        <f>'OddsRatio_working_3-way'!X254^(1/3)*SIN(('OddsRatio_working_3-way'!Y254+2*PI())/3)</f>
        <v>0.41689168632696694</v>
      </c>
      <c r="AE254" s="11">
        <f>'OddsRatio_working_3-way'!X254^(1/3)*SIN(('OddsRatio_working_3-way'!Y254+4*PI())/3)</f>
        <v>-0.49261399883797269</v>
      </c>
      <c r="AF254" s="11">
        <f>-'OddsRatio_working_3-way'!U254/(3*'OddsRatio_working_3-way'!X254^(1/3))*COS(('OddsRatio_working_3-way'!Y254)/3)</f>
        <v>0.52510335215947279</v>
      </c>
      <c r="AG254" s="11">
        <f>-'OddsRatio_working_3-way'!U254/(3*'OddsRatio_working_3-way'!X254^(1/3))*COS(('OddsRatio_working_3-way'!Y254+2*PI())/3)</f>
        <v>-0.32812912234757169</v>
      </c>
      <c r="AH254" s="11">
        <f>-'OddsRatio_working_3-way'!U254/(3*'OddsRatio_working_3-way'!X254^(1/3))*COS(('OddsRatio_working_3-way'!Y254+4*PI())/3)</f>
        <v>-0.1969742298119013</v>
      </c>
      <c r="AI254" s="11">
        <f>'OddsRatio_working_3-way'!U254/(3*'OddsRatio_working_3-way'!X254^(1/3))*SIN(('OddsRatio_working_3-way'!Y254)/3)</f>
        <v>-7.5722312511005974E-2</v>
      </c>
      <c r="AJ254" s="11">
        <f>'OddsRatio_working_3-way'!U254/(3*'OddsRatio_working_3-way'!X254^(1/3))*SIN(('OddsRatio_working_3-way'!Y254+2*PI())/3)</f>
        <v>-0.41689168632696688</v>
      </c>
      <c r="AK254" s="11">
        <f>'OddsRatio_working_3-way'!U254/(3*'OddsRatio_working_3-way'!X254^(1/3))*SIN(('OddsRatio_working_3-way'!Y254+4*PI())/3)</f>
        <v>0.49261399883797258</v>
      </c>
      <c r="AL254" s="11">
        <f>'OddsRatio_working_3-way'!Z254+'OddsRatio_working_3-way'!AF254</f>
        <v>1.0502067043189456</v>
      </c>
      <c r="AM254" s="11">
        <f>'OddsRatio_working_3-way'!AA254+'OddsRatio_working_3-way'!AG254</f>
        <v>-0.65625824469514349</v>
      </c>
      <c r="AN254" s="11">
        <f>'OddsRatio_working_3-way'!AB254+'OddsRatio_working_3-way'!AH254</f>
        <v>-0.39394845962380265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1.0502067043189456</v>
      </c>
      <c r="AS254" s="11">
        <f>IF(('OddsRatio_working_3-way'!X254=0),IF(Q254&gt;0,-Q254^(1/3),(-Q254)^(1/3)),'OddsRatio_working_3-way'!AM254-'OddsRatio_working_3-way'!R254/3)</f>
        <v>-0.65625824469514349</v>
      </c>
      <c r="AT254" s="11">
        <f>IF(('OddsRatio_working_3-way'!X254=0),IF(Q254&gt;0,-Q254^(1/3),(-Q254)^(1/3)),'OddsRatio_working_3-way'!AN254-'OddsRatio_working_3-way'!R254/3)</f>
        <v>-0.39394845962380265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9">
        <f t="shared" si="52"/>
        <v>0.72910961971619481</v>
      </c>
      <c r="E255" s="9">
        <f t="shared" si="53"/>
        <v>0.16096761442279922</v>
      </c>
      <c r="F255" s="9">
        <f t="shared" si="54"/>
        <v>0.10992276586100588</v>
      </c>
      <c r="G255" s="9">
        <f t="shared" si="55"/>
        <v>1.0927525725275098</v>
      </c>
      <c r="H255" s="9">
        <f t="shared" si="56"/>
        <v>1.3715358746593538</v>
      </c>
      <c r="I255" s="9">
        <f t="shared" si="57"/>
        <v>6.2124297709562217</v>
      </c>
      <c r="J255" s="9">
        <f t="shared" si="58"/>
        <v>9.0972965624288484</v>
      </c>
      <c r="K255" s="11">
        <f t="shared" si="59"/>
        <v>0.74626865671641784</v>
      </c>
      <c r="L255" s="11">
        <f t="shared" si="60"/>
        <v>0.1733102253032929</v>
      </c>
      <c r="M255" s="11">
        <f t="shared" si="61"/>
        <v>0.11890606420927467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-0.18481571497780591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0.19254299437389985</v>
      </c>
      <c r="Q255" s="11">
        <f>2*'OddsRatio_working_3-way'!K255*'OddsRatio_working_3-way'!L255*'OddsRatio_working_3-way'!M255</f>
        <v>3.0757666832891346E-2</v>
      </c>
      <c r="R255" s="11">
        <f t="shared" si="62"/>
        <v>0</v>
      </c>
      <c r="S255" s="11">
        <f t="shared" si="63"/>
        <v>-1.0418107269558863</v>
      </c>
      <c r="T255" s="11">
        <f t="shared" si="64"/>
        <v>-0.16642343881084443</v>
      </c>
      <c r="U255" s="11">
        <f>'OddsRatio_working_3-way'!S255-'OddsRatio_working_3-way'!R255^2/3</f>
        <v>-1.0418107269558863</v>
      </c>
      <c r="V255" s="11">
        <f>'OddsRatio_working_3-way'!S255*'OddsRatio_working_3-way'!R255/3-2*'OddsRatio_working_3-way'!R255^3/27-'OddsRatio_working_3-way'!T255</f>
        <v>0.16642343881084443</v>
      </c>
      <c r="W255" s="11">
        <f>'OddsRatio_working_3-way'!V255^2+4*'OddsRatio_working_3-way'!U255^3/27</f>
        <v>-0.13982171048215503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0.20464510223053342</v>
      </c>
      <c r="Y255" s="11">
        <f>IF('OddsRatio_working_3-way'!W255&gt;=0,IF('OddsRatio_working_3-way'!V255+SQRT('OddsRatio_working_3-way'!W255)&gt;0,0,PI()),ACOS('OddsRatio_working_3-way'!V255/(2*'OddsRatio_working_3-way'!X255)))</f>
        <v>1.1520507185104152</v>
      </c>
      <c r="Z255" s="11">
        <f>'OddsRatio_working_3-way'!X255^(1/3)*COS('OddsRatio_working_3-way'!Y255/3)</f>
        <v>0.54637628626375478</v>
      </c>
      <c r="AA255" s="11">
        <f>'OddsRatio_working_3-way'!X255^(1/3)*COS(('OddsRatio_working_3-way'!Y255+2*PI())/3)</f>
        <v>-0.46438803093373293</v>
      </c>
      <c r="AB255" s="11">
        <f>'OddsRatio_working_3-way'!X255^(1/3)*COS(('OddsRatio_working_3-way'!Y255+4*PI())/3)</f>
        <v>-8.1988255330021798E-2</v>
      </c>
      <c r="AC255" s="11">
        <f>'OddsRatio_working_3-way'!X255^(1/3)*SIN('OddsRatio_working_3-way'!Y255/3)</f>
        <v>0.22077861338285515</v>
      </c>
      <c r="AD255" s="11">
        <f>'OddsRatio_working_3-way'!X255^(1/3)*SIN(('OddsRatio_working_3-way'!Y255+2*PI())/3)</f>
        <v>0.36278643723838283</v>
      </c>
      <c r="AE255" s="11">
        <f>'OddsRatio_working_3-way'!X255^(1/3)*SIN(('OddsRatio_working_3-way'!Y255+4*PI())/3)</f>
        <v>-0.58356505062123787</v>
      </c>
      <c r="AF255" s="11">
        <f>-'OddsRatio_working_3-way'!U255/(3*'OddsRatio_working_3-way'!X255^(1/3))*COS(('OddsRatio_working_3-way'!Y255)/3)</f>
        <v>0.5463762862637549</v>
      </c>
      <c r="AG255" s="11">
        <f>-'OddsRatio_working_3-way'!U255/(3*'OddsRatio_working_3-way'!X255^(1/3))*COS(('OddsRatio_working_3-way'!Y255+2*PI())/3)</f>
        <v>-0.46438803093373299</v>
      </c>
      <c r="AH255" s="11">
        <f>-'OddsRatio_working_3-way'!U255/(3*'OddsRatio_working_3-way'!X255^(1/3))*COS(('OddsRatio_working_3-way'!Y255+4*PI())/3)</f>
        <v>-8.1988255330021811E-2</v>
      </c>
      <c r="AI255" s="11">
        <f>'OddsRatio_working_3-way'!U255/(3*'OddsRatio_working_3-way'!X255^(1/3))*SIN(('OddsRatio_working_3-way'!Y255)/3)</f>
        <v>-0.2207786133828552</v>
      </c>
      <c r="AJ255" s="11">
        <f>'OddsRatio_working_3-way'!U255/(3*'OddsRatio_working_3-way'!X255^(1/3))*SIN(('OddsRatio_working_3-way'!Y255+2*PI())/3)</f>
        <v>-0.36278643723838289</v>
      </c>
      <c r="AK255" s="11">
        <f>'OddsRatio_working_3-way'!U255/(3*'OddsRatio_working_3-way'!X255^(1/3))*SIN(('OddsRatio_working_3-way'!Y255+4*PI())/3)</f>
        <v>0.58356505062123798</v>
      </c>
      <c r="AL255" s="11">
        <f>'OddsRatio_working_3-way'!Z255+'OddsRatio_working_3-way'!AF255</f>
        <v>1.0927525725275098</v>
      </c>
      <c r="AM255" s="11">
        <f>'OddsRatio_working_3-way'!AA255+'OddsRatio_working_3-way'!AG255</f>
        <v>-0.92877606186746586</v>
      </c>
      <c r="AN255" s="11">
        <f>'OddsRatio_working_3-way'!AB255+'OddsRatio_working_3-way'!AH255</f>
        <v>-0.1639765106600436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1.0927525725275098</v>
      </c>
      <c r="AS255" s="11">
        <f>IF(('OddsRatio_working_3-way'!X255=0),IF(Q255&gt;0,-Q255^(1/3),(-Q255)^(1/3)),'OddsRatio_working_3-way'!AM255-'OddsRatio_working_3-way'!R255/3)</f>
        <v>-0.92877606186746586</v>
      </c>
      <c r="AT255" s="11">
        <f>IF(('OddsRatio_working_3-way'!X255=0),IF(Q255&gt;0,-Q255^(1/3),(-Q255)^(1/3)),'OddsRatio_working_3-way'!AN255-'OddsRatio_working_3-way'!R255/3)</f>
        <v>-0.1639765106600436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9">
        <f t="shared" si="52"/>
        <v>0.3395492308358814</v>
      </c>
      <c r="E256" s="9">
        <f t="shared" si="53"/>
        <v>0.24891076082945046</v>
      </c>
      <c r="F256" s="9">
        <f t="shared" si="54"/>
        <v>0.41154000833466814</v>
      </c>
      <c r="G256" s="9">
        <f t="shared" si="55"/>
        <v>1.0513951537617878</v>
      </c>
      <c r="H256" s="9">
        <f t="shared" si="56"/>
        <v>2.9450810344593084</v>
      </c>
      <c r="I256" s="9">
        <f t="shared" si="57"/>
        <v>4.017504091296332</v>
      </c>
      <c r="J256" s="9">
        <f t="shared" si="58"/>
        <v>2.4298974091160312</v>
      </c>
      <c r="K256" s="11">
        <f t="shared" si="59"/>
        <v>0.35087719298245612</v>
      </c>
      <c r="L256" s="11">
        <f t="shared" si="60"/>
        <v>0.25839793281653745</v>
      </c>
      <c r="M256" s="11">
        <f t="shared" si="61"/>
        <v>0.42372881355932207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-0.27741165641296339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0.23358005226353667</v>
      </c>
      <c r="Q256" s="11">
        <f>2*'OddsRatio_working_3-way'!K256*'OddsRatio_working_3-way'!L256*'OddsRatio_working_3-way'!M256</f>
        <v>7.6835543507742327E-2</v>
      </c>
      <c r="R256" s="11">
        <f t="shared" si="62"/>
        <v>0</v>
      </c>
      <c r="S256" s="11">
        <f t="shared" si="63"/>
        <v>-0.84199797255751341</v>
      </c>
      <c r="T256" s="11">
        <f t="shared" si="64"/>
        <v>-0.2769730172886557</v>
      </c>
      <c r="U256" s="11">
        <f>'OddsRatio_working_3-way'!S256-'OddsRatio_working_3-way'!R256^2/3</f>
        <v>-0.84199797255751341</v>
      </c>
      <c r="V256" s="11">
        <f>'OddsRatio_working_3-way'!S256*'OddsRatio_working_3-way'!R256/3-2*'OddsRatio_working_3-way'!R256^3/27-'OddsRatio_working_3-way'!T256</f>
        <v>0.2769730172886557</v>
      </c>
      <c r="W256" s="11">
        <f>'OddsRatio_working_3-way'!V256^2+4*'OddsRatio_working_3-way'!U256^3/27</f>
        <v>-1.1722003376859219E-2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0.14869100147860426</v>
      </c>
      <c r="Y256" s="11">
        <f>IF('OddsRatio_working_3-way'!W256&gt;=0,IF('OddsRatio_working_3-way'!V256+SQRT('OddsRatio_working_3-way'!W256)&gt;0,0,PI()),ACOS('OddsRatio_working_3-way'!V256/(2*'OddsRatio_working_3-way'!X256)))</f>
        <v>0.37263529126480011</v>
      </c>
      <c r="Z256" s="11">
        <f>'OddsRatio_working_3-way'!X256^(1/3)*COS('OddsRatio_working_3-way'!Y256/3)</f>
        <v>0.52569757688089391</v>
      </c>
      <c r="AA256" s="11">
        <f>'OddsRatio_working_3-way'!X256^(1/3)*COS(('OddsRatio_working_3-way'!Y256+2*PI())/3)</f>
        <v>-0.31969099446331145</v>
      </c>
      <c r="AB256" s="11">
        <f>'OddsRatio_working_3-way'!X256^(1/3)*COS(('OddsRatio_working_3-way'!Y256+4*PI())/3)</f>
        <v>-0.20600658241758246</v>
      </c>
      <c r="AC256" s="11">
        <f>'OddsRatio_working_3-way'!X256^(1/3)*SIN('OddsRatio_working_3-way'!Y256/3)</f>
        <v>6.5635725897266003E-2</v>
      </c>
      <c r="AD256" s="11">
        <f>'OddsRatio_working_3-way'!X256^(1/3)*SIN(('OddsRatio_working_3-way'!Y256+2*PI())/3)</f>
        <v>0.42244959333814425</v>
      </c>
      <c r="AE256" s="11">
        <f>'OddsRatio_working_3-way'!X256^(1/3)*SIN(('OddsRatio_working_3-way'!Y256+4*PI())/3)</f>
        <v>-0.48808531923541021</v>
      </c>
      <c r="AF256" s="11">
        <f>-'OddsRatio_working_3-way'!U256/(3*'OddsRatio_working_3-way'!X256^(1/3))*COS(('OddsRatio_working_3-way'!Y256)/3)</f>
        <v>0.52569757688089391</v>
      </c>
      <c r="AG256" s="11">
        <f>-'OddsRatio_working_3-way'!U256/(3*'OddsRatio_working_3-way'!X256^(1/3))*COS(('OddsRatio_working_3-way'!Y256+2*PI())/3)</f>
        <v>-0.31969099446331145</v>
      </c>
      <c r="AH256" s="11">
        <f>-'OddsRatio_working_3-way'!U256/(3*'OddsRatio_working_3-way'!X256^(1/3))*COS(('OddsRatio_working_3-way'!Y256+4*PI())/3)</f>
        <v>-0.20600658241758246</v>
      </c>
      <c r="AI256" s="11">
        <f>'OddsRatio_working_3-way'!U256/(3*'OddsRatio_working_3-way'!X256^(1/3))*SIN(('OddsRatio_working_3-way'!Y256)/3)</f>
        <v>-6.5635725897266003E-2</v>
      </c>
      <c r="AJ256" s="11">
        <f>'OddsRatio_working_3-way'!U256/(3*'OddsRatio_working_3-way'!X256^(1/3))*SIN(('OddsRatio_working_3-way'!Y256+2*PI())/3)</f>
        <v>-0.42244959333814425</v>
      </c>
      <c r="AK256" s="11">
        <f>'OddsRatio_working_3-way'!U256/(3*'OddsRatio_working_3-way'!X256^(1/3))*SIN(('OddsRatio_working_3-way'!Y256+4*PI())/3)</f>
        <v>0.48808531923541021</v>
      </c>
      <c r="AL256" s="11">
        <f>'OddsRatio_working_3-way'!Z256+'OddsRatio_working_3-way'!AF256</f>
        <v>1.0513951537617878</v>
      </c>
      <c r="AM256" s="11">
        <f>'OddsRatio_working_3-way'!AA256+'OddsRatio_working_3-way'!AG256</f>
        <v>-0.6393819889266229</v>
      </c>
      <c r="AN256" s="11">
        <f>'OddsRatio_working_3-way'!AB256+'OddsRatio_working_3-way'!AH256</f>
        <v>-0.41201316483516492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1.0513951537617878</v>
      </c>
      <c r="AS256" s="11">
        <f>IF(('OddsRatio_working_3-way'!X256=0),IF(Q256&gt;0,-Q256^(1/3),(-Q256)^(1/3)),'OddsRatio_working_3-way'!AM256-'OddsRatio_working_3-way'!R256/3)</f>
        <v>-0.6393819889266229</v>
      </c>
      <c r="AT256" s="11">
        <f>IF(('OddsRatio_working_3-way'!X256=0),IF(Q256&gt;0,-Q256^(1/3),(-Q256)^(1/3)),'OddsRatio_working_3-way'!AN256-'OddsRatio_working_3-way'!R256/3)</f>
        <v>-0.41201316483516492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9">
        <f t="shared" si="52"/>
        <v>0.12495180604066546</v>
      </c>
      <c r="E257" s="9">
        <f t="shared" si="53"/>
        <v>0.20327035832229495</v>
      </c>
      <c r="F257" s="9">
        <f t="shared" si="54"/>
        <v>0.67177783563703963</v>
      </c>
      <c r="G257" s="9">
        <f t="shared" si="55"/>
        <v>1.0857497059002847</v>
      </c>
      <c r="H257" s="9">
        <f t="shared" si="56"/>
        <v>8.0030856030568369</v>
      </c>
      <c r="I257" s="9">
        <f t="shared" si="57"/>
        <v>4.9195564383000292</v>
      </c>
      <c r="J257" s="9">
        <f t="shared" si="58"/>
        <v>1.488587367655128</v>
      </c>
      <c r="K257" s="11">
        <f t="shared" si="59"/>
        <v>0.13422818791946309</v>
      </c>
      <c r="L257" s="11">
        <f t="shared" si="60"/>
        <v>0.21691973969631234</v>
      </c>
      <c r="M257" s="11">
        <f t="shared" si="61"/>
        <v>0.68965517241379315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-0.21040411530029646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0.21104618969759248</v>
      </c>
      <c r="Q257" s="11">
        <f>2*'OddsRatio_working_3-way'!K257*'OddsRatio_working_3-way'!L257*'OddsRatio_working_3-way'!M257</f>
        <v>4.0161025632272591E-2</v>
      </c>
      <c r="R257" s="11">
        <f t="shared" si="62"/>
        <v>0</v>
      </c>
      <c r="S257" s="11">
        <f t="shared" si="63"/>
        <v>-1.0030516247098096</v>
      </c>
      <c r="T257" s="11">
        <f t="shared" si="64"/>
        <v>-0.19087566597712838</v>
      </c>
      <c r="U257" s="11">
        <f>'OddsRatio_working_3-way'!S257-'OddsRatio_working_3-way'!R257^2/3</f>
        <v>-1.0030516247098096</v>
      </c>
      <c r="V257" s="11">
        <f>'OddsRatio_working_3-way'!S257*'OddsRatio_working_3-way'!R257/3-2*'OddsRatio_working_3-way'!R257^3/27-'OddsRatio_working_3-way'!T257</f>
        <v>0.19087566597712838</v>
      </c>
      <c r="W257" s="11">
        <f>'OddsRatio_working_3-way'!V257^2+4*'OddsRatio_working_3-way'!U257^3/27</f>
        <v>-0.11307504899519928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0.19333168962783337</v>
      </c>
      <c r="Y257" s="11">
        <f>IF('OddsRatio_working_3-way'!W257&gt;=0,IF('OddsRatio_working_3-way'!V257+SQRT('OddsRatio_working_3-way'!W257)&gt;0,0,PI()),ACOS('OddsRatio_working_3-way'!V257/(2*'OddsRatio_working_3-way'!X257)))</f>
        <v>1.0545166248859759</v>
      </c>
      <c r="Z257" s="11">
        <f>'OddsRatio_working_3-way'!X257^(1/3)*COS('OddsRatio_working_3-way'!Y257/3)</f>
        <v>0.54287485295014237</v>
      </c>
      <c r="AA257" s="11">
        <f>'OddsRatio_working_3-way'!X257^(1/3)*COS(('OddsRatio_working_3-way'!Y257+2*PI())/3)</f>
        <v>-0.44385574540674194</v>
      </c>
      <c r="AB257" s="11">
        <f>'OddsRatio_working_3-way'!X257^(1/3)*COS(('OddsRatio_working_3-way'!Y257+4*PI())/3)</f>
        <v>-9.9019107543400625E-2</v>
      </c>
      <c r="AC257" s="11">
        <f>'OddsRatio_working_3-way'!X257^(1/3)*SIN('OddsRatio_working_3-way'!Y257/3)</f>
        <v>0.19909152569684571</v>
      </c>
      <c r="AD257" s="11">
        <f>'OddsRatio_working_3-way'!X257^(1/3)*SIN(('OddsRatio_working_3-way'!Y257+2*PI())/3)</f>
        <v>0.37059765088214203</v>
      </c>
      <c r="AE257" s="11">
        <f>'OddsRatio_working_3-way'!X257^(1/3)*SIN(('OddsRatio_working_3-way'!Y257+4*PI())/3)</f>
        <v>-0.56968917657898765</v>
      </c>
      <c r="AF257" s="11">
        <f>-'OddsRatio_working_3-way'!U257/(3*'OddsRatio_working_3-way'!X257^(1/3))*COS(('OddsRatio_working_3-way'!Y257)/3)</f>
        <v>0.54287485295014237</v>
      </c>
      <c r="AG257" s="11">
        <f>-'OddsRatio_working_3-way'!U257/(3*'OddsRatio_working_3-way'!X257^(1/3))*COS(('OddsRatio_working_3-way'!Y257+2*PI())/3)</f>
        <v>-0.44385574540674194</v>
      </c>
      <c r="AH257" s="11">
        <f>-'OddsRatio_working_3-way'!U257/(3*'OddsRatio_working_3-way'!X257^(1/3))*COS(('OddsRatio_working_3-way'!Y257+4*PI())/3)</f>
        <v>-9.9019107543400625E-2</v>
      </c>
      <c r="AI257" s="11">
        <f>'OddsRatio_working_3-way'!U257/(3*'OddsRatio_working_3-way'!X257^(1/3))*SIN(('OddsRatio_working_3-way'!Y257)/3)</f>
        <v>-0.19909152569684571</v>
      </c>
      <c r="AJ257" s="11">
        <f>'OddsRatio_working_3-way'!U257/(3*'OddsRatio_working_3-way'!X257^(1/3))*SIN(('OddsRatio_working_3-way'!Y257+2*PI())/3)</f>
        <v>-0.37059765088214203</v>
      </c>
      <c r="AK257" s="11">
        <f>'OddsRatio_working_3-way'!U257/(3*'OddsRatio_working_3-way'!X257^(1/3))*SIN(('OddsRatio_working_3-way'!Y257+4*PI())/3)</f>
        <v>0.56968917657898765</v>
      </c>
      <c r="AL257" s="11">
        <f>'OddsRatio_working_3-way'!Z257+'OddsRatio_working_3-way'!AF257</f>
        <v>1.0857497059002847</v>
      </c>
      <c r="AM257" s="11">
        <f>'OddsRatio_working_3-way'!AA257+'OddsRatio_working_3-way'!AG257</f>
        <v>-0.88771149081348388</v>
      </c>
      <c r="AN257" s="11">
        <f>'OddsRatio_working_3-way'!AB257+'OddsRatio_working_3-way'!AH257</f>
        <v>-0.19803821508680125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1.0857497059002847</v>
      </c>
      <c r="AS257" s="11">
        <f>IF(('OddsRatio_working_3-way'!X257=0),IF(Q257&gt;0,-Q257^(1/3),(-Q257)^(1/3)),'OddsRatio_working_3-way'!AM257-'OddsRatio_working_3-way'!R257/3)</f>
        <v>-0.88771149081348388</v>
      </c>
      <c r="AT257" s="11">
        <f>IF(('OddsRatio_working_3-way'!X257=0),IF(Q257&gt;0,-Q257^(1/3),(-Q257)^(1/3)),'OddsRatio_working_3-way'!AN257-'OddsRatio_working_3-way'!R257/3)</f>
        <v>-0.19803821508680125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9">
        <f t="shared" si="52"/>
        <v>0.3596729305102363</v>
      </c>
      <c r="E258" s="9">
        <f t="shared" si="53"/>
        <v>0.28738036893349406</v>
      </c>
      <c r="F258" s="9">
        <f t="shared" si="54"/>
        <v>0.3529467005562697</v>
      </c>
      <c r="G258" s="9">
        <f t="shared" si="55"/>
        <v>1.0597046172804236</v>
      </c>
      <c r="H258" s="9">
        <f t="shared" si="56"/>
        <v>2.780303757031112</v>
      </c>
      <c r="I258" s="9">
        <f t="shared" si="57"/>
        <v>3.4797088044361906</v>
      </c>
      <c r="J258" s="9">
        <f t="shared" si="58"/>
        <v>2.8332889878951333</v>
      </c>
      <c r="K258" s="11">
        <f t="shared" si="59"/>
        <v>0.37313432835820892</v>
      </c>
      <c r="L258" s="11">
        <f t="shared" si="60"/>
        <v>0.29940119760479045</v>
      </c>
      <c r="M258" s="11">
        <f t="shared" si="61"/>
        <v>0.36630036630036628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-0.27830905353472157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0.23530108881793571</v>
      </c>
      <c r="Q258" s="11">
        <f>2*'OddsRatio_working_3-way'!K258*'OddsRatio_working_3-way'!L258*'OddsRatio_working_3-way'!M258</f>
        <v>8.184385698015155E-2</v>
      </c>
      <c r="R258" s="11">
        <f t="shared" si="62"/>
        <v>0</v>
      </c>
      <c r="S258" s="11">
        <f t="shared" si="63"/>
        <v>-0.84546688592931374</v>
      </c>
      <c r="T258" s="11">
        <f t="shared" si="64"/>
        <v>-0.29407543858410912</v>
      </c>
      <c r="U258" s="11">
        <f>'OddsRatio_working_3-way'!S258-'OddsRatio_working_3-way'!R258^2/3</f>
        <v>-0.84546688592931374</v>
      </c>
      <c r="V258" s="11">
        <f>'OddsRatio_working_3-way'!S258*'OddsRatio_working_3-way'!R258/3-2*'OddsRatio_working_3-way'!R258^3/27-'OddsRatio_working_3-way'!T258</f>
        <v>0.29407543858410912</v>
      </c>
      <c r="W258" s="11">
        <f>'OddsRatio_working_3-way'!V258^2+4*'OddsRatio_working_3-way'!U258^3/27</f>
        <v>-3.0532338088781891E-3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0.1496108263022051</v>
      </c>
      <c r="Y258" s="11">
        <f>IF('OddsRatio_working_3-way'!W258&gt;=0,IF('OddsRatio_working_3-way'!V258+SQRT('OddsRatio_working_3-way'!W258)&gt;0,0,PI()),ACOS('OddsRatio_working_3-way'!V258/(2*'OddsRatio_working_3-way'!X258)))</f>
        <v>0.18573203774294966</v>
      </c>
      <c r="Z258" s="11">
        <f>'OddsRatio_working_3-way'!X258^(1/3)*COS('OddsRatio_working_3-way'!Y258/3)</f>
        <v>0.52985230864021193</v>
      </c>
      <c r="AA258" s="11">
        <f>'OddsRatio_working_3-way'!X258^(1/3)*COS(('OddsRatio_working_3-way'!Y258+2*PI())/3)</f>
        <v>-0.29337118470867618</v>
      </c>
      <c r="AB258" s="11">
        <f>'OddsRatio_working_3-way'!X258^(1/3)*COS(('OddsRatio_working_3-way'!Y258+4*PI())/3)</f>
        <v>-0.23648112393153584</v>
      </c>
      <c r="AC258" s="11">
        <f>'OddsRatio_working_3-way'!X258^(1/3)*SIN('OddsRatio_working_3-way'!Y258/3)</f>
        <v>3.2845491903896143E-2</v>
      </c>
      <c r="AD258" s="11">
        <f>'OddsRatio_working_3-way'!X258^(1/3)*SIN(('OddsRatio_working_3-way'!Y258+2*PI())/3)</f>
        <v>0.44244281358430848</v>
      </c>
      <c r="AE258" s="11">
        <f>'OddsRatio_working_3-way'!X258^(1/3)*SIN(('OddsRatio_working_3-way'!Y258+4*PI())/3)</f>
        <v>-0.47528830548820461</v>
      </c>
      <c r="AF258" s="11">
        <f>-'OddsRatio_working_3-way'!U258/(3*'OddsRatio_working_3-way'!X258^(1/3))*COS(('OddsRatio_working_3-way'!Y258)/3)</f>
        <v>0.52985230864021182</v>
      </c>
      <c r="AG258" s="11">
        <f>-'OddsRatio_working_3-way'!U258/(3*'OddsRatio_working_3-way'!X258^(1/3))*COS(('OddsRatio_working_3-way'!Y258+2*PI())/3)</f>
        <v>-0.29337118470867612</v>
      </c>
      <c r="AH258" s="11">
        <f>-'OddsRatio_working_3-way'!U258/(3*'OddsRatio_working_3-way'!X258^(1/3))*COS(('OddsRatio_working_3-way'!Y258+4*PI())/3)</f>
        <v>-0.23648112393153581</v>
      </c>
      <c r="AI258" s="11">
        <f>'OddsRatio_working_3-way'!U258/(3*'OddsRatio_working_3-way'!X258^(1/3))*SIN(('OddsRatio_working_3-way'!Y258)/3)</f>
        <v>-3.2845491903896136E-2</v>
      </c>
      <c r="AJ258" s="11">
        <f>'OddsRatio_working_3-way'!U258/(3*'OddsRatio_working_3-way'!X258^(1/3))*SIN(('OddsRatio_working_3-way'!Y258+2*PI())/3)</f>
        <v>-0.44244281358430837</v>
      </c>
      <c r="AK258" s="11">
        <f>'OddsRatio_working_3-way'!U258/(3*'OddsRatio_working_3-way'!X258^(1/3))*SIN(('OddsRatio_working_3-way'!Y258+4*PI())/3)</f>
        <v>0.47528830548820455</v>
      </c>
      <c r="AL258" s="11">
        <f>'OddsRatio_working_3-way'!Z258+'OddsRatio_working_3-way'!AF258</f>
        <v>1.0597046172804236</v>
      </c>
      <c r="AM258" s="11">
        <f>'OddsRatio_working_3-way'!AA258+'OddsRatio_working_3-way'!AG258</f>
        <v>-0.58674236941735236</v>
      </c>
      <c r="AN258" s="11">
        <f>'OddsRatio_working_3-way'!AB258+'OddsRatio_working_3-way'!AH258</f>
        <v>-0.47296224786307162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1.0597046172804236</v>
      </c>
      <c r="AS258" s="11">
        <f>IF(('OddsRatio_working_3-way'!X258=0),IF(Q258&gt;0,-Q258^(1/3),(-Q258)^(1/3)),'OddsRatio_working_3-way'!AM258-'OddsRatio_working_3-way'!R258/3)</f>
        <v>-0.58674236941735236</v>
      </c>
      <c r="AT258" s="11">
        <f>IF(('OddsRatio_working_3-way'!X258=0),IF(Q258&gt;0,-Q258^(1/3),(-Q258)^(1/3)),'OddsRatio_working_3-way'!AN258-'OddsRatio_working_3-way'!R258/3)</f>
        <v>-0.47296224786307162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9">
        <f t="shared" si="52"/>
        <v>0.45639669183509984</v>
      </c>
      <c r="E259" s="9">
        <f t="shared" si="53"/>
        <v>0.2757290536734826</v>
      </c>
      <c r="F259" s="9">
        <f t="shared" si="54"/>
        <v>0.26787425449141744</v>
      </c>
      <c r="G259" s="9">
        <f t="shared" si="55"/>
        <v>1.0634610312889134</v>
      </c>
      <c r="H259" s="9">
        <f t="shared" si="56"/>
        <v>2.1910763550435832</v>
      </c>
      <c r="I259" s="9">
        <f t="shared" si="57"/>
        <v>3.626748747283616</v>
      </c>
      <c r="J259" s="9">
        <f t="shared" si="58"/>
        <v>3.7330948504125079</v>
      </c>
      <c r="K259" s="11">
        <f t="shared" si="59"/>
        <v>0.47169811320754712</v>
      </c>
      <c r="L259" s="11">
        <f t="shared" si="60"/>
        <v>0.28818443804034583</v>
      </c>
      <c r="M259" s="11">
        <f t="shared" si="61"/>
        <v>0.28011204481792717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-0.27071638834425615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0.23455633136839094</v>
      </c>
      <c r="Q259" s="11">
        <f>2*'OddsRatio_working_3-way'!K259*'OddsRatio_working_3-way'!L259*'OddsRatio_working_3-way'!M259</f>
        <v>7.615465304168538E-2</v>
      </c>
      <c r="R259" s="11">
        <f t="shared" si="62"/>
        <v>0</v>
      </c>
      <c r="S259" s="11">
        <f t="shared" si="63"/>
        <v>-0.86642826761606195</v>
      </c>
      <c r="T259" s="11">
        <f t="shared" si="64"/>
        <v>-0.28130787909612409</v>
      </c>
      <c r="U259" s="11">
        <f>'OddsRatio_working_3-way'!S259-'OddsRatio_working_3-way'!R259^2/3</f>
        <v>-0.86642826761606195</v>
      </c>
      <c r="V259" s="11">
        <f>'OddsRatio_working_3-way'!S259*'OddsRatio_working_3-way'!R259/3-2*'OddsRatio_working_3-way'!R259^3/27-'OddsRatio_working_3-way'!T259</f>
        <v>0.28130787909612409</v>
      </c>
      <c r="W259" s="11">
        <f>'OddsRatio_working_3-way'!V259^2+4*'OddsRatio_working_3-way'!U259^3/27</f>
        <v>-1.7225272445956008E-2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0.15520904877576852</v>
      </c>
      <c r="Y259" s="11">
        <f>IF('OddsRatio_working_3-way'!W259&gt;=0,IF('OddsRatio_working_3-way'!V259+SQRT('OddsRatio_working_3-way'!W259)&gt;0,0,PI()),ACOS('OddsRatio_working_3-way'!V259/(2*'OddsRatio_working_3-way'!X259)))</f>
        <v>0.43653396376094888</v>
      </c>
      <c r="Z259" s="11">
        <f>'OddsRatio_working_3-way'!X259^(1/3)*COS('OddsRatio_working_3-way'!Y259/3)</f>
        <v>0.53173051564445672</v>
      </c>
      <c r="AA259" s="11">
        <f>'OddsRatio_working_3-way'!X259^(1/3)*COS(('OddsRatio_working_3-way'!Y259+2*PI())/3)</f>
        <v>-0.33334904071394</v>
      </c>
      <c r="AB259" s="11">
        <f>'OddsRatio_working_3-way'!X259^(1/3)*COS(('OddsRatio_working_3-way'!Y259+4*PI())/3)</f>
        <v>-0.19838147493051658</v>
      </c>
      <c r="AC259" s="11">
        <f>'OddsRatio_working_3-way'!X259^(1/3)*SIN('OddsRatio_working_3-way'!Y259/3)</f>
        <v>7.7923560436927955E-2</v>
      </c>
      <c r="AD259" s="11">
        <f>'OddsRatio_working_3-way'!X259^(1/3)*SIN(('OddsRatio_working_3-way'!Y259+2*PI())/3)</f>
        <v>0.42153035429703439</v>
      </c>
      <c r="AE259" s="11">
        <f>'OddsRatio_working_3-way'!X259^(1/3)*SIN(('OddsRatio_working_3-way'!Y259+4*PI())/3)</f>
        <v>-0.49945391473396239</v>
      </c>
      <c r="AF259" s="11">
        <f>-'OddsRatio_working_3-way'!U259/(3*'OddsRatio_working_3-way'!X259^(1/3))*COS(('OddsRatio_working_3-way'!Y259)/3)</f>
        <v>0.53173051564445661</v>
      </c>
      <c r="AG259" s="11">
        <f>-'OddsRatio_working_3-way'!U259/(3*'OddsRatio_working_3-way'!X259^(1/3))*COS(('OddsRatio_working_3-way'!Y259+2*PI())/3)</f>
        <v>-0.33334904071393995</v>
      </c>
      <c r="AH259" s="11">
        <f>-'OddsRatio_working_3-way'!U259/(3*'OddsRatio_working_3-way'!X259^(1/3))*COS(('OddsRatio_working_3-way'!Y259+4*PI())/3)</f>
        <v>-0.19838147493051655</v>
      </c>
      <c r="AI259" s="11">
        <f>'OddsRatio_working_3-way'!U259/(3*'OddsRatio_working_3-way'!X259^(1/3))*SIN(('OddsRatio_working_3-way'!Y259)/3)</f>
        <v>-7.7923560436927941E-2</v>
      </c>
      <c r="AJ259" s="11">
        <f>'OddsRatio_working_3-way'!U259/(3*'OddsRatio_working_3-way'!X259^(1/3))*SIN(('OddsRatio_working_3-way'!Y259+2*PI())/3)</f>
        <v>-0.42153035429703434</v>
      </c>
      <c r="AK259" s="11">
        <f>'OddsRatio_working_3-way'!U259/(3*'OddsRatio_working_3-way'!X259^(1/3))*SIN(('OddsRatio_working_3-way'!Y259+4*PI())/3)</f>
        <v>0.49945391473396233</v>
      </c>
      <c r="AL259" s="11">
        <f>'OddsRatio_working_3-way'!Z259+'OddsRatio_working_3-way'!AF259</f>
        <v>1.0634610312889134</v>
      </c>
      <c r="AM259" s="11">
        <f>'OddsRatio_working_3-way'!AA259+'OddsRatio_working_3-way'!AG259</f>
        <v>-0.66669808142788001</v>
      </c>
      <c r="AN259" s="11">
        <f>'OddsRatio_working_3-way'!AB259+'OddsRatio_working_3-way'!AH259</f>
        <v>-0.39676294986103311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1.0634610312889134</v>
      </c>
      <c r="AS259" s="11">
        <f>IF(('OddsRatio_working_3-way'!X259=0),IF(Q259&gt;0,-Q259^(1/3),(-Q259)^(1/3)),'OddsRatio_working_3-way'!AM259-'OddsRatio_working_3-way'!R259/3)</f>
        <v>-0.66669808142788001</v>
      </c>
      <c r="AT259" s="11">
        <f>IF(('OddsRatio_working_3-way'!X259=0),IF(Q259&gt;0,-Q259^(1/3),(-Q259)^(1/3)),'OddsRatio_working_3-way'!AN259-'OddsRatio_working_3-way'!R259/3)</f>
        <v>-0.39676294986103311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9">
        <f t="shared" ref="D260:D323" si="65">(K260/(AR260+K260-(AR260*K260)))</f>
        <v>0.32325811246195679</v>
      </c>
      <c r="E260" s="9">
        <f t="shared" ref="E260:E323" si="66">(L260/(AR260+L260-(AR260*L260)))</f>
        <v>0.29124251683561536</v>
      </c>
      <c r="F260" s="9">
        <f t="shared" ref="F260:F323" si="67">(M260/(AR260+M260-(AR260*M260)))</f>
        <v>0.38549937070242779</v>
      </c>
      <c r="G260" s="9">
        <f t="shared" ref="G260:G323" si="68">AR260</f>
        <v>1.0626919713303737</v>
      </c>
      <c r="H260" s="9">
        <f t="shared" ref="H260:H323" si="69">IF(A260="","",1/D260)</f>
        <v>3.0935031835208369</v>
      </c>
      <c r="I260" s="9">
        <f t="shared" ref="I260:I323" si="70">IF(B260="","",1/E260)</f>
        <v>3.4335646143465559</v>
      </c>
      <c r="J260" s="9">
        <f t="shared" ref="J260:J323" si="71">IF(C260="","",1/F260)</f>
        <v>2.5940379569955603</v>
      </c>
      <c r="K260" s="11">
        <f t="shared" ref="K260:K323" si="72">1/A260</f>
        <v>0.33670033670033667</v>
      </c>
      <c r="L260" s="11">
        <f t="shared" ref="L260:L323" si="73">1/B260</f>
        <v>0.303951367781155</v>
      </c>
      <c r="M260" s="11">
        <f t="shared" ref="M260:M323" si="74">1/C260</f>
        <v>0.4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-0.27701329403457065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0.23579257621810815</v>
      </c>
      <c r="Q260" s="11">
        <f>2*'OddsRatio_working_3-way'!K260*'OddsRatio_working_3-way'!L260*'OddsRatio_working_3-way'!M260</f>
        <v>8.1872422297954217E-2</v>
      </c>
      <c r="R260" s="11">
        <f t="shared" ref="R260:R323" si="75">O260/N260</f>
        <v>0</v>
      </c>
      <c r="S260" s="11">
        <f t="shared" ref="S260:S323" si="76">P260/N260</f>
        <v>-0.8511958858865516</v>
      </c>
      <c r="T260" s="11">
        <f t="shared" ref="T260:T323" si="77">Q260/N260</f>
        <v>-0.29555412704394152</v>
      </c>
      <c r="U260" s="11">
        <f>'OddsRatio_working_3-way'!S260-'OddsRatio_working_3-way'!R260^2/3</f>
        <v>-0.8511958858865516</v>
      </c>
      <c r="V260" s="11">
        <f>'OddsRatio_working_3-way'!S260*'OddsRatio_working_3-way'!R260/3-2*'OddsRatio_working_3-way'!R260^3/27-'OddsRatio_working_3-way'!T260</f>
        <v>0.29555412704394152</v>
      </c>
      <c r="W260" s="11">
        <f>'OddsRatio_working_3-way'!V260^2+4*'OddsRatio_working_3-way'!U260^3/27</f>
        <v>-4.0137922442085444E-3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0.15113407479529134</v>
      </c>
      <c r="Y260" s="11">
        <f>IF('OddsRatio_working_3-way'!W260&gt;=0,IF('OddsRatio_working_3-way'!V260+SQRT('OddsRatio_working_3-way'!W260)&gt;0,0,PI()),ACOS('OddsRatio_working_3-way'!V260/(2*'OddsRatio_working_3-way'!X260)))</f>
        <v>0.21116278428737756</v>
      </c>
      <c r="Z260" s="11">
        <f>'OddsRatio_working_3-way'!X260^(1/3)*COS('OddsRatio_working_3-way'!Y260/3)</f>
        <v>0.53134598566518687</v>
      </c>
      <c r="AA260" s="11">
        <f>'OddsRatio_working_3-way'!X260^(1/3)*COS(('OddsRatio_working_3-way'!Y260+2*PI())/3)</f>
        <v>-0.29811608315636162</v>
      </c>
      <c r="AB260" s="11">
        <f>'OddsRatio_working_3-way'!X260^(1/3)*COS(('OddsRatio_working_3-way'!Y260+4*PI())/3)</f>
        <v>-0.23322990250882514</v>
      </c>
      <c r="AC260" s="11">
        <f>'OddsRatio_working_3-way'!X260^(1/3)*SIN('OddsRatio_working_3-way'!Y260/3)</f>
        <v>3.7462053863541782E-2</v>
      </c>
      <c r="AD260" s="11">
        <f>'OddsRatio_working_3-way'!X260^(1/3)*SIN(('OddsRatio_working_3-way'!Y260+2*PI())/3)</f>
        <v>0.44142809485316309</v>
      </c>
      <c r="AE260" s="11">
        <f>'OddsRatio_working_3-way'!X260^(1/3)*SIN(('OddsRatio_working_3-way'!Y260+4*PI())/3)</f>
        <v>-0.47889014871670499</v>
      </c>
      <c r="AF260" s="11">
        <f>-'OddsRatio_working_3-way'!U260/(3*'OddsRatio_working_3-way'!X260^(1/3))*COS(('OddsRatio_working_3-way'!Y260)/3)</f>
        <v>0.53134598566518687</v>
      </c>
      <c r="AG260" s="11">
        <f>-'OddsRatio_working_3-way'!U260/(3*'OddsRatio_working_3-way'!X260^(1/3))*COS(('OddsRatio_working_3-way'!Y260+2*PI())/3)</f>
        <v>-0.29811608315636162</v>
      </c>
      <c r="AH260" s="11">
        <f>-'OddsRatio_working_3-way'!U260/(3*'OddsRatio_working_3-way'!X260^(1/3))*COS(('OddsRatio_working_3-way'!Y260+4*PI())/3)</f>
        <v>-0.23322990250882514</v>
      </c>
      <c r="AI260" s="11">
        <f>'OddsRatio_working_3-way'!U260/(3*'OddsRatio_working_3-way'!X260^(1/3))*SIN(('OddsRatio_working_3-way'!Y260)/3)</f>
        <v>-3.7462053863541782E-2</v>
      </c>
      <c r="AJ260" s="11">
        <f>'OddsRatio_working_3-way'!U260/(3*'OddsRatio_working_3-way'!X260^(1/3))*SIN(('OddsRatio_working_3-way'!Y260+2*PI())/3)</f>
        <v>-0.44142809485316309</v>
      </c>
      <c r="AK260" s="11">
        <f>'OddsRatio_working_3-way'!U260/(3*'OddsRatio_working_3-way'!X260^(1/3))*SIN(('OddsRatio_working_3-way'!Y260+4*PI())/3)</f>
        <v>0.47889014871670499</v>
      </c>
      <c r="AL260" s="11">
        <f>'OddsRatio_working_3-way'!Z260+'OddsRatio_working_3-way'!AF260</f>
        <v>1.0626919713303737</v>
      </c>
      <c r="AM260" s="11">
        <f>'OddsRatio_working_3-way'!AA260+'OddsRatio_working_3-way'!AG260</f>
        <v>-0.59623216631272324</v>
      </c>
      <c r="AN260" s="11">
        <f>'OddsRatio_working_3-way'!AB260+'OddsRatio_working_3-way'!AH260</f>
        <v>-0.46645980501765028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1.0626919713303737</v>
      </c>
      <c r="AS260" s="11">
        <f>IF(('OddsRatio_working_3-way'!X260=0),IF(Q260&gt;0,-Q260^(1/3),(-Q260)^(1/3)),'OddsRatio_working_3-way'!AM260-'OddsRatio_working_3-way'!R260/3)</f>
        <v>-0.59623216631272324</v>
      </c>
      <c r="AT260" s="11">
        <f>IF(('OddsRatio_working_3-way'!X260=0),IF(Q260&gt;0,-Q260^(1/3),(-Q260)^(1/3)),'OddsRatio_working_3-way'!AN260-'OddsRatio_working_3-way'!R260/3)</f>
        <v>-0.46645980501765028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9">
        <f t="shared" si="65"/>
        <v>0.14490553300027351</v>
      </c>
      <c r="E261" s="9">
        <f t="shared" si="66"/>
        <v>0.19113311445644127</v>
      </c>
      <c r="F261" s="9">
        <f t="shared" si="67"/>
        <v>0.66396135254328514</v>
      </c>
      <c r="G261" s="9">
        <f t="shared" si="68"/>
        <v>1.0768335279062404</v>
      </c>
      <c r="H261" s="9">
        <f t="shared" si="69"/>
        <v>6.901047732926199</v>
      </c>
      <c r="I261" s="9">
        <f t="shared" si="70"/>
        <v>5.2319557646715236</v>
      </c>
      <c r="J261" s="9">
        <f t="shared" si="71"/>
        <v>1.5061117581159331</v>
      </c>
      <c r="K261" s="11">
        <f t="shared" si="72"/>
        <v>0.15432098765432098</v>
      </c>
      <c r="L261" s="11">
        <f t="shared" si="73"/>
        <v>0.20283975659229211</v>
      </c>
      <c r="M261" s="11">
        <f t="shared" si="74"/>
        <v>0.68027210884353739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-0.21554190002948814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0.21038641084360521</v>
      </c>
      <c r="Q261" s="11">
        <f>2*'OddsRatio_working_3-way'!K261*'OddsRatio_working_3-way'!L261*'OddsRatio_working_3-way'!M261</f>
        <v>4.2588342276033447E-2</v>
      </c>
      <c r="R261" s="11">
        <f t="shared" si="75"/>
        <v>0</v>
      </c>
      <c r="S261" s="11">
        <f t="shared" si="76"/>
        <v>-0.97608126686654606</v>
      </c>
      <c r="T261" s="11">
        <f t="shared" si="77"/>
        <v>-0.1975873009851308</v>
      </c>
      <c r="U261" s="11">
        <f>'OddsRatio_working_3-way'!S261-'OddsRatio_working_3-way'!R261^2/3</f>
        <v>-0.97608126686654606</v>
      </c>
      <c r="V261" s="11">
        <f>'OddsRatio_working_3-way'!S261*'OddsRatio_working_3-way'!R261/3-2*'OddsRatio_working_3-way'!R261^3/27-'OddsRatio_working_3-way'!T261</f>
        <v>0.1975873009851308</v>
      </c>
      <c r="W261" s="11">
        <f>'OddsRatio_working_3-way'!V261^2+4*'OddsRatio_working_3-way'!U261^3/27</f>
        <v>-9.8729100554291099E-2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0.18558680049028256</v>
      </c>
      <c r="Y261" s="11">
        <f>IF('OddsRatio_working_3-way'!W261&gt;=0,IF('OddsRatio_working_3-way'!V261+SQRT('OddsRatio_working_3-way'!W261)&gt;0,0,PI()),ACOS('OddsRatio_working_3-way'!V261/(2*'OddsRatio_working_3-way'!X261)))</f>
        <v>1.0094442879854304</v>
      </c>
      <c r="Z261" s="11">
        <f>'OddsRatio_working_3-way'!X261^(1/3)*COS('OddsRatio_working_3-way'!Y261/3)</f>
        <v>0.53841676395312021</v>
      </c>
      <c r="AA261" s="11">
        <f>'OddsRatio_working_3-way'!X261^(1/3)*COS(('OddsRatio_working_3-way'!Y261+2*PI())/3)</f>
        <v>-0.4323060764339744</v>
      </c>
      <c r="AB261" s="11">
        <f>'OddsRatio_working_3-way'!X261^(1/3)*COS(('OddsRatio_working_3-way'!Y261+4*PI())/3)</f>
        <v>-0.10611068751914547</v>
      </c>
      <c r="AC261" s="11">
        <f>'OddsRatio_working_3-way'!X261^(1/3)*SIN('OddsRatio_working_3-way'!Y261/3)</f>
        <v>0.18832899559839103</v>
      </c>
      <c r="AD261" s="11">
        <f>'OddsRatio_working_3-way'!X261^(1/3)*SIN(('OddsRatio_working_3-way'!Y261+2*PI())/3)</f>
        <v>0.37211809760761627</v>
      </c>
      <c r="AE261" s="11">
        <f>'OddsRatio_working_3-way'!X261^(1/3)*SIN(('OddsRatio_working_3-way'!Y261+4*PI())/3)</f>
        <v>-0.56044709320600716</v>
      </c>
      <c r="AF261" s="11">
        <f>-'OddsRatio_working_3-way'!U261/(3*'OddsRatio_working_3-way'!X261^(1/3))*COS(('OddsRatio_working_3-way'!Y261)/3)</f>
        <v>0.53841676395312021</v>
      </c>
      <c r="AG261" s="11">
        <f>-'OddsRatio_working_3-way'!U261/(3*'OddsRatio_working_3-way'!X261^(1/3))*COS(('OddsRatio_working_3-way'!Y261+2*PI())/3)</f>
        <v>-0.4323060764339744</v>
      </c>
      <c r="AH261" s="11">
        <f>-'OddsRatio_working_3-way'!U261/(3*'OddsRatio_working_3-way'!X261^(1/3))*COS(('OddsRatio_working_3-way'!Y261+4*PI())/3)</f>
        <v>-0.10611068751914547</v>
      </c>
      <c r="AI261" s="11">
        <f>'OddsRatio_working_3-way'!U261/(3*'OddsRatio_working_3-way'!X261^(1/3))*SIN(('OddsRatio_working_3-way'!Y261)/3)</f>
        <v>-0.18832899559839103</v>
      </c>
      <c r="AJ261" s="11">
        <f>'OddsRatio_working_3-way'!U261/(3*'OddsRatio_working_3-way'!X261^(1/3))*SIN(('OddsRatio_working_3-way'!Y261+2*PI())/3)</f>
        <v>-0.37211809760761627</v>
      </c>
      <c r="AK261" s="11">
        <f>'OddsRatio_working_3-way'!U261/(3*'OddsRatio_working_3-way'!X261^(1/3))*SIN(('OddsRatio_working_3-way'!Y261+4*PI())/3)</f>
        <v>0.56044709320600716</v>
      </c>
      <c r="AL261" s="11">
        <f>'OddsRatio_working_3-way'!Z261+'OddsRatio_working_3-way'!AF261</f>
        <v>1.0768335279062404</v>
      </c>
      <c r="AM261" s="11">
        <f>'OddsRatio_working_3-way'!AA261+'OddsRatio_working_3-way'!AG261</f>
        <v>-0.86461215286794879</v>
      </c>
      <c r="AN261" s="11">
        <f>'OddsRatio_working_3-way'!AB261+'OddsRatio_working_3-way'!AH261</f>
        <v>-0.21222137503829094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1.0768335279062404</v>
      </c>
      <c r="AS261" s="11">
        <f>IF(('OddsRatio_working_3-way'!X261=0),IF(Q261&gt;0,-Q261^(1/3),(-Q261)^(1/3)),'OddsRatio_working_3-way'!AM261-'OddsRatio_working_3-way'!R261/3)</f>
        <v>-0.86461215286794879</v>
      </c>
      <c r="AT261" s="11">
        <f>IF(('OddsRatio_working_3-way'!X261=0),IF(Q261&gt;0,-Q261^(1/3),(-Q261)^(1/3)),'OddsRatio_working_3-way'!AN261-'OddsRatio_working_3-way'!R261/3)</f>
        <v>-0.21222137503829094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9">
        <f t="shared" si="65"/>
        <v>0.44803523680921142</v>
      </c>
      <c r="E262" s="9">
        <f t="shared" si="66"/>
        <v>0.23108752610251945</v>
      </c>
      <c r="F262" s="9">
        <f t="shared" si="67"/>
        <v>0.32087723708826915</v>
      </c>
      <c r="G262" s="9">
        <f t="shared" si="68"/>
        <v>1.0529635084590798</v>
      </c>
      <c r="H262" s="9">
        <f t="shared" si="69"/>
        <v>2.2319673048971231</v>
      </c>
      <c r="I262" s="9">
        <f t="shared" si="70"/>
        <v>4.327364686730693</v>
      </c>
      <c r="J262" s="9">
        <f t="shared" si="71"/>
        <v>3.1164566520027503</v>
      </c>
      <c r="K262" s="11">
        <f t="shared" si="72"/>
        <v>0.46082949308755761</v>
      </c>
      <c r="L262" s="11">
        <f t="shared" si="73"/>
        <v>0.24038461538461536</v>
      </c>
      <c r="M262" s="11">
        <f t="shared" si="74"/>
        <v>0.33222591362126247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-0.27349503192124558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0.23332952547399011</v>
      </c>
      <c r="Q262" s="11">
        <f>2*'OddsRatio_working_3-way'!K262*'OddsRatio_working_3-way'!L262*'OddsRatio_working_3-way'!M262</f>
        <v>7.3605528540690898E-2</v>
      </c>
      <c r="R262" s="11">
        <f t="shared" si="75"/>
        <v>0</v>
      </c>
      <c r="S262" s="11">
        <f t="shared" si="76"/>
        <v>-0.85313990471745993</v>
      </c>
      <c r="T262" s="11">
        <f t="shared" si="77"/>
        <v>-0.2691293074818486</v>
      </c>
      <c r="U262" s="11">
        <f>'OddsRatio_working_3-way'!S262-'OddsRatio_working_3-way'!R262^2/3</f>
        <v>-0.85313990471745993</v>
      </c>
      <c r="V262" s="11">
        <f>'OddsRatio_working_3-way'!S262*'OddsRatio_working_3-way'!R262/3-2*'OddsRatio_working_3-way'!R262^3/27-'OddsRatio_working_3-way'!T262</f>
        <v>0.2691293074818486</v>
      </c>
      <c r="W262" s="11">
        <f>'OddsRatio_working_3-way'!V262^2+4*'OddsRatio_working_3-way'!U262^3/27</f>
        <v>-1.956288472627965E-2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0.15165212566259914</v>
      </c>
      <c r="Y262" s="11">
        <f>IF('OddsRatio_working_3-way'!W262&gt;=0,IF('OddsRatio_working_3-way'!V262+SQRT('OddsRatio_working_3-way'!W262)&gt;0,0,PI()),ACOS('OddsRatio_working_3-way'!V262/(2*'OddsRatio_working_3-way'!X262)))</f>
        <v>0.47928569587372993</v>
      </c>
      <c r="Z262" s="11">
        <f>'OddsRatio_working_3-way'!X262^(1/3)*COS('OddsRatio_working_3-way'!Y262/3)</f>
        <v>0.52648175422953991</v>
      </c>
      <c r="AA262" s="11">
        <f>'OddsRatio_working_3-way'!X262^(1/3)*COS(('OddsRatio_working_3-way'!Y262+2*PI())/3)</f>
        <v>-0.33670990478565122</v>
      </c>
      <c r="AB262" s="11">
        <f>'OddsRatio_working_3-way'!X262^(1/3)*COS(('OddsRatio_working_3-way'!Y262+4*PI())/3)</f>
        <v>-0.18977184944388878</v>
      </c>
      <c r="AC262" s="11">
        <f>'OddsRatio_working_3-way'!X262^(1/3)*SIN('OddsRatio_working_3-way'!Y262/3)</f>
        <v>8.4834725805766675E-2</v>
      </c>
      <c r="AD262" s="11">
        <f>'OddsRatio_working_3-way'!X262^(1/3)*SIN(('OddsRatio_working_3-way'!Y262+2*PI())/3)</f>
        <v>0.41352921088889355</v>
      </c>
      <c r="AE262" s="11">
        <f>'OddsRatio_working_3-way'!X262^(1/3)*SIN(('OddsRatio_working_3-way'!Y262+4*PI())/3)</f>
        <v>-0.49836393669466023</v>
      </c>
      <c r="AF262" s="11">
        <f>-'OddsRatio_working_3-way'!U262/(3*'OddsRatio_working_3-way'!X262^(1/3))*COS(('OddsRatio_working_3-way'!Y262)/3)</f>
        <v>0.52648175422953991</v>
      </c>
      <c r="AG262" s="11">
        <f>-'OddsRatio_working_3-way'!U262/(3*'OddsRatio_working_3-way'!X262^(1/3))*COS(('OddsRatio_working_3-way'!Y262+2*PI())/3)</f>
        <v>-0.33670990478565122</v>
      </c>
      <c r="AH262" s="11">
        <f>-'OddsRatio_working_3-way'!U262/(3*'OddsRatio_working_3-way'!X262^(1/3))*COS(('OddsRatio_working_3-way'!Y262+4*PI())/3)</f>
        <v>-0.18977184944388878</v>
      </c>
      <c r="AI262" s="11">
        <f>'OddsRatio_working_3-way'!U262/(3*'OddsRatio_working_3-way'!X262^(1/3))*SIN(('OddsRatio_working_3-way'!Y262)/3)</f>
        <v>-8.4834725805766675E-2</v>
      </c>
      <c r="AJ262" s="11">
        <f>'OddsRatio_working_3-way'!U262/(3*'OddsRatio_working_3-way'!X262^(1/3))*SIN(('OddsRatio_working_3-way'!Y262+2*PI())/3)</f>
        <v>-0.41352921088889355</v>
      </c>
      <c r="AK262" s="11">
        <f>'OddsRatio_working_3-way'!U262/(3*'OddsRatio_working_3-way'!X262^(1/3))*SIN(('OddsRatio_working_3-way'!Y262+4*PI())/3)</f>
        <v>0.49836393669466023</v>
      </c>
      <c r="AL262" s="11">
        <f>'OddsRatio_working_3-way'!Z262+'OddsRatio_working_3-way'!AF262</f>
        <v>1.0529635084590798</v>
      </c>
      <c r="AM262" s="11">
        <f>'OddsRatio_working_3-way'!AA262+'OddsRatio_working_3-way'!AG262</f>
        <v>-0.67341980957130243</v>
      </c>
      <c r="AN262" s="11">
        <f>'OddsRatio_working_3-way'!AB262+'OddsRatio_working_3-way'!AH262</f>
        <v>-0.37954369888777756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1.0529635084590798</v>
      </c>
      <c r="AS262" s="11">
        <f>IF(('OddsRatio_working_3-way'!X262=0),IF(Q262&gt;0,-Q262^(1/3),(-Q262)^(1/3)),'OddsRatio_working_3-way'!AM262-'OddsRatio_working_3-way'!R262/3)</f>
        <v>-0.67341980957130243</v>
      </c>
      <c r="AT262" s="11">
        <f>IF(('OddsRatio_working_3-way'!X262=0),IF(Q262&gt;0,-Q262^(1/3),(-Q262)^(1/3)),'OddsRatio_working_3-way'!AN262-'OddsRatio_working_3-way'!R262/3)</f>
        <v>-0.37954369888777756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9">
        <f t="shared" si="65"/>
        <v>0.62523995233112839</v>
      </c>
      <c r="E263" s="9">
        <f t="shared" si="66"/>
        <v>0.20834727352457497</v>
      </c>
      <c r="F263" s="9">
        <f t="shared" si="67"/>
        <v>0.16641277414429648</v>
      </c>
      <c r="G263" s="9">
        <f t="shared" si="68"/>
        <v>1.0703320674601633</v>
      </c>
      <c r="H263" s="9">
        <f t="shared" si="69"/>
        <v>1.5993859577776917</v>
      </c>
      <c r="I263" s="9">
        <f t="shared" si="70"/>
        <v>4.7996788394835797</v>
      </c>
      <c r="J263" s="9">
        <f t="shared" si="71"/>
        <v>6.009154075713564</v>
      </c>
      <c r="K263" s="11">
        <f t="shared" si="72"/>
        <v>0.64102564102564097</v>
      </c>
      <c r="L263" s="11">
        <f t="shared" si="73"/>
        <v>0.21978021978021978</v>
      </c>
      <c r="M263" s="11">
        <f t="shared" si="74"/>
        <v>0.17605633802816903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-0.23076923076923062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0.21802412105770713</v>
      </c>
      <c r="Q263" s="11">
        <f>2*'OddsRatio_working_3-way'!K263*'OddsRatio_working_3-way'!L263*'OddsRatio_working_3-way'!M263</f>
        <v>4.9607308545553397E-2</v>
      </c>
      <c r="R263" s="11">
        <f t="shared" si="75"/>
        <v>0</v>
      </c>
      <c r="S263" s="11">
        <f t="shared" si="76"/>
        <v>-0.94477119125006492</v>
      </c>
      <c r="T263" s="11">
        <f t="shared" si="77"/>
        <v>-0.21496500369739818</v>
      </c>
      <c r="U263" s="11">
        <f>'OddsRatio_working_3-way'!S263-'OddsRatio_working_3-way'!R263^2/3</f>
        <v>-0.94477119125006492</v>
      </c>
      <c r="V263" s="11">
        <f>'OddsRatio_working_3-way'!S263*'OddsRatio_working_3-way'!R263/3-2*'OddsRatio_working_3-way'!R263^3/27-'OddsRatio_working_3-way'!T263</f>
        <v>0.21496500369739818</v>
      </c>
      <c r="W263" s="11">
        <f>'OddsRatio_working_3-way'!V263^2+4*'OddsRatio_working_3-way'!U263^3/27</f>
        <v>-7.8722754979200199E-2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0.17672910611570369</v>
      </c>
      <c r="Y263" s="11">
        <f>IF('OddsRatio_working_3-way'!W263&gt;=0,IF('OddsRatio_working_3-way'!V263+SQRT('OddsRatio_working_3-way'!W263)&gt;0,0,PI()),ACOS('OddsRatio_working_3-way'!V263/(2*'OddsRatio_working_3-way'!X263)))</f>
        <v>0.91703484568221016</v>
      </c>
      <c r="Z263" s="11">
        <f>'OddsRatio_working_3-way'!X263^(1/3)*COS('OddsRatio_working_3-way'!Y263/3)</f>
        <v>0.53516603373008165</v>
      </c>
      <c r="AA263" s="11">
        <f>'OddsRatio_working_3-way'!X263^(1/3)*COS(('OddsRatio_working_3-way'!Y263+2*PI())/3)</f>
        <v>-0.41383890587032512</v>
      </c>
      <c r="AB263" s="11">
        <f>'OddsRatio_working_3-way'!X263^(1/3)*COS(('OddsRatio_working_3-way'!Y263+4*PI())/3)</f>
        <v>-0.12132712785975663</v>
      </c>
      <c r="AC263" s="11">
        <f>'OddsRatio_working_3-way'!X263^(1/3)*SIN('OddsRatio_working_3-way'!Y263/3)</f>
        <v>0.16888175377553791</v>
      </c>
      <c r="AD263" s="11">
        <f>'OddsRatio_working_3-way'!X263^(1/3)*SIN(('OddsRatio_working_3-way'!Y263+2*PI())/3)</f>
        <v>0.37902650356504158</v>
      </c>
      <c r="AE263" s="11">
        <f>'OddsRatio_working_3-way'!X263^(1/3)*SIN(('OddsRatio_working_3-way'!Y263+4*PI())/3)</f>
        <v>-0.54790825734057935</v>
      </c>
      <c r="AF263" s="11">
        <f>-'OddsRatio_working_3-way'!U263/(3*'OddsRatio_working_3-way'!X263^(1/3))*COS(('OddsRatio_working_3-way'!Y263)/3)</f>
        <v>0.53516603373008165</v>
      </c>
      <c r="AG263" s="11">
        <f>-'OddsRatio_working_3-way'!U263/(3*'OddsRatio_working_3-way'!X263^(1/3))*COS(('OddsRatio_working_3-way'!Y263+2*PI())/3)</f>
        <v>-0.41383890587032512</v>
      </c>
      <c r="AH263" s="11">
        <f>-'OddsRatio_working_3-way'!U263/(3*'OddsRatio_working_3-way'!X263^(1/3))*COS(('OddsRatio_working_3-way'!Y263+4*PI())/3)</f>
        <v>-0.12132712785975663</v>
      </c>
      <c r="AI263" s="11">
        <f>'OddsRatio_working_3-way'!U263/(3*'OddsRatio_working_3-way'!X263^(1/3))*SIN(('OddsRatio_working_3-way'!Y263)/3)</f>
        <v>-0.16888175377553791</v>
      </c>
      <c r="AJ263" s="11">
        <f>'OddsRatio_working_3-way'!U263/(3*'OddsRatio_working_3-way'!X263^(1/3))*SIN(('OddsRatio_working_3-way'!Y263+2*PI())/3)</f>
        <v>-0.37902650356504158</v>
      </c>
      <c r="AK263" s="11">
        <f>'OddsRatio_working_3-way'!U263/(3*'OddsRatio_working_3-way'!X263^(1/3))*SIN(('OddsRatio_working_3-way'!Y263+4*PI())/3)</f>
        <v>0.54790825734057935</v>
      </c>
      <c r="AL263" s="11">
        <f>'OddsRatio_working_3-way'!Z263+'OddsRatio_working_3-way'!AF263</f>
        <v>1.0703320674601633</v>
      </c>
      <c r="AM263" s="11">
        <f>'OddsRatio_working_3-way'!AA263+'OddsRatio_working_3-way'!AG263</f>
        <v>-0.82767781174065025</v>
      </c>
      <c r="AN263" s="11">
        <f>'OddsRatio_working_3-way'!AB263+'OddsRatio_working_3-way'!AH263</f>
        <v>-0.24265425571951327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1.0703320674601633</v>
      </c>
      <c r="AS263" s="11">
        <f>IF(('OddsRatio_working_3-way'!X263=0),IF(Q263&gt;0,-Q263^(1/3),(-Q263)^(1/3)),'OddsRatio_working_3-way'!AM263-'OddsRatio_working_3-way'!R263/3)</f>
        <v>-0.82767781174065025</v>
      </c>
      <c r="AT263" s="11">
        <f>IF(('OddsRatio_working_3-way'!X263=0),IF(Q263&gt;0,-Q263^(1/3),(-Q263)^(1/3)),'OddsRatio_working_3-way'!AN263-'OddsRatio_working_3-way'!R263/3)</f>
        <v>-0.24265425571951327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9">
        <f t="shared" si="65"/>
        <v>0.62586121480793122</v>
      </c>
      <c r="E264" s="9">
        <f t="shared" si="66"/>
        <v>0.20246751388518017</v>
      </c>
      <c r="F264" s="9">
        <f t="shared" si="67"/>
        <v>0.17167127130688867</v>
      </c>
      <c r="G264" s="9">
        <f t="shared" si="68"/>
        <v>1.0674970069239684</v>
      </c>
      <c r="H264" s="9">
        <f t="shared" si="69"/>
        <v>1.5977983238774225</v>
      </c>
      <c r="I264" s="9">
        <f t="shared" si="70"/>
        <v>4.939063955549444</v>
      </c>
      <c r="J264" s="9">
        <f t="shared" si="71"/>
        <v>5.8250864712963359</v>
      </c>
      <c r="K264" s="11">
        <f t="shared" si="72"/>
        <v>0.64102564102564097</v>
      </c>
      <c r="L264" s="11">
        <f t="shared" si="73"/>
        <v>0.21321961620469082</v>
      </c>
      <c r="M264" s="11">
        <f t="shared" si="74"/>
        <v>0.1811594202898551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-0.23126840712823848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0.21715162046115971</v>
      </c>
      <c r="Q264" s="11">
        <f>2*'OddsRatio_working_3-way'!K264*'OddsRatio_working_3-way'!L264*'OddsRatio_working_3-way'!M264</f>
        <v>4.9521464187265614E-2</v>
      </c>
      <c r="R264" s="11">
        <f t="shared" si="75"/>
        <v>0</v>
      </c>
      <c r="S264" s="11">
        <f t="shared" si="76"/>
        <v>-0.93895929477625961</v>
      </c>
      <c r="T264" s="11">
        <f t="shared" si="77"/>
        <v>-0.21412982777109685</v>
      </c>
      <c r="U264" s="11">
        <f>'OddsRatio_working_3-way'!S264-'OddsRatio_working_3-way'!R264^2/3</f>
        <v>-0.93895929477625961</v>
      </c>
      <c r="V264" s="11">
        <f>'OddsRatio_working_3-way'!S264*'OddsRatio_working_3-way'!R264/3-2*'OddsRatio_working_3-way'!R264^3/27-'OddsRatio_working_3-way'!T264</f>
        <v>0.21412982777109685</v>
      </c>
      <c r="W264" s="11">
        <f>'OddsRatio_working_3-way'!V264^2+4*'OddsRatio_working_3-way'!U264^3/27</f>
        <v>-7.6789654149937867E-2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0.17510085471751521</v>
      </c>
      <c r="Y264" s="11">
        <f>IF('OddsRatio_working_3-way'!W264&gt;=0,IF('OddsRatio_working_3-way'!V264+SQRT('OddsRatio_working_3-way'!W264)&gt;0,0,PI()),ACOS('OddsRatio_working_3-way'!V264/(2*'OddsRatio_working_3-way'!X264)))</f>
        <v>0.91290819916923449</v>
      </c>
      <c r="Z264" s="11">
        <f>'OddsRatio_working_3-way'!X264^(1/3)*COS('OddsRatio_working_3-way'!Y264/3)</f>
        <v>0.53374850346198421</v>
      </c>
      <c r="AA264" s="11">
        <f>'OddsRatio_working_3-way'!X264^(1/3)*COS(('OddsRatio_working_3-way'!Y264+2*PI())/3)</f>
        <v>-0.41204389381615425</v>
      </c>
      <c r="AB264" s="11">
        <f>'OddsRatio_working_3-way'!X264^(1/3)*COS(('OddsRatio_working_3-way'!Y264+4*PI())/3)</f>
        <v>-0.12170460964583009</v>
      </c>
      <c r="AC264" s="11">
        <f>'OddsRatio_working_3-way'!X264^(1/3)*SIN('OddsRatio_working_3-way'!Y264/3)</f>
        <v>0.16762746387205987</v>
      </c>
      <c r="AD264" s="11">
        <f>'OddsRatio_working_3-way'!X264^(1/3)*SIN(('OddsRatio_working_3-way'!Y264+2*PI())/3)</f>
        <v>0.37842603129397467</v>
      </c>
      <c r="AE264" s="11">
        <f>'OddsRatio_working_3-way'!X264^(1/3)*SIN(('OddsRatio_working_3-way'!Y264+4*PI())/3)</f>
        <v>-0.54605349516603463</v>
      </c>
      <c r="AF264" s="11">
        <f>-'OddsRatio_working_3-way'!U264/(3*'OddsRatio_working_3-way'!X264^(1/3))*COS(('OddsRatio_working_3-way'!Y264)/3)</f>
        <v>0.53374850346198432</v>
      </c>
      <c r="AG264" s="11">
        <f>-'OddsRatio_working_3-way'!U264/(3*'OddsRatio_working_3-way'!X264^(1/3))*COS(('OddsRatio_working_3-way'!Y264+2*PI())/3)</f>
        <v>-0.41204389381615431</v>
      </c>
      <c r="AH264" s="11">
        <f>-'OddsRatio_working_3-way'!U264/(3*'OddsRatio_working_3-way'!X264^(1/3))*COS(('OddsRatio_working_3-way'!Y264+4*PI())/3)</f>
        <v>-0.1217046096458301</v>
      </c>
      <c r="AI264" s="11">
        <f>'OddsRatio_working_3-way'!U264/(3*'OddsRatio_working_3-way'!X264^(1/3))*SIN(('OddsRatio_working_3-way'!Y264)/3)</f>
        <v>-0.1676274638720599</v>
      </c>
      <c r="AJ264" s="11">
        <f>'OddsRatio_working_3-way'!U264/(3*'OddsRatio_working_3-way'!X264^(1/3))*SIN(('OddsRatio_working_3-way'!Y264+2*PI())/3)</f>
        <v>-0.37842603129397479</v>
      </c>
      <c r="AK264" s="11">
        <f>'OddsRatio_working_3-way'!U264/(3*'OddsRatio_working_3-way'!X264^(1/3))*SIN(('OddsRatio_working_3-way'!Y264+4*PI())/3)</f>
        <v>0.54605349516603474</v>
      </c>
      <c r="AL264" s="11">
        <f>'OddsRatio_working_3-way'!Z264+'OddsRatio_working_3-way'!AF264</f>
        <v>1.0674970069239684</v>
      </c>
      <c r="AM264" s="11">
        <f>'OddsRatio_working_3-way'!AA264+'OddsRatio_working_3-way'!AG264</f>
        <v>-0.8240877876323085</v>
      </c>
      <c r="AN264" s="11">
        <f>'OddsRatio_working_3-way'!AB264+'OddsRatio_working_3-way'!AH264</f>
        <v>-0.24340921929166021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1.0674970069239684</v>
      </c>
      <c r="AS264" s="11">
        <f>IF(('OddsRatio_working_3-way'!X264=0),IF(Q264&gt;0,-Q264^(1/3),(-Q264)^(1/3)),'OddsRatio_working_3-way'!AM264-'OddsRatio_working_3-way'!R264/3)</f>
        <v>-0.8240877876323085</v>
      </c>
      <c r="AT264" s="11">
        <f>IF(('OddsRatio_working_3-way'!X264=0),IF(Q264&gt;0,-Q264^(1/3),(-Q264)^(1/3)),'OddsRatio_working_3-way'!AN264-'OddsRatio_working_3-way'!R264/3)</f>
        <v>-0.24340921929166021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9">
        <f t="shared" si="65"/>
        <v>0.50813100357073704</v>
      </c>
      <c r="E265" s="9">
        <f t="shared" si="66"/>
        <v>0.22789490636186222</v>
      </c>
      <c r="F265" s="9">
        <f t="shared" si="67"/>
        <v>0.26397409006740058</v>
      </c>
      <c r="G265" s="9">
        <f t="shared" si="68"/>
        <v>1.0521700304705788</v>
      </c>
      <c r="H265" s="9">
        <f t="shared" si="69"/>
        <v>1.967996428032933</v>
      </c>
      <c r="I265" s="9">
        <f t="shared" si="70"/>
        <v>4.3879874981152636</v>
      </c>
      <c r="J265" s="9">
        <f t="shared" si="71"/>
        <v>3.7882505807470337</v>
      </c>
      <c r="K265" s="11">
        <f t="shared" si="72"/>
        <v>0.52083333333333337</v>
      </c>
      <c r="L265" s="11">
        <f t="shared" si="73"/>
        <v>0.23696682464454977</v>
      </c>
      <c r="M265" s="11">
        <f t="shared" si="74"/>
        <v>0.27397260273972601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-0.26545018286480992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0.22959542513363201</v>
      </c>
      <c r="Q265" s="11">
        <f>2*'OddsRatio_working_3-way'!K265*'OddsRatio_working_3-way'!L265*'OddsRatio_working_3-way'!M265</f>
        <v>6.7627518448787033E-2</v>
      </c>
      <c r="R265" s="11">
        <f t="shared" si="75"/>
        <v>0</v>
      </c>
      <c r="S265" s="11">
        <f t="shared" si="76"/>
        <v>-0.86492848735599392</v>
      </c>
      <c r="T265" s="11">
        <f t="shared" si="77"/>
        <v>-0.254765386555521</v>
      </c>
      <c r="U265" s="11">
        <f>'OddsRatio_working_3-way'!S265-'OddsRatio_working_3-way'!R265^2/3</f>
        <v>-0.86492848735599392</v>
      </c>
      <c r="V265" s="11">
        <f>'OddsRatio_working_3-way'!S265*'OddsRatio_working_3-way'!R265/3-2*'OddsRatio_working_3-way'!R265^3/27-'OddsRatio_working_3-way'!T265</f>
        <v>0.254765386555521</v>
      </c>
      <c r="W265" s="11">
        <f>'OddsRatio_working_3-way'!V265^2+4*'OddsRatio_working_3-way'!U265^3/27</f>
        <v>-3.0954466794909458E-2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0.1548062248277613</v>
      </c>
      <c r="Y265" s="11">
        <f>IF('OddsRatio_working_3-way'!W265&gt;=0,IF('OddsRatio_working_3-way'!V265+SQRT('OddsRatio_working_3-way'!W265)&gt;0,0,PI()),ACOS('OddsRatio_working_3-way'!V265/(2*'OddsRatio_working_3-way'!X265)))</f>
        <v>0.60438359896172922</v>
      </c>
      <c r="Z265" s="11">
        <f>'OddsRatio_working_3-way'!X265^(1/3)*COS('OddsRatio_working_3-way'!Y265/3)</f>
        <v>0.52608501523528939</v>
      </c>
      <c r="AA265" s="11">
        <f>'OddsRatio_working_3-way'!X265^(1/3)*COS(('OddsRatio_working_3-way'!Y265+2*PI())/3)</f>
        <v>-0.3560910938382989</v>
      </c>
      <c r="AB265" s="11">
        <f>'OddsRatio_working_3-way'!X265^(1/3)*COS(('OddsRatio_working_3-way'!Y265+4*PI())/3)</f>
        <v>-0.16999392139699085</v>
      </c>
      <c r="AC265" s="11">
        <f>'OddsRatio_working_3-way'!X265^(1/3)*SIN('OddsRatio_working_3-way'!Y265/3)</f>
        <v>0.10744325260441762</v>
      </c>
      <c r="AD265" s="11">
        <f>'OddsRatio_working_3-way'!X265^(1/3)*SIN(('OddsRatio_working_3-way'!Y265+2*PI())/3)</f>
        <v>0.40188136144187525</v>
      </c>
      <c r="AE265" s="11">
        <f>'OddsRatio_working_3-way'!X265^(1/3)*SIN(('OddsRatio_working_3-way'!Y265+4*PI())/3)</f>
        <v>-0.5093246140462927</v>
      </c>
      <c r="AF265" s="11">
        <f>-'OddsRatio_working_3-way'!U265/(3*'OddsRatio_working_3-way'!X265^(1/3))*COS(('OddsRatio_working_3-way'!Y265)/3)</f>
        <v>0.52608501523528928</v>
      </c>
      <c r="AG265" s="11">
        <f>-'OddsRatio_working_3-way'!U265/(3*'OddsRatio_working_3-way'!X265^(1/3))*COS(('OddsRatio_working_3-way'!Y265+2*PI())/3)</f>
        <v>-0.35609109383829884</v>
      </c>
      <c r="AH265" s="11">
        <f>-'OddsRatio_working_3-way'!U265/(3*'OddsRatio_working_3-way'!X265^(1/3))*COS(('OddsRatio_working_3-way'!Y265+4*PI())/3)</f>
        <v>-0.16999392139699079</v>
      </c>
      <c r="AI265" s="11">
        <f>'OddsRatio_working_3-way'!U265/(3*'OddsRatio_working_3-way'!X265^(1/3))*SIN(('OddsRatio_working_3-way'!Y265)/3)</f>
        <v>-0.10744325260441759</v>
      </c>
      <c r="AJ265" s="11">
        <f>'OddsRatio_working_3-way'!U265/(3*'OddsRatio_working_3-way'!X265^(1/3))*SIN(('OddsRatio_working_3-way'!Y265+2*PI())/3)</f>
        <v>-0.40188136144187514</v>
      </c>
      <c r="AK265" s="11">
        <f>'OddsRatio_working_3-way'!U265/(3*'OddsRatio_working_3-way'!X265^(1/3))*SIN(('OddsRatio_working_3-way'!Y265+4*PI())/3)</f>
        <v>0.50932461404629259</v>
      </c>
      <c r="AL265" s="11">
        <f>'OddsRatio_working_3-way'!Z265+'OddsRatio_working_3-way'!AF265</f>
        <v>1.0521700304705788</v>
      </c>
      <c r="AM265" s="11">
        <f>'OddsRatio_working_3-way'!AA265+'OddsRatio_working_3-way'!AG265</f>
        <v>-0.71218218767659769</v>
      </c>
      <c r="AN265" s="11">
        <f>'OddsRatio_working_3-way'!AB265+'OddsRatio_working_3-way'!AH265</f>
        <v>-0.33998784279398164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1.0521700304705788</v>
      </c>
      <c r="AS265" s="11">
        <f>IF(('OddsRatio_working_3-way'!X265=0),IF(Q265&gt;0,-Q265^(1/3),(-Q265)^(1/3)),'OddsRatio_working_3-way'!AM265-'OddsRatio_working_3-way'!R265/3)</f>
        <v>-0.71218218767659769</v>
      </c>
      <c r="AT265" s="11">
        <f>IF(('OddsRatio_working_3-way'!X265=0),IF(Q265&gt;0,-Q265^(1/3),(-Q265)^(1/3)),'OddsRatio_working_3-way'!AN265-'OddsRatio_working_3-way'!R265/3)</f>
        <v>-0.33998784279398164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9">
        <f t="shared" si="65"/>
        <v>0.8993746710304007</v>
      </c>
      <c r="E266" s="9">
        <f t="shared" si="66"/>
        <v>7.2833879884053349E-2</v>
      </c>
      <c r="F266" s="9">
        <f t="shared" si="67"/>
        <v>2.779144908554599E-2</v>
      </c>
      <c r="G266" s="9">
        <f t="shared" si="68"/>
        <v>1.2431517662070481</v>
      </c>
      <c r="H266" s="9">
        <f t="shared" si="69"/>
        <v>1.1118836589586343</v>
      </c>
      <c r="I266" s="9">
        <f t="shared" si="70"/>
        <v>13.729874085960173</v>
      </c>
      <c r="J266" s="9">
        <f t="shared" si="71"/>
        <v>35.982290701066333</v>
      </c>
      <c r="K266" s="11">
        <f t="shared" si="72"/>
        <v>0.9174311926605504</v>
      </c>
      <c r="L266" s="11">
        <f t="shared" si="73"/>
        <v>8.8967971530249115E-2</v>
      </c>
      <c r="M266" s="11">
        <f t="shared" si="74"/>
        <v>3.4317089910775568E-2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-7.264139948563697E-2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0.10775559509513338</v>
      </c>
      <c r="Q266" s="11">
        <f>2*'OddsRatio_working_3-way'!K266*'OddsRatio_working_3-way'!L266*'OddsRatio_working_3-way'!M266</f>
        <v>5.6020584920786782E-3</v>
      </c>
      <c r="R266" s="11">
        <f t="shared" si="75"/>
        <v>0</v>
      </c>
      <c r="S266" s="11">
        <f t="shared" si="76"/>
        <v>-1.4833909569217396</v>
      </c>
      <c r="T266" s="11">
        <f t="shared" si="77"/>
        <v>-7.7119363499960458E-2</v>
      </c>
      <c r="U266" s="11">
        <f>'OddsRatio_working_3-way'!S266-'OddsRatio_working_3-way'!R266^2/3</f>
        <v>-1.4833909569217396</v>
      </c>
      <c r="V266" s="11">
        <f>'OddsRatio_working_3-way'!S266*'OddsRatio_working_3-way'!R266/3-2*'OddsRatio_working_3-way'!R266^3/27-'OddsRatio_working_3-way'!T266</f>
        <v>7.7119363499960458E-2</v>
      </c>
      <c r="W266" s="11">
        <f>'OddsRatio_working_3-way'!V266^2+4*'OddsRatio_working_3-way'!U266^3/27</f>
        <v>-0.47762678878815024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0.34769749244666304</v>
      </c>
      <c r="Y266" s="11">
        <f>IF('OddsRatio_working_3-way'!W266&gt;=0,IF('OddsRatio_working_3-way'!V266+SQRT('OddsRatio_working_3-way'!W266)&gt;0,0,PI()),ACOS('OddsRatio_working_3-way'!V266/(2*'OddsRatio_working_3-way'!X266)))</f>
        <v>1.4596676500433021</v>
      </c>
      <c r="Z266" s="11">
        <f>'OddsRatio_working_3-way'!X266^(1/3)*COS('OddsRatio_working_3-way'!Y266/3)</f>
        <v>0.62157588310352407</v>
      </c>
      <c r="AA266" s="11">
        <f>'OddsRatio_working_3-way'!X266^(1/3)*COS(('OddsRatio_working_3-way'!Y266+2*PI())/3)</f>
        <v>-0.59553397820282861</v>
      </c>
      <c r="AB266" s="11">
        <f>'OddsRatio_working_3-way'!X266^(1/3)*COS(('OddsRatio_working_3-way'!Y266+4*PI())/3)</f>
        <v>-2.6041904900695679E-2</v>
      </c>
      <c r="AC266" s="11">
        <f>'OddsRatio_working_3-way'!X266^(1/3)*SIN('OddsRatio_working_3-way'!Y266/3)</f>
        <v>0.32879640182234476</v>
      </c>
      <c r="AD266" s="11">
        <f>'OddsRatio_working_3-way'!X266^(1/3)*SIN(('OddsRatio_working_3-way'!Y266+2*PI())/3)</f>
        <v>0.37390230423622617</v>
      </c>
      <c r="AE266" s="11">
        <f>'OddsRatio_working_3-way'!X266^(1/3)*SIN(('OddsRatio_working_3-way'!Y266+4*PI())/3)</f>
        <v>-0.70269870605857077</v>
      </c>
      <c r="AF266" s="11">
        <f>-'OddsRatio_working_3-way'!U266/(3*'OddsRatio_working_3-way'!X266^(1/3))*COS(('OddsRatio_working_3-way'!Y266)/3)</f>
        <v>0.62157588310352407</v>
      </c>
      <c r="AG266" s="11">
        <f>-'OddsRatio_working_3-way'!U266/(3*'OddsRatio_working_3-way'!X266^(1/3))*COS(('OddsRatio_working_3-way'!Y266+2*PI())/3)</f>
        <v>-0.59553397820282861</v>
      </c>
      <c r="AH266" s="11">
        <f>-'OddsRatio_working_3-way'!U266/(3*'OddsRatio_working_3-way'!X266^(1/3))*COS(('OddsRatio_working_3-way'!Y266+4*PI())/3)</f>
        <v>-2.6041904900695679E-2</v>
      </c>
      <c r="AI266" s="11">
        <f>'OddsRatio_working_3-way'!U266/(3*'OddsRatio_working_3-way'!X266^(1/3))*SIN(('OddsRatio_working_3-way'!Y266)/3)</f>
        <v>-0.32879640182234476</v>
      </c>
      <c r="AJ266" s="11">
        <f>'OddsRatio_working_3-way'!U266/(3*'OddsRatio_working_3-way'!X266^(1/3))*SIN(('OddsRatio_working_3-way'!Y266+2*PI())/3)</f>
        <v>-0.37390230423622617</v>
      </c>
      <c r="AK266" s="11">
        <f>'OddsRatio_working_3-way'!U266/(3*'OddsRatio_working_3-way'!X266^(1/3))*SIN(('OddsRatio_working_3-way'!Y266+4*PI())/3)</f>
        <v>0.70269870605857077</v>
      </c>
      <c r="AL266" s="11">
        <f>'OddsRatio_working_3-way'!Z266+'OddsRatio_working_3-way'!AF266</f>
        <v>1.2431517662070481</v>
      </c>
      <c r="AM266" s="11">
        <f>'OddsRatio_working_3-way'!AA266+'OddsRatio_working_3-way'!AG266</f>
        <v>-1.1910679564056572</v>
      </c>
      <c r="AN266" s="11">
        <f>'OddsRatio_working_3-way'!AB266+'OddsRatio_working_3-way'!AH266</f>
        <v>-5.2083809801391358E-2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1.2431517662070481</v>
      </c>
      <c r="AS266" s="11">
        <f>IF(('OddsRatio_working_3-way'!X266=0),IF(Q266&gt;0,-Q266^(1/3),(-Q266)^(1/3)),'OddsRatio_working_3-way'!AM266-'OddsRatio_working_3-way'!R266/3)</f>
        <v>-1.1910679564056572</v>
      </c>
      <c r="AT266" s="11">
        <f>IF(('OddsRatio_working_3-way'!X266=0),IF(Q266&gt;0,-Q266^(1/3),(-Q266)^(1/3)),'OddsRatio_working_3-way'!AN266-'OddsRatio_working_3-way'!R266/3)</f>
        <v>-5.2083809801391358E-2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9">
        <f t="shared" si="65"/>
        <v>0.28841532529492775</v>
      </c>
      <c r="E267" s="9">
        <f t="shared" si="66"/>
        <v>0.27018389503905632</v>
      </c>
      <c r="F267" s="9">
        <f t="shared" si="67"/>
        <v>0.44140077966601571</v>
      </c>
      <c r="G267" s="9">
        <f t="shared" si="68"/>
        <v>1.0634578169062929</v>
      </c>
      <c r="H267" s="9">
        <f t="shared" si="69"/>
        <v>3.4672221352225994</v>
      </c>
      <c r="I267" s="9">
        <f t="shared" si="70"/>
        <v>3.7011828549419845</v>
      </c>
      <c r="J267" s="9">
        <f t="shared" si="71"/>
        <v>2.2655148021184881</v>
      </c>
      <c r="K267" s="11">
        <f t="shared" si="72"/>
        <v>0.30120481927710846</v>
      </c>
      <c r="L267" s="11">
        <f t="shared" si="73"/>
        <v>0.2824858757062147</v>
      </c>
      <c r="M267" s="11">
        <f t="shared" si="74"/>
        <v>0.45662100456621008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-0.27244773537303757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0.23505522748839178</v>
      </c>
      <c r="Q267" s="11">
        <f>2*'OddsRatio_working_3-way'!K267*'OddsRatio_working_3-way'!L267*'OddsRatio_working_3-way'!M267</f>
        <v>7.7704207434179107E-2</v>
      </c>
      <c r="R267" s="11">
        <f t="shared" si="75"/>
        <v>0</v>
      </c>
      <c r="S267" s="11">
        <f t="shared" si="76"/>
        <v>-0.86275346413341381</v>
      </c>
      <c r="T267" s="11">
        <f t="shared" si="77"/>
        <v>-0.28520775673831861</v>
      </c>
      <c r="U267" s="11">
        <f>'OddsRatio_working_3-way'!S267-'OddsRatio_working_3-way'!R267^2/3</f>
        <v>-0.86275346413341381</v>
      </c>
      <c r="V267" s="11">
        <f>'OddsRatio_working_3-way'!S267*'OddsRatio_working_3-way'!R267/3-2*'OddsRatio_working_3-way'!R267^3/27-'OddsRatio_working_3-way'!T267</f>
        <v>0.28520775673831861</v>
      </c>
      <c r="W267" s="11">
        <f>'OddsRatio_working_3-way'!V267^2+4*'OddsRatio_working_3-way'!U267^3/27</f>
        <v>-1.3795049204710738E-2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0.15422265860470588</v>
      </c>
      <c r="Y267" s="11">
        <f>IF('OddsRatio_working_3-way'!W267&gt;=0,IF('OddsRatio_working_3-way'!V267+SQRT('OddsRatio_working_3-way'!W267)&gt;0,0,PI()),ACOS('OddsRatio_working_3-way'!V267/(2*'OddsRatio_working_3-way'!X267)))</f>
        <v>0.39064853208606931</v>
      </c>
      <c r="Z267" s="11">
        <f>'OddsRatio_working_3-way'!X267^(1/3)*COS('OddsRatio_working_3-way'!Y267/3)</f>
        <v>0.53172890845314646</v>
      </c>
      <c r="AA267" s="11">
        <f>'OddsRatio_working_3-way'!X267^(1/3)*COS(('OddsRatio_working_3-way'!Y267+2*PI())/3)</f>
        <v>-0.32616903091667648</v>
      </c>
      <c r="AB267" s="11">
        <f>'OddsRatio_working_3-way'!X267^(1/3)*COS(('OddsRatio_working_3-way'!Y267+4*PI())/3)</f>
        <v>-0.20555987753646981</v>
      </c>
      <c r="AC267" s="11">
        <f>'OddsRatio_working_3-way'!X267^(1/3)*SIN('OddsRatio_working_3-way'!Y267/3)</f>
        <v>6.9633727170795232E-2</v>
      </c>
      <c r="AD267" s="11">
        <f>'OddsRatio_working_3-way'!X267^(1/3)*SIN(('OddsRatio_working_3-way'!Y267+2*PI())/3)</f>
        <v>0.42567387906159743</v>
      </c>
      <c r="AE267" s="11">
        <f>'OddsRatio_working_3-way'!X267^(1/3)*SIN(('OddsRatio_working_3-way'!Y267+4*PI())/3)</f>
        <v>-0.49530760623239256</v>
      </c>
      <c r="AF267" s="11">
        <f>-'OddsRatio_working_3-way'!U267/(3*'OddsRatio_working_3-way'!X267^(1/3))*COS(('OddsRatio_working_3-way'!Y267)/3)</f>
        <v>0.53172890845314635</v>
      </c>
      <c r="AG267" s="11">
        <f>-'OddsRatio_working_3-way'!U267/(3*'OddsRatio_working_3-way'!X267^(1/3))*COS(('OddsRatio_working_3-way'!Y267+2*PI())/3)</f>
        <v>-0.32616903091667643</v>
      </c>
      <c r="AH267" s="11">
        <f>-'OddsRatio_working_3-way'!U267/(3*'OddsRatio_working_3-way'!X267^(1/3))*COS(('OddsRatio_working_3-way'!Y267+4*PI())/3)</f>
        <v>-0.20555987753646976</v>
      </c>
      <c r="AI267" s="11">
        <f>'OddsRatio_working_3-way'!U267/(3*'OddsRatio_working_3-way'!X267^(1/3))*SIN(('OddsRatio_working_3-way'!Y267)/3)</f>
        <v>-6.9633727170795218E-2</v>
      </c>
      <c r="AJ267" s="11">
        <f>'OddsRatio_working_3-way'!U267/(3*'OddsRatio_working_3-way'!X267^(1/3))*SIN(('OddsRatio_working_3-way'!Y267+2*PI())/3)</f>
        <v>-0.42567387906159732</v>
      </c>
      <c r="AK267" s="11">
        <f>'OddsRatio_working_3-way'!U267/(3*'OddsRatio_working_3-way'!X267^(1/3))*SIN(('OddsRatio_working_3-way'!Y267+4*PI())/3)</f>
        <v>0.49530760623239251</v>
      </c>
      <c r="AL267" s="11">
        <f>'OddsRatio_working_3-way'!Z267+'OddsRatio_working_3-way'!AF267</f>
        <v>1.0634578169062929</v>
      </c>
      <c r="AM267" s="11">
        <f>'OddsRatio_working_3-way'!AA267+'OddsRatio_working_3-way'!AG267</f>
        <v>-0.65233806183335297</v>
      </c>
      <c r="AN267" s="11">
        <f>'OddsRatio_working_3-way'!AB267+'OddsRatio_working_3-way'!AH267</f>
        <v>-0.41111975507293957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1.0634578169062929</v>
      </c>
      <c r="AS267" s="11">
        <f>IF(('OddsRatio_working_3-way'!X267=0),IF(Q267&gt;0,-Q267^(1/3),(-Q267)^(1/3)),'OddsRatio_working_3-way'!AM267-'OddsRatio_working_3-way'!R267/3)</f>
        <v>-0.65233806183335297</v>
      </c>
      <c r="AT267" s="11">
        <f>IF(('OddsRatio_working_3-way'!X267=0),IF(Q267&gt;0,-Q267^(1/3),(-Q267)^(1/3)),'OddsRatio_working_3-way'!AN267-'OddsRatio_working_3-way'!R267/3)</f>
        <v>-0.41111975507293957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9">
        <f t="shared" si="65"/>
        <v>0.54309264916157962</v>
      </c>
      <c r="E268" s="9">
        <f t="shared" si="66"/>
        <v>0.27211453873633951</v>
      </c>
      <c r="F268" s="9">
        <f t="shared" si="67"/>
        <v>0.18479281210208057</v>
      </c>
      <c r="G268" s="9">
        <f t="shared" si="68"/>
        <v>1.0785980178987327</v>
      </c>
      <c r="H268" s="9">
        <f t="shared" si="69"/>
        <v>1.8413064539610118</v>
      </c>
      <c r="I268" s="9">
        <f t="shared" si="70"/>
        <v>3.6749230843888574</v>
      </c>
      <c r="J268" s="9">
        <f t="shared" si="71"/>
        <v>5.4114658932058166</v>
      </c>
      <c r="K268" s="11">
        <f t="shared" si="72"/>
        <v>0.5617977528089888</v>
      </c>
      <c r="L268" s="11">
        <f t="shared" si="73"/>
        <v>0.28735632183908044</v>
      </c>
      <c r="M268" s="11">
        <f t="shared" si="74"/>
        <v>0.19646365422396858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-0.25092998632137975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0.23311504884188444</v>
      </c>
      <c r="Q268" s="11">
        <f>2*'OddsRatio_working_3-way'!K268*'OddsRatio_working_3-way'!L268*'OddsRatio_working_3-way'!M268</f>
        <v>6.343266635153319E-2</v>
      </c>
      <c r="R268" s="11">
        <f t="shared" si="75"/>
        <v>0</v>
      </c>
      <c r="S268" s="11">
        <f t="shared" si="76"/>
        <v>-0.9290043500154711</v>
      </c>
      <c r="T268" s="11">
        <f t="shared" si="77"/>
        <v>-0.25279029932393776</v>
      </c>
      <c r="U268" s="11">
        <f>'OddsRatio_working_3-way'!S268-'OddsRatio_working_3-way'!R268^2/3</f>
        <v>-0.9290043500154711</v>
      </c>
      <c r="V268" s="11">
        <f>'OddsRatio_working_3-way'!S268*'OddsRatio_working_3-way'!R268/3-2*'OddsRatio_working_3-way'!R268^3/27-'OddsRatio_working_3-way'!T268</f>
        <v>0.25279029932393776</v>
      </c>
      <c r="W268" s="11">
        <f>'OddsRatio_working_3-way'!V268^2+4*'OddsRatio_working_3-way'!U268^3/27</f>
        <v>-5.4878746312579746E-2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0.17232359222177457</v>
      </c>
      <c r="Y268" s="11">
        <f>IF('OddsRatio_working_3-way'!W268&gt;=0,IF('OddsRatio_working_3-way'!V268+SQRT('OddsRatio_working_3-way'!W268)&gt;0,0,PI()),ACOS('OddsRatio_working_3-way'!V268/(2*'OddsRatio_working_3-way'!X268)))</f>
        <v>0.74737507471528764</v>
      </c>
      <c r="Z268" s="11">
        <f>'OddsRatio_working_3-way'!X268^(1/3)*COS('OddsRatio_working_3-way'!Y268/3)</f>
        <v>0.53929900894936633</v>
      </c>
      <c r="AA268" s="11">
        <f>'OddsRatio_working_3-way'!X268^(1/3)*COS(('OddsRatio_working_3-way'!Y268+2*PI())/3)</f>
        <v>-0.38847089023306131</v>
      </c>
      <c r="AB268" s="11">
        <f>'OddsRatio_working_3-way'!X268^(1/3)*COS(('OddsRatio_working_3-way'!Y268+4*PI())/3)</f>
        <v>-0.15082811871630511</v>
      </c>
      <c r="AC268" s="11">
        <f>'OddsRatio_working_3-way'!X268^(1/3)*SIN('OddsRatio_working_3-way'!Y268/3)</f>
        <v>0.13720311810616803</v>
      </c>
      <c r="AD268" s="11">
        <f>'OddsRatio_working_3-way'!X268^(1/3)*SIN(('OddsRatio_working_3-way'!Y268+2*PI())/3)</f>
        <v>0.39844508293283853</v>
      </c>
      <c r="AE268" s="11">
        <f>'OddsRatio_working_3-way'!X268^(1/3)*SIN(('OddsRatio_working_3-way'!Y268+4*PI())/3)</f>
        <v>-0.53564820103900646</v>
      </c>
      <c r="AF268" s="11">
        <f>-'OddsRatio_working_3-way'!U268/(3*'OddsRatio_working_3-way'!X268^(1/3))*COS(('OddsRatio_working_3-way'!Y268)/3)</f>
        <v>0.53929900894936633</v>
      </c>
      <c r="AG268" s="11">
        <f>-'OddsRatio_working_3-way'!U268/(3*'OddsRatio_working_3-way'!X268^(1/3))*COS(('OddsRatio_working_3-way'!Y268+2*PI())/3)</f>
        <v>-0.38847089023306131</v>
      </c>
      <c r="AH268" s="11">
        <f>-'OddsRatio_working_3-way'!U268/(3*'OddsRatio_working_3-way'!X268^(1/3))*COS(('OddsRatio_working_3-way'!Y268+4*PI())/3)</f>
        <v>-0.15082811871630511</v>
      </c>
      <c r="AI268" s="11">
        <f>'OddsRatio_working_3-way'!U268/(3*'OddsRatio_working_3-way'!X268^(1/3))*SIN(('OddsRatio_working_3-way'!Y268)/3)</f>
        <v>-0.13720311810616803</v>
      </c>
      <c r="AJ268" s="11">
        <f>'OddsRatio_working_3-way'!U268/(3*'OddsRatio_working_3-way'!X268^(1/3))*SIN(('OddsRatio_working_3-way'!Y268+2*PI())/3)</f>
        <v>-0.39844508293283853</v>
      </c>
      <c r="AK268" s="11">
        <f>'OddsRatio_working_3-way'!U268/(3*'OddsRatio_working_3-way'!X268^(1/3))*SIN(('OddsRatio_working_3-way'!Y268+4*PI())/3)</f>
        <v>0.53564820103900646</v>
      </c>
      <c r="AL268" s="11">
        <f>'OddsRatio_working_3-way'!Z268+'OddsRatio_working_3-way'!AF268</f>
        <v>1.0785980178987327</v>
      </c>
      <c r="AM268" s="11">
        <f>'OddsRatio_working_3-way'!AA268+'OddsRatio_working_3-way'!AG268</f>
        <v>-0.77694178046612261</v>
      </c>
      <c r="AN268" s="11">
        <f>'OddsRatio_working_3-way'!AB268+'OddsRatio_working_3-way'!AH268</f>
        <v>-0.30165623743261022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1.0785980178987327</v>
      </c>
      <c r="AS268" s="11">
        <f>IF(('OddsRatio_working_3-way'!X268=0),IF(Q268&gt;0,-Q268^(1/3),(-Q268)^(1/3)),'OddsRatio_working_3-way'!AM268-'OddsRatio_working_3-way'!R268/3)</f>
        <v>-0.77694178046612261</v>
      </c>
      <c r="AT268" s="11">
        <f>IF(('OddsRatio_working_3-way'!X268=0),IF(Q268&gt;0,-Q268^(1/3),(-Q268)^(1/3)),'OddsRatio_working_3-way'!AN268-'OddsRatio_working_3-way'!R268/3)</f>
        <v>-0.30165623743261022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9">
        <f t="shared" si="65"/>
        <v>0.41062147452828723</v>
      </c>
      <c r="E269" s="9">
        <f t="shared" si="66"/>
        <v>0.36167308337265408</v>
      </c>
      <c r="F269" s="9">
        <f t="shared" si="67"/>
        <v>0.22770544209905852</v>
      </c>
      <c r="G269" s="9">
        <f t="shared" si="68"/>
        <v>1.0632095801519674</v>
      </c>
      <c r="H269" s="9">
        <f t="shared" si="69"/>
        <v>2.4353329332051561</v>
      </c>
      <c r="I269" s="9">
        <f t="shared" si="70"/>
        <v>2.7649279030522664</v>
      </c>
      <c r="J269" s="9">
        <f t="shared" si="71"/>
        <v>4.3916385606847763</v>
      </c>
      <c r="K269" s="11">
        <f t="shared" si="72"/>
        <v>0.42553191489361702</v>
      </c>
      <c r="L269" s="11">
        <f t="shared" si="73"/>
        <v>0.37593984962406013</v>
      </c>
      <c r="M269" s="11">
        <f t="shared" si="74"/>
        <v>0.2386634844868735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-0.27294115041831968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0.23671630200265809</v>
      </c>
      <c r="Q269" s="11">
        <f>2*'OddsRatio_working_3-way'!K269*'OddsRatio_working_3-way'!L269*'OddsRatio_working_3-way'!M269</f>
        <v>7.6360097420212283E-2</v>
      </c>
      <c r="R269" s="11">
        <f t="shared" si="75"/>
        <v>0</v>
      </c>
      <c r="S269" s="11">
        <f t="shared" si="76"/>
        <v>-0.86727963753306503</v>
      </c>
      <c r="T269" s="11">
        <f t="shared" si="77"/>
        <v>-0.27976762501066615</v>
      </c>
      <c r="U269" s="11">
        <f>'OddsRatio_working_3-way'!S269-'OddsRatio_working_3-way'!R269^2/3</f>
        <v>-0.86727963753306503</v>
      </c>
      <c r="V269" s="11">
        <f>'OddsRatio_working_3-way'!S269*'OddsRatio_working_3-way'!R269/3-2*'OddsRatio_working_3-way'!R269^3/27-'OddsRatio_working_3-way'!T269</f>
        <v>0.27976762501066615</v>
      </c>
      <c r="W269" s="11">
        <f>'OddsRatio_working_3-way'!V269^2+4*'OddsRatio_working_3-way'!U269^3/27</f>
        <v>-1.8373804556695753E-2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0.15543787228407727</v>
      </c>
      <c r="Y269" s="11">
        <f>IF('OddsRatio_working_3-way'!W269&gt;=0,IF('OddsRatio_working_3-way'!V269+SQRT('OddsRatio_working_3-way'!W269)&gt;0,0,PI()),ACOS('OddsRatio_working_3-way'!V269/(2*'OddsRatio_working_3-way'!X269)))</f>
        <v>0.45117840393315789</v>
      </c>
      <c r="Z269" s="11">
        <f>'OddsRatio_working_3-way'!X269^(1/3)*COS('OddsRatio_working_3-way'!Y269/3)</f>
        <v>0.53160479007598371</v>
      </c>
      <c r="AA269" s="11">
        <f>'OddsRatio_working_3-way'!X269^(1/3)*COS(('OddsRatio_working_3-way'!Y269+2*PI())/3)</f>
        <v>-0.3355674992052492</v>
      </c>
      <c r="AB269" s="11">
        <f>'OddsRatio_working_3-way'!X269^(1/3)*COS(('OddsRatio_working_3-way'!Y269+4*PI())/3)</f>
        <v>-0.19603729087073438</v>
      </c>
      <c r="AC269" s="11">
        <f>'OddsRatio_working_3-way'!X269^(1/3)*SIN('OddsRatio_working_3-way'!Y269/3)</f>
        <v>8.0557803342016718E-2</v>
      </c>
      <c r="AD269" s="11">
        <f>'OddsRatio_working_3-way'!X269^(1/3)*SIN(('OddsRatio_working_3-way'!Y269+2*PI())/3)</f>
        <v>0.42010435130828722</v>
      </c>
      <c r="AE269" s="11">
        <f>'OddsRatio_working_3-way'!X269^(1/3)*SIN(('OddsRatio_working_3-way'!Y269+4*PI())/3)</f>
        <v>-0.50066215465030395</v>
      </c>
      <c r="AF269" s="11">
        <f>-'OddsRatio_working_3-way'!U269/(3*'OddsRatio_working_3-way'!X269^(1/3))*COS(('OddsRatio_working_3-way'!Y269)/3)</f>
        <v>0.5316047900759836</v>
      </c>
      <c r="AG269" s="11">
        <f>-'OddsRatio_working_3-way'!U269/(3*'OddsRatio_working_3-way'!X269^(1/3))*COS(('OddsRatio_working_3-way'!Y269+2*PI())/3)</f>
        <v>-0.33556749920524914</v>
      </c>
      <c r="AH269" s="11">
        <f>-'OddsRatio_working_3-way'!U269/(3*'OddsRatio_working_3-way'!X269^(1/3))*COS(('OddsRatio_working_3-way'!Y269+4*PI())/3)</f>
        <v>-0.19603729087073435</v>
      </c>
      <c r="AI269" s="11">
        <f>'OddsRatio_working_3-way'!U269/(3*'OddsRatio_working_3-way'!X269^(1/3))*SIN(('OddsRatio_working_3-way'!Y269)/3)</f>
        <v>-8.055780334201669E-2</v>
      </c>
      <c r="AJ269" s="11">
        <f>'OddsRatio_working_3-way'!U269/(3*'OddsRatio_working_3-way'!X269^(1/3))*SIN(('OddsRatio_working_3-way'!Y269+2*PI())/3)</f>
        <v>-0.42010435130828716</v>
      </c>
      <c r="AK269" s="11">
        <f>'OddsRatio_working_3-way'!U269/(3*'OddsRatio_working_3-way'!X269^(1/3))*SIN(('OddsRatio_working_3-way'!Y269+4*PI())/3)</f>
        <v>0.50066215465030384</v>
      </c>
      <c r="AL269" s="11">
        <f>'OddsRatio_working_3-way'!Z269+'OddsRatio_working_3-way'!AF269</f>
        <v>1.0632095801519674</v>
      </c>
      <c r="AM269" s="11">
        <f>'OddsRatio_working_3-way'!AA269+'OddsRatio_working_3-way'!AG269</f>
        <v>-0.6711349984104984</v>
      </c>
      <c r="AN269" s="11">
        <f>'OddsRatio_working_3-way'!AB269+'OddsRatio_working_3-way'!AH269</f>
        <v>-0.3920745817414687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1.0632095801519674</v>
      </c>
      <c r="AS269" s="11">
        <f>IF(('OddsRatio_working_3-way'!X269=0),IF(Q269&gt;0,-Q269^(1/3),(-Q269)^(1/3)),'OddsRatio_working_3-way'!AM269-'OddsRatio_working_3-way'!R269/3)</f>
        <v>-0.6711349984104984</v>
      </c>
      <c r="AT269" s="11">
        <f>IF(('OddsRatio_working_3-way'!X269=0),IF(Q269&gt;0,-Q269^(1/3),(-Q269)^(1/3)),'OddsRatio_working_3-way'!AN269-'OddsRatio_working_3-way'!R269/3)</f>
        <v>-0.3920745817414687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9">
        <f t="shared" si="65"/>
        <v>0.5393188921248101</v>
      </c>
      <c r="E270" s="9">
        <f t="shared" si="66"/>
        <v>0.25825007185921472</v>
      </c>
      <c r="F270" s="9">
        <f t="shared" si="67"/>
        <v>0.20243103601597517</v>
      </c>
      <c r="G270" s="9">
        <f t="shared" si="68"/>
        <v>1.0677382032274938</v>
      </c>
      <c r="H270" s="9">
        <f t="shared" si="69"/>
        <v>1.8541905625819952</v>
      </c>
      <c r="I270" s="9">
        <f t="shared" si="70"/>
        <v>3.8722157666819585</v>
      </c>
      <c r="J270" s="9">
        <f t="shared" si="71"/>
        <v>4.9399539699094532</v>
      </c>
      <c r="K270" s="11">
        <f t="shared" si="72"/>
        <v>0.55555555555555558</v>
      </c>
      <c r="L270" s="11">
        <f t="shared" si="73"/>
        <v>0.2710027100271003</v>
      </c>
      <c r="M270" s="11">
        <f t="shared" si="74"/>
        <v>0.21321961620469082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-0.25491589670694148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0.23049034091383319</v>
      </c>
      <c r="Q270" s="11">
        <f>2*'OddsRatio_working_3-way'!K270*'OddsRatio_working_3-way'!L270*'OddsRatio_working_3-way'!M270</f>
        <v>6.4203437580454936E-2</v>
      </c>
      <c r="R270" s="11">
        <f t="shared" si="75"/>
        <v>0</v>
      </c>
      <c r="S270" s="11">
        <f t="shared" si="76"/>
        <v>-0.90418190427257428</v>
      </c>
      <c r="T270" s="11">
        <f t="shared" si="77"/>
        <v>-0.2518612546720263</v>
      </c>
      <c r="U270" s="11">
        <f>'OddsRatio_working_3-way'!S270-'OddsRatio_working_3-way'!R270^2/3</f>
        <v>-0.90418190427257428</v>
      </c>
      <c r="V270" s="11">
        <f>'OddsRatio_working_3-way'!S270*'OddsRatio_working_3-way'!R270/3-2*'OddsRatio_working_3-way'!R270^3/27-'OddsRatio_working_3-way'!T270</f>
        <v>0.2518612546720263</v>
      </c>
      <c r="W270" s="11">
        <f>'OddsRatio_working_3-way'!V270^2+4*'OddsRatio_working_3-way'!U270^3/27</f>
        <v>-4.6078400097237307E-2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0.16546335825659755</v>
      </c>
      <c r="Y270" s="11">
        <f>IF('OddsRatio_working_3-way'!W270&gt;=0,IF('OddsRatio_working_3-way'!V270+SQRT('OddsRatio_working_3-way'!W270)&gt;0,0,PI()),ACOS('OddsRatio_working_3-way'!V270/(2*'OddsRatio_working_3-way'!X270)))</f>
        <v>0.70582195797329261</v>
      </c>
      <c r="Z270" s="11">
        <f>'OddsRatio_working_3-way'!X270^(1/3)*COS('OddsRatio_working_3-way'!Y270/3)</f>
        <v>0.53386910161374701</v>
      </c>
      <c r="AA270" s="11">
        <f>'OddsRatio_working_3-way'!X270^(1/3)*COS(('OddsRatio_working_3-way'!Y270+2*PI())/3)</f>
        <v>-0.37776465874123238</v>
      </c>
      <c r="AB270" s="11">
        <f>'OddsRatio_working_3-way'!X270^(1/3)*COS(('OddsRatio_working_3-way'!Y270+4*PI())/3)</f>
        <v>-0.15610444287251479</v>
      </c>
      <c r="AC270" s="11">
        <f>'OddsRatio_working_3-way'!X270^(1/3)*SIN('OddsRatio_working_3-way'!Y270/3)</f>
        <v>0.1279755853004346</v>
      </c>
      <c r="AD270" s="11">
        <f>'OddsRatio_working_3-way'!X270^(1/3)*SIN(('OddsRatio_working_3-way'!Y270+2*PI())/3)</f>
        <v>0.39835641164286339</v>
      </c>
      <c r="AE270" s="11">
        <f>'OddsRatio_working_3-way'!X270^(1/3)*SIN(('OddsRatio_working_3-way'!Y270+4*PI())/3)</f>
        <v>-0.52633199694329802</v>
      </c>
      <c r="AF270" s="11">
        <f>-'OddsRatio_working_3-way'!U270/(3*'OddsRatio_working_3-way'!X270^(1/3))*COS(('OddsRatio_working_3-way'!Y270)/3)</f>
        <v>0.5338691016137469</v>
      </c>
      <c r="AG270" s="11">
        <f>-'OddsRatio_working_3-way'!U270/(3*'OddsRatio_working_3-way'!X270^(1/3))*COS(('OddsRatio_working_3-way'!Y270+2*PI())/3)</f>
        <v>-0.37776465874123227</v>
      </c>
      <c r="AH270" s="11">
        <f>-'OddsRatio_working_3-way'!U270/(3*'OddsRatio_working_3-way'!X270^(1/3))*COS(('OddsRatio_working_3-way'!Y270+4*PI())/3)</f>
        <v>-0.15610444287251474</v>
      </c>
      <c r="AI270" s="11">
        <f>'OddsRatio_working_3-way'!U270/(3*'OddsRatio_working_3-way'!X270^(1/3))*SIN(('OddsRatio_working_3-way'!Y270)/3)</f>
        <v>-0.1279755853004346</v>
      </c>
      <c r="AJ270" s="11">
        <f>'OddsRatio_working_3-way'!U270/(3*'OddsRatio_working_3-way'!X270^(1/3))*SIN(('OddsRatio_working_3-way'!Y270+2*PI())/3)</f>
        <v>-0.39835641164286334</v>
      </c>
      <c r="AK270" s="11">
        <f>'OddsRatio_working_3-way'!U270/(3*'OddsRatio_working_3-way'!X270^(1/3))*SIN(('OddsRatio_working_3-way'!Y270+4*PI())/3)</f>
        <v>0.52633199694329791</v>
      </c>
      <c r="AL270" s="11">
        <f>'OddsRatio_working_3-way'!Z270+'OddsRatio_working_3-way'!AF270</f>
        <v>1.0677382032274938</v>
      </c>
      <c r="AM270" s="11">
        <f>'OddsRatio_working_3-way'!AA270+'OddsRatio_working_3-way'!AG270</f>
        <v>-0.75552931748246466</v>
      </c>
      <c r="AN270" s="11">
        <f>'OddsRatio_working_3-way'!AB270+'OddsRatio_working_3-way'!AH270</f>
        <v>-0.31220888574502953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1.0677382032274938</v>
      </c>
      <c r="AS270" s="11">
        <f>IF(('OddsRatio_working_3-way'!X270=0),IF(Q270&gt;0,-Q270^(1/3),(-Q270)^(1/3)),'OddsRatio_working_3-way'!AM270-'OddsRatio_working_3-way'!R270/3)</f>
        <v>-0.75552931748246466</v>
      </c>
      <c r="AT270" s="11">
        <f>IF(('OddsRatio_working_3-way'!X270=0),IF(Q270&gt;0,-Q270^(1/3),(-Q270)^(1/3)),'OddsRatio_working_3-way'!AN270-'OddsRatio_working_3-way'!R270/3)</f>
        <v>-0.31220888574502953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9">
        <f t="shared" si="65"/>
        <v>0.24861324931689124</v>
      </c>
      <c r="E271" s="9">
        <f t="shared" si="66"/>
        <v>0.31221879101378736</v>
      </c>
      <c r="F271" s="9">
        <f t="shared" si="67"/>
        <v>0.43916795966932137</v>
      </c>
      <c r="G271" s="9">
        <f t="shared" si="68"/>
        <v>1.0641942867617327</v>
      </c>
      <c r="H271" s="9">
        <f t="shared" si="69"/>
        <v>4.0223117744033212</v>
      </c>
      <c r="I271" s="9">
        <f t="shared" si="70"/>
        <v>3.2028821735967861</v>
      </c>
      <c r="J271" s="9">
        <f t="shared" si="71"/>
        <v>2.2770331441140792</v>
      </c>
      <c r="K271" s="11">
        <f t="shared" si="72"/>
        <v>0.26041666666666669</v>
      </c>
      <c r="L271" s="11">
        <f t="shared" si="73"/>
        <v>0.32573289902280134</v>
      </c>
      <c r="M271" s="11">
        <f t="shared" si="74"/>
        <v>0.45454545454545453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-0.27200547823511989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0.23558570229987169</v>
      </c>
      <c r="Q271" s="11">
        <f>2*'OddsRatio_working_3-way'!K271*'OddsRatio_working_3-way'!L271*'OddsRatio_working_3-way'!M271</f>
        <v>7.7114796170170766E-2</v>
      </c>
      <c r="R271" s="11">
        <f t="shared" si="75"/>
        <v>0</v>
      </c>
      <c r="S271" s="11">
        <f t="shared" si="76"/>
        <v>-0.86610646163616178</v>
      </c>
      <c r="T271" s="11">
        <f t="shared" si="77"/>
        <v>-0.28350457009366997</v>
      </c>
      <c r="U271" s="11">
        <f>'OddsRatio_working_3-way'!S271-'OddsRatio_working_3-way'!R271^2/3</f>
        <v>-0.86610646163616178</v>
      </c>
      <c r="V271" s="11">
        <f>'OddsRatio_working_3-way'!S271*'OddsRatio_working_3-way'!R271/3-2*'OddsRatio_working_3-way'!R271^3/27-'OddsRatio_working_3-way'!T271</f>
        <v>0.28350457009366997</v>
      </c>
      <c r="W271" s="11">
        <f>'OddsRatio_working_3-way'!V271^2+4*'OddsRatio_working_3-way'!U271^3/27</f>
        <v>-1.5877225413866256E-2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0.15512258594242723</v>
      </c>
      <c r="Y271" s="11">
        <f>IF('OddsRatio_working_3-way'!W271&gt;=0,IF('OddsRatio_working_3-way'!V271+SQRT('OddsRatio_working_3-way'!W271)&gt;0,0,PI()),ACOS('OddsRatio_working_3-way'!V271/(2*'OddsRatio_working_3-way'!X271)))</f>
        <v>0.41823266964027406</v>
      </c>
      <c r="Z271" s="11">
        <f>'OddsRatio_working_3-way'!X271^(1/3)*COS('OddsRatio_working_3-way'!Y271/3)</f>
        <v>0.53209714338086633</v>
      </c>
      <c r="AA271" s="11">
        <f>'OddsRatio_working_3-way'!X271^(1/3)*COS(('OddsRatio_working_3-way'!Y271+2*PI())/3)</f>
        <v>-0.33070990413480633</v>
      </c>
      <c r="AB271" s="11">
        <f>'OddsRatio_working_3-way'!X271^(1/3)*COS(('OddsRatio_working_3-way'!Y271+4*PI())/3)</f>
        <v>-0.20138723924606014</v>
      </c>
      <c r="AC271" s="11">
        <f>'OddsRatio_working_3-way'!X271^(1/3)*SIN('OddsRatio_working_3-way'!Y271/3)</f>
        <v>7.4664475385837606E-2</v>
      </c>
      <c r="AD271" s="11">
        <f>'OddsRatio_working_3-way'!X271^(1/3)*SIN(('OddsRatio_working_3-way'!Y271+2*PI())/3)</f>
        <v>0.42347740575604237</v>
      </c>
      <c r="AE271" s="11">
        <f>'OddsRatio_working_3-way'!X271^(1/3)*SIN(('OddsRatio_working_3-way'!Y271+4*PI())/3)</f>
        <v>-0.49814188114187974</v>
      </c>
      <c r="AF271" s="11">
        <f>-'OddsRatio_working_3-way'!U271/(3*'OddsRatio_working_3-way'!X271^(1/3))*COS(('OddsRatio_working_3-way'!Y271)/3)</f>
        <v>0.53209714338086644</v>
      </c>
      <c r="AG271" s="11">
        <f>-'OddsRatio_working_3-way'!U271/(3*'OddsRatio_working_3-way'!X271^(1/3))*COS(('OddsRatio_working_3-way'!Y271+2*PI())/3)</f>
        <v>-0.33070990413480639</v>
      </c>
      <c r="AH271" s="11">
        <f>-'OddsRatio_working_3-way'!U271/(3*'OddsRatio_working_3-way'!X271^(1/3))*COS(('OddsRatio_working_3-way'!Y271+4*PI())/3)</f>
        <v>-0.2013872392460602</v>
      </c>
      <c r="AI271" s="11">
        <f>'OddsRatio_working_3-way'!U271/(3*'OddsRatio_working_3-way'!X271^(1/3))*SIN(('OddsRatio_working_3-way'!Y271)/3)</f>
        <v>-7.4664475385837634E-2</v>
      </c>
      <c r="AJ271" s="11">
        <f>'OddsRatio_working_3-way'!U271/(3*'OddsRatio_working_3-way'!X271^(1/3))*SIN(('OddsRatio_working_3-way'!Y271+2*PI())/3)</f>
        <v>-0.42347740575604248</v>
      </c>
      <c r="AK271" s="11">
        <f>'OddsRatio_working_3-way'!U271/(3*'OddsRatio_working_3-way'!X271^(1/3))*SIN(('OddsRatio_working_3-way'!Y271+4*PI())/3)</f>
        <v>0.49814188114187985</v>
      </c>
      <c r="AL271" s="11">
        <f>'OddsRatio_working_3-way'!Z271+'OddsRatio_working_3-way'!AF271</f>
        <v>1.0641942867617327</v>
      </c>
      <c r="AM271" s="11">
        <f>'OddsRatio_working_3-way'!AA271+'OddsRatio_working_3-way'!AG271</f>
        <v>-0.66141980826961277</v>
      </c>
      <c r="AN271" s="11">
        <f>'OddsRatio_working_3-way'!AB271+'OddsRatio_working_3-way'!AH271</f>
        <v>-0.40277447849212034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1.0641942867617327</v>
      </c>
      <c r="AS271" s="11">
        <f>IF(('OddsRatio_working_3-way'!X271=0),IF(Q271&gt;0,-Q271^(1/3),(-Q271)^(1/3)),'OddsRatio_working_3-way'!AM271-'OddsRatio_working_3-way'!R271/3)</f>
        <v>-0.66141980826961277</v>
      </c>
      <c r="AT271" s="11">
        <f>IF(('OddsRatio_working_3-way'!X271=0),IF(Q271&gt;0,-Q271^(1/3),(-Q271)^(1/3)),'OddsRatio_working_3-way'!AN271-'OddsRatio_working_3-way'!R271/3)</f>
        <v>-0.40277447849212034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9">
        <f t="shared" si="65"/>
        <v>0.46578529391840684</v>
      </c>
      <c r="E272" s="9">
        <f t="shared" si="66"/>
        <v>0.28520784313933278</v>
      </c>
      <c r="F272" s="9">
        <f t="shared" si="67"/>
        <v>0.24900686294226024</v>
      </c>
      <c r="G272" s="9">
        <f t="shared" si="68"/>
        <v>1.0619554821292698</v>
      </c>
      <c r="H272" s="9">
        <f t="shared" si="69"/>
        <v>2.1469119206996119</v>
      </c>
      <c r="I272" s="9">
        <f t="shared" si="70"/>
        <v>3.5062149378250771</v>
      </c>
      <c r="J272" s="9">
        <f t="shared" si="71"/>
        <v>4.0159535692471264</v>
      </c>
      <c r="K272" s="11">
        <f t="shared" si="72"/>
        <v>0.48076923076923073</v>
      </c>
      <c r="L272" s="11">
        <f t="shared" si="73"/>
        <v>0.29761904761904762</v>
      </c>
      <c r="M272" s="11">
        <f t="shared" si="74"/>
        <v>0.26041666666666669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-0.26972441620879117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0.23400536095848601</v>
      </c>
      <c r="Q272" s="11">
        <f>2*'OddsRatio_working_3-way'!K272*'OddsRatio_working_3-way'!L272*'OddsRatio_working_3-way'!M272</f>
        <v>7.4524000305250304E-2</v>
      </c>
      <c r="R272" s="11">
        <f t="shared" si="75"/>
        <v>0</v>
      </c>
      <c r="S272" s="11">
        <f t="shared" si="76"/>
        <v>-0.86757203610867994</v>
      </c>
      <c r="T272" s="11">
        <f t="shared" si="77"/>
        <v>-0.27629682678620376</v>
      </c>
      <c r="U272" s="11">
        <f>'OddsRatio_working_3-way'!S272-'OddsRatio_working_3-way'!R272^2/3</f>
        <v>-0.86757203610867994</v>
      </c>
      <c r="V272" s="11">
        <f>'OddsRatio_working_3-way'!S272*'OddsRatio_working_3-way'!R272/3-2*'OddsRatio_working_3-way'!R272^3/27-'OddsRatio_working_3-way'!T272</f>
        <v>0.27629682678620376</v>
      </c>
      <c r="W272" s="11">
        <f>'OddsRatio_working_3-way'!V272^2+4*'OddsRatio_working_3-way'!U272^3/27</f>
        <v>-2.0401573737757112E-2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0.15551648644909211</v>
      </c>
      <c r="Y272" s="11">
        <f>IF('OddsRatio_working_3-way'!W272&gt;=0,IF('OddsRatio_working_3-way'!V272+SQRT('OddsRatio_working_3-way'!W272)&gt;0,0,PI()),ACOS('OddsRatio_working_3-way'!V272/(2*'OddsRatio_working_3-way'!X272)))</f>
        <v>0.47712242586164511</v>
      </c>
      <c r="Z272" s="11">
        <f>'OddsRatio_working_3-way'!X272^(1/3)*COS('OddsRatio_working_3-way'!Y272/3)</f>
        <v>0.53097774106463491</v>
      </c>
      <c r="AA272" s="11">
        <f>'OddsRatio_working_3-way'!X272^(1/3)*COS(('OddsRatio_working_3-way'!Y272+2*PI())/3)</f>
        <v>-0.33924514414746898</v>
      </c>
      <c r="AB272" s="11">
        <f>'OddsRatio_working_3-way'!X272^(1/3)*COS(('OddsRatio_working_3-way'!Y272+4*PI())/3)</f>
        <v>-0.19173259691716607</v>
      </c>
      <c r="AC272" s="11">
        <f>'OddsRatio_working_3-way'!X272^(1/3)*SIN('OddsRatio_working_3-way'!Y272/3)</f>
        <v>8.5166408852262954E-2</v>
      </c>
      <c r="AD272" s="11">
        <f>'OddsRatio_working_3-way'!X272^(1/3)*SIN(('OddsRatio_working_3-way'!Y272+2*PI())/3)</f>
        <v>0.41725700817991818</v>
      </c>
      <c r="AE272" s="11">
        <f>'OddsRatio_working_3-way'!X272^(1/3)*SIN(('OddsRatio_working_3-way'!Y272+4*PI())/3)</f>
        <v>-0.50242341703218096</v>
      </c>
      <c r="AF272" s="11">
        <f>-'OddsRatio_working_3-way'!U272/(3*'OddsRatio_working_3-way'!X272^(1/3))*COS(('OddsRatio_working_3-way'!Y272)/3)</f>
        <v>0.53097774106463491</v>
      </c>
      <c r="AG272" s="11">
        <f>-'OddsRatio_working_3-way'!U272/(3*'OddsRatio_working_3-way'!X272^(1/3))*COS(('OddsRatio_working_3-way'!Y272+2*PI())/3)</f>
        <v>-0.33924514414746898</v>
      </c>
      <c r="AH272" s="11">
        <f>-'OddsRatio_working_3-way'!U272/(3*'OddsRatio_working_3-way'!X272^(1/3))*COS(('OddsRatio_working_3-way'!Y272+4*PI())/3)</f>
        <v>-0.19173259691716607</v>
      </c>
      <c r="AI272" s="11">
        <f>'OddsRatio_working_3-way'!U272/(3*'OddsRatio_working_3-way'!X272^(1/3))*SIN(('OddsRatio_working_3-way'!Y272)/3)</f>
        <v>-8.5166408852262954E-2</v>
      </c>
      <c r="AJ272" s="11">
        <f>'OddsRatio_working_3-way'!U272/(3*'OddsRatio_working_3-way'!X272^(1/3))*SIN(('OddsRatio_working_3-way'!Y272+2*PI())/3)</f>
        <v>-0.41725700817991818</v>
      </c>
      <c r="AK272" s="11">
        <f>'OddsRatio_working_3-way'!U272/(3*'OddsRatio_working_3-way'!X272^(1/3))*SIN(('OddsRatio_working_3-way'!Y272+4*PI())/3)</f>
        <v>0.50242341703218096</v>
      </c>
      <c r="AL272" s="11">
        <f>'OddsRatio_working_3-way'!Z272+'OddsRatio_working_3-way'!AF272</f>
        <v>1.0619554821292698</v>
      </c>
      <c r="AM272" s="11">
        <f>'OddsRatio_working_3-way'!AA272+'OddsRatio_working_3-way'!AG272</f>
        <v>-0.67849028829493796</v>
      </c>
      <c r="AN272" s="11">
        <f>'OddsRatio_working_3-way'!AB272+'OddsRatio_working_3-way'!AH272</f>
        <v>-0.38346519383433214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1.0619554821292698</v>
      </c>
      <c r="AS272" s="11">
        <f>IF(('OddsRatio_working_3-way'!X272=0),IF(Q272&gt;0,-Q272^(1/3),(-Q272)^(1/3)),'OddsRatio_working_3-way'!AM272-'OddsRatio_working_3-way'!R272/3)</f>
        <v>-0.67849028829493796</v>
      </c>
      <c r="AT272" s="11">
        <f>IF(('OddsRatio_working_3-way'!X272=0),IF(Q272&gt;0,-Q272^(1/3),(-Q272)^(1/3)),'OddsRatio_working_3-way'!AN272-'OddsRatio_working_3-way'!R272/3)</f>
        <v>-0.38346519383433214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9">
        <f t="shared" si="65"/>
        <v>0.67178759576487368</v>
      </c>
      <c r="E273" s="9">
        <f t="shared" si="66"/>
        <v>0.21055034028909961</v>
      </c>
      <c r="F273" s="9">
        <f t="shared" si="67"/>
        <v>0.11766206394602666</v>
      </c>
      <c r="G273" s="9">
        <f t="shared" si="68"/>
        <v>1.1361993966900692</v>
      </c>
      <c r="H273" s="9">
        <f t="shared" si="69"/>
        <v>1.4885657405767299</v>
      </c>
      <c r="I273" s="9">
        <f t="shared" si="70"/>
        <v>4.7494580090772285</v>
      </c>
      <c r="J273" s="9">
        <f t="shared" si="71"/>
        <v>8.498916018154457</v>
      </c>
      <c r="K273" s="11">
        <f t="shared" si="72"/>
        <v>0.69930069930069938</v>
      </c>
      <c r="L273" s="11">
        <f t="shared" si="73"/>
        <v>0.23255813953488372</v>
      </c>
      <c r="M273" s="11">
        <f t="shared" si="74"/>
        <v>0.13157894736842105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-0.20040485829959509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0.22104578408127981</v>
      </c>
      <c r="Q273" s="11">
        <f>2*'OddsRatio_working_3-way'!K273*'OddsRatio_working_3-way'!L273*'OddsRatio_working_3-way'!M273</f>
        <v>4.2796860422319415E-2</v>
      </c>
      <c r="R273" s="11">
        <f t="shared" si="75"/>
        <v>0</v>
      </c>
      <c r="S273" s="11">
        <f t="shared" si="76"/>
        <v>-1.1029961347086086</v>
      </c>
      <c r="T273" s="11">
        <f t="shared" si="77"/>
        <v>-0.21355201059217976</v>
      </c>
      <c r="U273" s="11">
        <f>'OddsRatio_working_3-way'!S273-'OddsRatio_working_3-way'!R273^2/3</f>
        <v>-1.1029961347086086</v>
      </c>
      <c r="V273" s="11">
        <f>'OddsRatio_working_3-way'!S273*'OddsRatio_working_3-way'!R273/3-2*'OddsRatio_working_3-way'!R273^3/27-'OddsRatio_working_3-way'!T273</f>
        <v>0.21355201059217976</v>
      </c>
      <c r="W273" s="11">
        <f>'OddsRatio_working_3-way'!V273^2+4*'OddsRatio_working_3-way'!U273^3/27</f>
        <v>-0.153196371276416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0.22293543488215287</v>
      </c>
      <c r="Y273" s="11">
        <f>IF('OddsRatio_working_3-way'!W273&gt;=0,IF('OddsRatio_working_3-way'!V273+SQRT('OddsRatio_working_3-way'!W273)&gt;0,0,PI()),ACOS('OddsRatio_working_3-way'!V273/(2*'OddsRatio_working_3-way'!X273)))</f>
        <v>1.07133260773289</v>
      </c>
      <c r="Z273" s="11">
        <f>'OddsRatio_working_3-way'!X273^(1/3)*COS('OddsRatio_working_3-way'!Y273/3)</f>
        <v>0.5680996983450346</v>
      </c>
      <c r="AA273" s="11">
        <f>'OddsRatio_working_3-way'!X273^(1/3)*COS(('OddsRatio_working_3-way'!Y273+2*PI())/3)</f>
        <v>-0.4676147783729574</v>
      </c>
      <c r="AB273" s="11">
        <f>'OddsRatio_working_3-way'!X273^(1/3)*COS(('OddsRatio_working_3-way'!Y273+4*PI())/3)</f>
        <v>-0.10048491997207748</v>
      </c>
      <c r="AC273" s="11">
        <f>'OddsRatio_working_3-way'!X273^(1/3)*SIN('OddsRatio_working_3-way'!Y273/3)</f>
        <v>0.21196252257529744</v>
      </c>
      <c r="AD273" s="11">
        <f>'OddsRatio_working_3-way'!X273^(1/3)*SIN(('OddsRatio_working_3-way'!Y273+2*PI())/3)</f>
        <v>0.3860075093614278</v>
      </c>
      <c r="AE273" s="11">
        <f>'OddsRatio_working_3-way'!X273^(1/3)*SIN(('OddsRatio_working_3-way'!Y273+4*PI())/3)</f>
        <v>-0.59797003193672504</v>
      </c>
      <c r="AF273" s="11">
        <f>-'OddsRatio_working_3-way'!U273/(3*'OddsRatio_working_3-way'!X273^(1/3))*COS(('OddsRatio_working_3-way'!Y273)/3)</f>
        <v>0.56809969834503471</v>
      </c>
      <c r="AG273" s="11">
        <f>-'OddsRatio_working_3-way'!U273/(3*'OddsRatio_working_3-way'!X273^(1/3))*COS(('OddsRatio_working_3-way'!Y273+2*PI())/3)</f>
        <v>-0.46761477837295745</v>
      </c>
      <c r="AH273" s="11">
        <f>-'OddsRatio_working_3-way'!U273/(3*'OddsRatio_working_3-way'!X273^(1/3))*COS(('OddsRatio_working_3-way'!Y273+4*PI())/3)</f>
        <v>-0.10048491997207751</v>
      </c>
      <c r="AI273" s="11">
        <f>'OddsRatio_working_3-way'!U273/(3*'OddsRatio_working_3-way'!X273^(1/3))*SIN(('OddsRatio_working_3-way'!Y273)/3)</f>
        <v>-0.21196252257529749</v>
      </c>
      <c r="AJ273" s="11">
        <f>'OddsRatio_working_3-way'!U273/(3*'OddsRatio_working_3-way'!X273^(1/3))*SIN(('OddsRatio_working_3-way'!Y273+2*PI())/3)</f>
        <v>-0.38600750936142786</v>
      </c>
      <c r="AK273" s="11">
        <f>'OddsRatio_working_3-way'!U273/(3*'OddsRatio_working_3-way'!X273^(1/3))*SIN(('OddsRatio_working_3-way'!Y273+4*PI())/3)</f>
        <v>0.59797003193672515</v>
      </c>
      <c r="AL273" s="11">
        <f>'OddsRatio_working_3-way'!Z273+'OddsRatio_working_3-way'!AF273</f>
        <v>1.1361993966900692</v>
      </c>
      <c r="AM273" s="11">
        <f>'OddsRatio_working_3-way'!AA273+'OddsRatio_working_3-way'!AG273</f>
        <v>-0.93522955674591479</v>
      </c>
      <c r="AN273" s="11">
        <f>'OddsRatio_working_3-way'!AB273+'OddsRatio_working_3-way'!AH273</f>
        <v>-0.20096983994415499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1.1361993966900692</v>
      </c>
      <c r="AS273" s="11">
        <f>IF(('OddsRatio_working_3-way'!X273=0),IF(Q273&gt;0,-Q273^(1/3),(-Q273)^(1/3)),'OddsRatio_working_3-way'!AM273-'OddsRatio_working_3-way'!R273/3)</f>
        <v>-0.93522955674591479</v>
      </c>
      <c r="AT273" s="11">
        <f>IF(('OddsRatio_working_3-way'!X273=0),IF(Q273&gt;0,-Q273^(1/3),(-Q273)^(1/3)),'OddsRatio_working_3-way'!AN273-'OddsRatio_working_3-way'!R273/3)</f>
        <v>-0.20096983994415499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9">
        <f t="shared" si="65"/>
        <v>0.51934847930336681</v>
      </c>
      <c r="E274" s="9">
        <f t="shared" si="66"/>
        <v>0.26405386726007246</v>
      </c>
      <c r="F274" s="9">
        <f t="shared" si="67"/>
        <v>0.21659765343656076</v>
      </c>
      <c r="G274" s="9">
        <f t="shared" si="68"/>
        <v>1.063780937678003</v>
      </c>
      <c r="H274" s="9">
        <f t="shared" si="69"/>
        <v>1.925489415779863</v>
      </c>
      <c r="I274" s="9">
        <f t="shared" si="70"/>
        <v>3.7871060567163668</v>
      </c>
      <c r="J274" s="9">
        <f t="shared" si="71"/>
        <v>4.6168551881052107</v>
      </c>
      <c r="K274" s="11">
        <f t="shared" si="72"/>
        <v>0.53475935828876997</v>
      </c>
      <c r="L274" s="11">
        <f t="shared" si="73"/>
        <v>0.27624309392265195</v>
      </c>
      <c r="M274" s="11">
        <f t="shared" si="74"/>
        <v>0.22727272727272727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-0.26019359846582357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0.23132169629643554</v>
      </c>
      <c r="Q274" s="11">
        <f>2*'OddsRatio_working_3-way'!K274*'OddsRatio_working_3-way'!L274*'OddsRatio_working_3-way'!M274</f>
        <v>6.7147081653537166E-2</v>
      </c>
      <c r="R274" s="11">
        <f t="shared" si="75"/>
        <v>0</v>
      </c>
      <c r="S274" s="11">
        <f t="shared" si="76"/>
        <v>-0.88903684664178872</v>
      </c>
      <c r="T274" s="11">
        <f t="shared" si="77"/>
        <v>-0.25806584808179645</v>
      </c>
      <c r="U274" s="11">
        <f>'OddsRatio_working_3-way'!S274-'OddsRatio_working_3-way'!R274^2/3</f>
        <v>-0.88903684664178872</v>
      </c>
      <c r="V274" s="11">
        <f>'OddsRatio_working_3-way'!S274*'OddsRatio_working_3-way'!R274/3-2*'OddsRatio_working_3-way'!R274^3/27-'OddsRatio_working_3-way'!T274</f>
        <v>0.25806584808179645</v>
      </c>
      <c r="W274" s="11">
        <f>'OddsRatio_working_3-way'!V274^2+4*'OddsRatio_working_3-way'!U274^3/27</f>
        <v>-3.7503163927204583E-2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0.16132354592044323</v>
      </c>
      <c r="Y274" s="11">
        <f>IF('OddsRatio_working_3-way'!W274&gt;=0,IF('OddsRatio_working_3-way'!V274+SQRT('OddsRatio_working_3-way'!W274)&gt;0,0,PI()),ACOS('OddsRatio_working_3-way'!V274/(2*'OddsRatio_working_3-way'!X274)))</f>
        <v>0.64376877041033176</v>
      </c>
      <c r="Z274" s="11">
        <f>'OddsRatio_working_3-way'!X274^(1/3)*COS('OddsRatio_working_3-way'!Y274/3)</f>
        <v>0.53189046883900148</v>
      </c>
      <c r="AA274" s="11">
        <f>'OddsRatio_working_3-way'!X274^(1/3)*COS(('OddsRatio_working_3-way'!Y274+2*PI())/3)</f>
        <v>-0.36633750767355938</v>
      </c>
      <c r="AB274" s="11">
        <f>'OddsRatio_working_3-way'!X274^(1/3)*COS(('OddsRatio_working_3-way'!Y274+4*PI())/3)</f>
        <v>-0.16555296116544199</v>
      </c>
      <c r="AC274" s="11">
        <f>'OddsRatio_working_3-way'!X274^(1/3)*SIN('OddsRatio_working_3-way'!Y274/3)</f>
        <v>0.1159230119755785</v>
      </c>
      <c r="AD274" s="11">
        <f>'OddsRatio_working_3-way'!X274^(1/3)*SIN(('OddsRatio_working_3-way'!Y274+2*PI())/3)</f>
        <v>0.4026691520576014</v>
      </c>
      <c r="AE274" s="11">
        <f>'OddsRatio_working_3-way'!X274^(1/3)*SIN(('OddsRatio_working_3-way'!Y274+4*PI())/3)</f>
        <v>-0.51859216403317987</v>
      </c>
      <c r="AF274" s="11">
        <f>-'OddsRatio_working_3-way'!U274/(3*'OddsRatio_working_3-way'!X274^(1/3))*COS(('OddsRatio_working_3-way'!Y274)/3)</f>
        <v>0.53189046883900148</v>
      </c>
      <c r="AG274" s="11">
        <f>-'OddsRatio_working_3-way'!U274/(3*'OddsRatio_working_3-way'!X274^(1/3))*COS(('OddsRatio_working_3-way'!Y274+2*PI())/3)</f>
        <v>-0.36633750767355938</v>
      </c>
      <c r="AH274" s="11">
        <f>-'OddsRatio_working_3-way'!U274/(3*'OddsRatio_working_3-way'!X274^(1/3))*COS(('OddsRatio_working_3-way'!Y274+4*PI())/3)</f>
        <v>-0.16555296116544199</v>
      </c>
      <c r="AI274" s="11">
        <f>'OddsRatio_working_3-way'!U274/(3*'OddsRatio_working_3-way'!X274^(1/3))*SIN(('OddsRatio_working_3-way'!Y274)/3)</f>
        <v>-0.1159230119755785</v>
      </c>
      <c r="AJ274" s="11">
        <f>'OddsRatio_working_3-way'!U274/(3*'OddsRatio_working_3-way'!X274^(1/3))*SIN(('OddsRatio_working_3-way'!Y274+2*PI())/3)</f>
        <v>-0.4026691520576014</v>
      </c>
      <c r="AK274" s="11">
        <f>'OddsRatio_working_3-way'!U274/(3*'OddsRatio_working_3-way'!X274^(1/3))*SIN(('OddsRatio_working_3-way'!Y274+4*PI())/3)</f>
        <v>0.51859216403317987</v>
      </c>
      <c r="AL274" s="11">
        <f>'OddsRatio_working_3-way'!Z274+'OddsRatio_working_3-way'!AF274</f>
        <v>1.063780937678003</v>
      </c>
      <c r="AM274" s="11">
        <f>'OddsRatio_working_3-way'!AA274+'OddsRatio_working_3-way'!AG274</f>
        <v>-0.73267501534711876</v>
      </c>
      <c r="AN274" s="11">
        <f>'OddsRatio_working_3-way'!AB274+'OddsRatio_working_3-way'!AH274</f>
        <v>-0.33110592233088398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1.063780937678003</v>
      </c>
      <c r="AS274" s="11">
        <f>IF(('OddsRatio_working_3-way'!X274=0),IF(Q274&gt;0,-Q274^(1/3),(-Q274)^(1/3)),'OddsRatio_working_3-way'!AM274-'OddsRatio_working_3-way'!R274/3)</f>
        <v>-0.73267501534711876</v>
      </c>
      <c r="AT274" s="11">
        <f>IF(('OddsRatio_working_3-way'!X274=0),IF(Q274&gt;0,-Q274^(1/3),(-Q274)^(1/3)),'OddsRatio_working_3-way'!AN274-'OddsRatio_working_3-way'!R274/3)</f>
        <v>-0.33110592233088398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9">
        <f t="shared" si="65"/>
        <v>0.52537794799676607</v>
      </c>
      <c r="E275" s="9">
        <f t="shared" si="66"/>
        <v>0.23342156285910176</v>
      </c>
      <c r="F275" s="9">
        <f t="shared" si="67"/>
        <v>0.24120048914413239</v>
      </c>
      <c r="G275" s="9">
        <f t="shared" si="68"/>
        <v>1.0628137074248194</v>
      </c>
      <c r="H275" s="9">
        <f t="shared" si="69"/>
        <v>1.9033916513110967</v>
      </c>
      <c r="I275" s="9">
        <f t="shared" si="70"/>
        <v>4.2840943559426909</v>
      </c>
      <c r="J275" s="9">
        <f t="shared" si="71"/>
        <v>4.1459285739774661</v>
      </c>
      <c r="K275" s="11">
        <f t="shared" si="72"/>
        <v>0.54054054054054046</v>
      </c>
      <c r="L275" s="11">
        <f t="shared" si="73"/>
        <v>0.24449877750611249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-0.25946506631103217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0.23028140387553589</v>
      </c>
      <c r="Q275" s="11">
        <f>2*'OddsRatio_working_3-way'!K275*'OddsRatio_working_3-way'!L275*'OddsRatio_working_3-way'!M275</f>
        <v>6.6748233007401708E-2</v>
      </c>
      <c r="R275" s="11">
        <f t="shared" si="75"/>
        <v>0</v>
      </c>
      <c r="S275" s="11">
        <f t="shared" si="76"/>
        <v>-0.88752373161282316</v>
      </c>
      <c r="T275" s="11">
        <f t="shared" si="77"/>
        <v>-0.25725325553994877</v>
      </c>
      <c r="U275" s="11">
        <f>'OddsRatio_working_3-way'!S275-'OddsRatio_working_3-way'!R275^2/3</f>
        <v>-0.88752373161282316</v>
      </c>
      <c r="V275" s="11">
        <f>'OddsRatio_working_3-way'!S275*'OddsRatio_working_3-way'!R275/3-2*'OddsRatio_working_3-way'!R275^3/27-'OddsRatio_working_3-way'!T275</f>
        <v>0.25725325553994877</v>
      </c>
      <c r="W275" s="11">
        <f>'OddsRatio_working_3-way'!V275^2+4*'OddsRatio_working_3-way'!U275^3/27</f>
        <v>-3.7391281096911672E-2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0.16091186918839598</v>
      </c>
      <c r="Y275" s="11">
        <f>IF('OddsRatio_working_3-way'!W275&gt;=0,IF('OddsRatio_working_3-way'!V275+SQRT('OddsRatio_working_3-way'!W275)&gt;0,0,PI()),ACOS('OddsRatio_working_3-way'!V275/(2*'OddsRatio_working_3-way'!X275)))</f>
        <v>0.64456581827687454</v>
      </c>
      <c r="Z275" s="11">
        <f>'OddsRatio_working_3-way'!X275^(1/3)*COS('OddsRatio_working_3-way'!Y275/3)</f>
        <v>0.53140685371240981</v>
      </c>
      <c r="AA275" s="11">
        <f>'OddsRatio_working_3-way'!X275^(1/3)*COS(('OddsRatio_working_3-way'!Y275+2*PI())/3)</f>
        <v>-0.36613250518421669</v>
      </c>
      <c r="AB275" s="11">
        <f>'OddsRatio_working_3-way'!X275^(1/3)*COS(('OddsRatio_working_3-way'!Y275+4*PI())/3)</f>
        <v>-0.16527434852819328</v>
      </c>
      <c r="AC275" s="11">
        <f>'OddsRatio_working_3-way'!X275^(1/3)*SIN('OddsRatio_working_3-way'!Y275/3)</f>
        <v>0.11596551081428712</v>
      </c>
      <c r="AD275" s="11">
        <f>'OddsRatio_working_3-way'!X275^(1/3)*SIN(('OddsRatio_working_3-way'!Y275+2*PI())/3)</f>
        <v>0.40222907965296428</v>
      </c>
      <c r="AE275" s="11">
        <f>'OddsRatio_working_3-way'!X275^(1/3)*SIN(('OddsRatio_working_3-way'!Y275+4*PI())/3)</f>
        <v>-0.51819459046725147</v>
      </c>
      <c r="AF275" s="11">
        <f>-'OddsRatio_working_3-way'!U275/(3*'OddsRatio_working_3-way'!X275^(1/3))*COS(('OddsRatio_working_3-way'!Y275)/3)</f>
        <v>0.5314068537124097</v>
      </c>
      <c r="AG275" s="11">
        <f>-'OddsRatio_working_3-way'!U275/(3*'OddsRatio_working_3-way'!X275^(1/3))*COS(('OddsRatio_working_3-way'!Y275+2*PI())/3)</f>
        <v>-0.36613250518421664</v>
      </c>
      <c r="AH275" s="11">
        <f>-'OddsRatio_working_3-way'!U275/(3*'OddsRatio_working_3-way'!X275^(1/3))*COS(('OddsRatio_working_3-way'!Y275+4*PI())/3)</f>
        <v>-0.16527434852819325</v>
      </c>
      <c r="AI275" s="11">
        <f>'OddsRatio_working_3-way'!U275/(3*'OddsRatio_working_3-way'!X275^(1/3))*SIN(('OddsRatio_working_3-way'!Y275)/3)</f>
        <v>-0.11596551081428709</v>
      </c>
      <c r="AJ275" s="11">
        <f>'OddsRatio_working_3-way'!U275/(3*'OddsRatio_working_3-way'!X275^(1/3))*SIN(('OddsRatio_working_3-way'!Y275+2*PI())/3)</f>
        <v>-0.40222907965296417</v>
      </c>
      <c r="AK275" s="11">
        <f>'OddsRatio_working_3-way'!U275/(3*'OddsRatio_working_3-way'!X275^(1/3))*SIN(('OddsRatio_working_3-way'!Y275+4*PI())/3)</f>
        <v>0.51819459046725136</v>
      </c>
      <c r="AL275" s="11">
        <f>'OddsRatio_working_3-way'!Z275+'OddsRatio_working_3-way'!AF275</f>
        <v>1.0628137074248194</v>
      </c>
      <c r="AM275" s="11">
        <f>'OddsRatio_working_3-way'!AA275+'OddsRatio_working_3-way'!AG275</f>
        <v>-0.73226501036843339</v>
      </c>
      <c r="AN275" s="11">
        <f>'OddsRatio_working_3-way'!AB275+'OddsRatio_working_3-way'!AH275</f>
        <v>-0.33054869705638656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1.0628137074248194</v>
      </c>
      <c r="AS275" s="11">
        <f>IF(('OddsRatio_working_3-way'!X275=0),IF(Q275&gt;0,-Q275^(1/3),(-Q275)^(1/3)),'OddsRatio_working_3-way'!AM275-'OddsRatio_working_3-way'!R275/3)</f>
        <v>-0.73226501036843339</v>
      </c>
      <c r="AT275" s="11">
        <f>IF(('OddsRatio_working_3-way'!X275=0),IF(Q275&gt;0,-Q275^(1/3),(-Q275)^(1/3)),'OddsRatio_working_3-way'!AN275-'OddsRatio_working_3-way'!R275/3)</f>
        <v>-0.33054869705638656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9">
        <f t="shared" si="65"/>
        <v>0.33310914942653053</v>
      </c>
      <c r="E276" s="9">
        <f t="shared" si="66"/>
        <v>0.34403455401479682</v>
      </c>
      <c r="F276" s="9">
        <f t="shared" si="67"/>
        <v>0.32285629655867276</v>
      </c>
      <c r="G276" s="9">
        <f t="shared" si="68"/>
        <v>1.0592693190750935</v>
      </c>
      <c r="H276" s="9">
        <f t="shared" si="69"/>
        <v>3.0020190130519269</v>
      </c>
      <c r="I276" s="9">
        <f t="shared" si="70"/>
        <v>2.9066847743351683</v>
      </c>
      <c r="J276" s="9">
        <f t="shared" si="71"/>
        <v>3.097353251768685</v>
      </c>
      <c r="K276" s="11">
        <f t="shared" si="72"/>
        <v>0.34602076124567471</v>
      </c>
      <c r="L276" s="11">
        <f t="shared" si="73"/>
        <v>0.35714285714285715</v>
      </c>
      <c r="M276" s="11">
        <f t="shared" si="74"/>
        <v>0.33557046979865773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-0.27933629037876506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0.23513155755788298</v>
      </c>
      <c r="Q276" s="11">
        <f>2*'OddsRatio_working_3-way'!K276*'OddsRatio_working_3-way'!L276*'OddsRatio_working_3-way'!M276</f>
        <v>8.2938821008071609E-2</v>
      </c>
      <c r="R276" s="11">
        <f t="shared" si="75"/>
        <v>0</v>
      </c>
      <c r="S276" s="11">
        <f t="shared" si="76"/>
        <v>-0.84175084175084147</v>
      </c>
      <c r="T276" s="11">
        <f t="shared" si="77"/>
        <v>-0.29691387716079071</v>
      </c>
      <c r="U276" s="11">
        <f>'OddsRatio_working_3-way'!S276-'OddsRatio_working_3-way'!R276^2/3</f>
        <v>-0.84175084175084147</v>
      </c>
      <c r="V276" s="11">
        <f>'OddsRatio_working_3-way'!S276*'OddsRatio_working_3-way'!R276/3-2*'OddsRatio_working_3-way'!R276^3/27-'OddsRatio_working_3-way'!T276</f>
        <v>0.29691387716079071</v>
      </c>
      <c r="W276" s="11">
        <f>'OddsRatio_working_3-way'!V276^2+4*'OddsRatio_working_3-way'!U276^3/27</f>
        <v>-2.0035875102414336E-4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0.14862554390285443</v>
      </c>
      <c r="Y276" s="11">
        <f>IF('OddsRatio_working_3-way'!W276&gt;=0,IF('OddsRatio_working_3-way'!V276+SQRT('OddsRatio_working_3-way'!W276)&gt;0,0,PI()),ACOS('OddsRatio_working_3-way'!V276/(2*'OddsRatio_working_3-way'!X276)))</f>
        <v>4.7637062624391824E-2</v>
      </c>
      <c r="Z276" s="11">
        <f>'OddsRatio_working_3-way'!X276^(1/3)*COS('OddsRatio_working_3-way'!Y276/3)</f>
        <v>0.52963465953754674</v>
      </c>
      <c r="AA276" s="11">
        <f>'OddsRatio_working_3-way'!X276^(1/3)*COS(('OddsRatio_working_3-way'!Y276+2*PI())/3)</f>
        <v>-0.27210128474670503</v>
      </c>
      <c r="AB276" s="11">
        <f>'OddsRatio_working_3-way'!X276^(1/3)*COS(('OddsRatio_working_3-way'!Y276+4*PI())/3)</f>
        <v>-0.2575333747908416</v>
      </c>
      <c r="AC276" s="11">
        <f>'OddsRatio_working_3-way'!X276^(1/3)*SIN('OddsRatio_working_3-way'!Y276/3)</f>
        <v>8.4107867345479433E-3</v>
      </c>
      <c r="AD276" s="11">
        <f>'OddsRatio_working_3-way'!X276^(1/3)*SIN(('OddsRatio_working_3-way'!Y276+2*PI())/3)</f>
        <v>0.45447167651696363</v>
      </c>
      <c r="AE276" s="11">
        <f>'OddsRatio_working_3-way'!X276^(1/3)*SIN(('OddsRatio_working_3-way'!Y276+4*PI())/3)</f>
        <v>-0.46288246325151161</v>
      </c>
      <c r="AF276" s="11">
        <f>-'OddsRatio_working_3-way'!U276/(3*'OddsRatio_working_3-way'!X276^(1/3))*COS(('OddsRatio_working_3-way'!Y276)/3)</f>
        <v>0.52963465953754685</v>
      </c>
      <c r="AG276" s="11">
        <f>-'OddsRatio_working_3-way'!U276/(3*'OddsRatio_working_3-way'!X276^(1/3))*COS(('OddsRatio_working_3-way'!Y276+2*PI())/3)</f>
        <v>-0.27210128474670509</v>
      </c>
      <c r="AH276" s="11">
        <f>-'OddsRatio_working_3-way'!U276/(3*'OddsRatio_working_3-way'!X276^(1/3))*COS(('OddsRatio_working_3-way'!Y276+4*PI())/3)</f>
        <v>-0.25753337479084165</v>
      </c>
      <c r="AI276" s="11">
        <f>'OddsRatio_working_3-way'!U276/(3*'OddsRatio_working_3-way'!X276^(1/3))*SIN(('OddsRatio_working_3-way'!Y276)/3)</f>
        <v>-8.410786734547945E-3</v>
      </c>
      <c r="AJ276" s="11">
        <f>'OddsRatio_working_3-way'!U276/(3*'OddsRatio_working_3-way'!X276^(1/3))*SIN(('OddsRatio_working_3-way'!Y276+2*PI())/3)</f>
        <v>-0.45447167651696374</v>
      </c>
      <c r="AK276" s="11">
        <f>'OddsRatio_working_3-way'!U276/(3*'OddsRatio_working_3-way'!X276^(1/3))*SIN(('OddsRatio_working_3-way'!Y276+4*PI())/3)</f>
        <v>0.46288246325151172</v>
      </c>
      <c r="AL276" s="11">
        <f>'OddsRatio_working_3-way'!Z276+'OddsRatio_working_3-way'!AF276</f>
        <v>1.0592693190750935</v>
      </c>
      <c r="AM276" s="11">
        <f>'OddsRatio_working_3-way'!AA276+'OddsRatio_working_3-way'!AG276</f>
        <v>-0.54420256949341006</v>
      </c>
      <c r="AN276" s="11">
        <f>'OddsRatio_working_3-way'!AB276+'OddsRatio_working_3-way'!AH276</f>
        <v>-0.51506674958168319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1.0592693190750935</v>
      </c>
      <c r="AS276" s="11">
        <f>IF(('OddsRatio_working_3-way'!X276=0),IF(Q276&gt;0,-Q276^(1/3),(-Q276)^(1/3)),'OddsRatio_working_3-way'!AM276-'OddsRatio_working_3-way'!R276/3)</f>
        <v>-0.54420256949341006</v>
      </c>
      <c r="AT276" s="11">
        <f>IF(('OddsRatio_working_3-way'!X276=0),IF(Q276&gt;0,-Q276^(1/3),(-Q276)^(1/3)),'OddsRatio_working_3-way'!AN276-'OddsRatio_working_3-way'!R276/3)</f>
        <v>-0.51506674958168319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9">
        <f t="shared" si="65"/>
        <v>0.24250958635554018</v>
      </c>
      <c r="E277" s="9">
        <f t="shared" si="66"/>
        <v>0.28950124776737512</v>
      </c>
      <c r="F277" s="9">
        <f t="shared" si="67"/>
        <v>0.4679891658770845</v>
      </c>
      <c r="G277" s="9">
        <f t="shared" si="68"/>
        <v>1.0624314050068231</v>
      </c>
      <c r="H277" s="9">
        <f t="shared" si="69"/>
        <v>4.1235483307200598</v>
      </c>
      <c r="I277" s="9">
        <f t="shared" si="70"/>
        <v>3.4542165455657612</v>
      </c>
      <c r="J277" s="9">
        <f t="shared" si="71"/>
        <v>2.1368016033573007</v>
      </c>
      <c r="K277" s="11">
        <f t="shared" si="72"/>
        <v>0.25380710659898476</v>
      </c>
      <c r="L277" s="11">
        <f t="shared" si="73"/>
        <v>0.30211480362537763</v>
      </c>
      <c r="M277" s="11">
        <f t="shared" si="74"/>
        <v>0.48309178743961356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-0.26918355658001492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0.23411137581995475</v>
      </c>
      <c r="Q277" s="11">
        <f>2*'OddsRatio_working_3-way'!K277*'OddsRatio_working_3-way'!L277*'OddsRatio_working_3-way'!M277</f>
        <v>7.40858784240363E-2</v>
      </c>
      <c r="R277" s="11">
        <f t="shared" si="75"/>
        <v>0</v>
      </c>
      <c r="S277" s="11">
        <f t="shared" si="76"/>
        <v>-0.86970905204740856</v>
      </c>
      <c r="T277" s="11">
        <f t="shared" si="77"/>
        <v>-0.27522438355930645</v>
      </c>
      <c r="U277" s="11">
        <f>'OddsRatio_working_3-way'!S277-'OddsRatio_working_3-way'!R277^2/3</f>
        <v>-0.86970905204740856</v>
      </c>
      <c r="V277" s="11">
        <f>'OddsRatio_working_3-way'!S277*'OddsRatio_working_3-way'!R277/3-2*'OddsRatio_working_3-way'!R277^3/27-'OddsRatio_working_3-way'!T277</f>
        <v>0.27522438355930645</v>
      </c>
      <c r="W277" s="11">
        <f>'OddsRatio_working_3-way'!V277^2+4*'OddsRatio_working_3-way'!U277^3/27</f>
        <v>-2.1709696531107589E-2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0.15609144582319992</v>
      </c>
      <c r="Y277" s="11">
        <f>IF('OddsRatio_working_3-way'!W277&gt;=0,IF('OddsRatio_working_3-way'!V277+SQRT('OddsRatio_working_3-way'!W277)&gt;0,0,PI()),ACOS('OddsRatio_working_3-way'!V277/(2*'OddsRatio_working_3-way'!X277)))</f>
        <v>0.49152815163786134</v>
      </c>
      <c r="Z277" s="11">
        <f>'OddsRatio_working_3-way'!X277^(1/3)*COS('OddsRatio_working_3-way'!Y277/3)</f>
        <v>0.53121570250341155</v>
      </c>
      <c r="AA277" s="11">
        <f>'OddsRatio_working_3-way'!X277^(1/3)*COS(('OddsRatio_working_3-way'!Y277+2*PI())/3)</f>
        <v>-0.34166487638553117</v>
      </c>
      <c r="AB277" s="11">
        <f>'OddsRatio_working_3-way'!X277^(1/3)*COS(('OddsRatio_working_3-way'!Y277+4*PI())/3)</f>
        <v>-0.18955082611788054</v>
      </c>
      <c r="AC277" s="11">
        <f>'OddsRatio_working_3-way'!X277^(1/3)*SIN('OddsRatio_working_3-way'!Y277/3)</f>
        <v>8.7823087869552424E-2</v>
      </c>
      <c r="AD277" s="11">
        <f>'OddsRatio_working_3-way'!X277^(1/3)*SIN(('OddsRatio_working_3-way'!Y277+2*PI())/3)</f>
        <v>0.41613474932237504</v>
      </c>
      <c r="AE277" s="11">
        <f>'OddsRatio_working_3-way'!X277^(1/3)*SIN(('OddsRatio_working_3-way'!Y277+4*PI())/3)</f>
        <v>-0.50395783719192744</v>
      </c>
      <c r="AF277" s="11">
        <f>-'OddsRatio_working_3-way'!U277/(3*'OddsRatio_working_3-way'!X277^(1/3))*COS(('OddsRatio_working_3-way'!Y277)/3)</f>
        <v>0.53121570250341155</v>
      </c>
      <c r="AG277" s="11">
        <f>-'OddsRatio_working_3-way'!U277/(3*'OddsRatio_working_3-way'!X277^(1/3))*COS(('OddsRatio_working_3-way'!Y277+2*PI())/3)</f>
        <v>-0.34166487638553117</v>
      </c>
      <c r="AH277" s="11">
        <f>-'OddsRatio_working_3-way'!U277/(3*'OddsRatio_working_3-way'!X277^(1/3))*COS(('OddsRatio_working_3-way'!Y277+4*PI())/3)</f>
        <v>-0.18955082611788054</v>
      </c>
      <c r="AI277" s="11">
        <f>'OddsRatio_working_3-way'!U277/(3*'OddsRatio_working_3-way'!X277^(1/3))*SIN(('OddsRatio_working_3-way'!Y277)/3)</f>
        <v>-8.7823087869552424E-2</v>
      </c>
      <c r="AJ277" s="11">
        <f>'OddsRatio_working_3-way'!U277/(3*'OddsRatio_working_3-way'!X277^(1/3))*SIN(('OddsRatio_working_3-way'!Y277+2*PI())/3)</f>
        <v>-0.41613474932237504</v>
      </c>
      <c r="AK277" s="11">
        <f>'OddsRatio_working_3-way'!U277/(3*'OddsRatio_working_3-way'!X277^(1/3))*SIN(('OddsRatio_working_3-way'!Y277+4*PI())/3)</f>
        <v>0.50395783719192744</v>
      </c>
      <c r="AL277" s="11">
        <f>'OddsRatio_working_3-way'!Z277+'OddsRatio_working_3-way'!AF277</f>
        <v>1.0624314050068231</v>
      </c>
      <c r="AM277" s="11">
        <f>'OddsRatio_working_3-way'!AA277+'OddsRatio_working_3-way'!AG277</f>
        <v>-0.68332975277106234</v>
      </c>
      <c r="AN277" s="11">
        <f>'OddsRatio_working_3-way'!AB277+'OddsRatio_working_3-way'!AH277</f>
        <v>-0.37910165223576109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1.0624314050068231</v>
      </c>
      <c r="AS277" s="11">
        <f>IF(('OddsRatio_working_3-way'!X277=0),IF(Q277&gt;0,-Q277^(1/3),(-Q277)^(1/3)),'OddsRatio_working_3-way'!AM277-'OddsRatio_working_3-way'!R277/3)</f>
        <v>-0.68332975277106234</v>
      </c>
      <c r="AT277" s="11">
        <f>IF(('OddsRatio_working_3-way'!X277=0),IF(Q277&gt;0,-Q277^(1/3),(-Q277)^(1/3)),'OddsRatio_working_3-way'!AN277-'OddsRatio_working_3-way'!R277/3)</f>
        <v>-0.37910165223576109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9">
        <f t="shared" si="65"/>
        <v>0.27026693304510563</v>
      </c>
      <c r="E278" s="9">
        <f t="shared" si="66"/>
        <v>0.26419475512600349</v>
      </c>
      <c r="F278" s="9">
        <f t="shared" si="67"/>
        <v>0.46553831182889099</v>
      </c>
      <c r="G278" s="9">
        <f t="shared" si="68"/>
        <v>1.0630101130616678</v>
      </c>
      <c r="H278" s="9">
        <f t="shared" si="69"/>
        <v>3.7000456871766372</v>
      </c>
      <c r="I278" s="9">
        <f t="shared" si="70"/>
        <v>3.7850864962215693</v>
      </c>
      <c r="J278" s="9">
        <f t="shared" si="71"/>
        <v>2.1480509221066018</v>
      </c>
      <c r="K278" s="11">
        <f t="shared" si="72"/>
        <v>0.2824858757062147</v>
      </c>
      <c r="L278" s="11">
        <f t="shared" si="73"/>
        <v>0.27624309392265195</v>
      </c>
      <c r="M278" s="11">
        <f t="shared" si="74"/>
        <v>0.48076923076923073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-0.26963955138409701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0.23410431688360336</v>
      </c>
      <c r="Q278" s="11">
        <f>2*'OddsRatio_working_3-way'!K278*'OddsRatio_working_3-way'!L278*'OddsRatio_working_3-way'!M278</f>
        <v>7.5033434898590809E-2</v>
      </c>
      <c r="R278" s="11">
        <f t="shared" si="75"/>
        <v>0</v>
      </c>
      <c r="S278" s="11">
        <f t="shared" si="76"/>
        <v>-0.86821208417650009</v>
      </c>
      <c r="T278" s="11">
        <f t="shared" si="77"/>
        <v>-0.27827310390272436</v>
      </c>
      <c r="U278" s="11">
        <f>'OddsRatio_working_3-way'!S278-'OddsRatio_working_3-way'!R278^2/3</f>
        <v>-0.86821208417650009</v>
      </c>
      <c r="V278" s="11">
        <f>'OddsRatio_working_3-way'!S278*'OddsRatio_working_3-way'!R278/3-2*'OddsRatio_working_3-way'!R278^3/27-'OddsRatio_working_3-way'!T278</f>
        <v>0.27827310390272436</v>
      </c>
      <c r="W278" s="11">
        <f>'OddsRatio_working_3-way'!V278^2+4*'OddsRatio_working_3-way'!U278^3/27</f>
        <v>-1.9519859949893067E-2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0.15568861575718174</v>
      </c>
      <c r="Y278" s="11">
        <f>IF('OddsRatio_working_3-way'!W278&gt;=0,IF('OddsRatio_working_3-way'!V278+SQRT('OddsRatio_working_3-way'!W278)&gt;0,0,PI()),ACOS('OddsRatio_working_3-way'!V278/(2*'OddsRatio_working_3-way'!X278)))</f>
        <v>0.46530486387029879</v>
      </c>
      <c r="Z278" s="11">
        <f>'OddsRatio_working_3-way'!X278^(1/3)*COS('OddsRatio_working_3-way'!Y278/3)</f>
        <v>0.53150505653083391</v>
      </c>
      <c r="AA278" s="11">
        <f>'OddsRatio_working_3-way'!X278^(1/3)*COS(('OddsRatio_working_3-way'!Y278+2*PI())/3)</f>
        <v>-0.33772337101261085</v>
      </c>
      <c r="AB278" s="11">
        <f>'OddsRatio_working_3-way'!X278^(1/3)*COS(('OddsRatio_working_3-way'!Y278+4*PI())/3)</f>
        <v>-0.19378168551822283</v>
      </c>
      <c r="AC278" s="11">
        <f>'OddsRatio_working_3-way'!X278^(1/3)*SIN('OddsRatio_working_3-way'!Y278/3)</f>
        <v>8.3104770867793332E-2</v>
      </c>
      <c r="AD278" s="11">
        <f>'OddsRatio_working_3-way'!X278^(1/3)*SIN(('OddsRatio_working_3-way'!Y278+2*PI())/3)</f>
        <v>0.41874449576168976</v>
      </c>
      <c r="AE278" s="11">
        <f>'OddsRatio_working_3-way'!X278^(1/3)*SIN(('OddsRatio_working_3-way'!Y278+4*PI())/3)</f>
        <v>-0.50184926662948315</v>
      </c>
      <c r="AF278" s="11">
        <f>-'OddsRatio_working_3-way'!U278/(3*'OddsRatio_working_3-way'!X278^(1/3))*COS(('OddsRatio_working_3-way'!Y278)/3)</f>
        <v>0.5315050565308338</v>
      </c>
      <c r="AG278" s="11">
        <f>-'OddsRatio_working_3-way'!U278/(3*'OddsRatio_working_3-way'!X278^(1/3))*COS(('OddsRatio_working_3-way'!Y278+2*PI())/3)</f>
        <v>-0.3377233710126108</v>
      </c>
      <c r="AH278" s="11">
        <f>-'OddsRatio_working_3-way'!U278/(3*'OddsRatio_working_3-way'!X278^(1/3))*COS(('OddsRatio_working_3-way'!Y278+4*PI())/3)</f>
        <v>-0.19378168551822281</v>
      </c>
      <c r="AI278" s="11">
        <f>'OddsRatio_working_3-way'!U278/(3*'OddsRatio_working_3-way'!X278^(1/3))*SIN(('OddsRatio_working_3-way'!Y278)/3)</f>
        <v>-8.3104770867793318E-2</v>
      </c>
      <c r="AJ278" s="11">
        <f>'OddsRatio_working_3-way'!U278/(3*'OddsRatio_working_3-way'!X278^(1/3))*SIN(('OddsRatio_working_3-way'!Y278+2*PI())/3)</f>
        <v>-0.41874449576168971</v>
      </c>
      <c r="AK278" s="11">
        <f>'OddsRatio_working_3-way'!U278/(3*'OddsRatio_working_3-way'!X278^(1/3))*SIN(('OddsRatio_working_3-way'!Y278+4*PI())/3)</f>
        <v>0.50184926662948304</v>
      </c>
      <c r="AL278" s="11">
        <f>'OddsRatio_working_3-way'!Z278+'OddsRatio_working_3-way'!AF278</f>
        <v>1.0630101130616678</v>
      </c>
      <c r="AM278" s="11">
        <f>'OddsRatio_working_3-way'!AA278+'OddsRatio_working_3-way'!AG278</f>
        <v>-0.6754467420252217</v>
      </c>
      <c r="AN278" s="11">
        <f>'OddsRatio_working_3-way'!AB278+'OddsRatio_working_3-way'!AH278</f>
        <v>-0.38756337103644567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1.0630101130616678</v>
      </c>
      <c r="AS278" s="11">
        <f>IF(('OddsRatio_working_3-way'!X278=0),IF(Q278&gt;0,-Q278^(1/3),(-Q278)^(1/3)),'OddsRatio_working_3-way'!AM278-'OddsRatio_working_3-way'!R278/3)</f>
        <v>-0.6754467420252217</v>
      </c>
      <c r="AT278" s="11">
        <f>IF(('OddsRatio_working_3-way'!X278=0),IF(Q278&gt;0,-Q278^(1/3),(-Q278)^(1/3)),'OddsRatio_working_3-way'!AN278-'OddsRatio_working_3-way'!R278/3)</f>
        <v>-0.38756337103644567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9">
        <f t="shared" si="65"/>
        <v>0.76846819498112606</v>
      </c>
      <c r="E279" s="9">
        <f t="shared" si="66"/>
        <v>0.15198850386850252</v>
      </c>
      <c r="F279" s="9">
        <f t="shared" si="67"/>
        <v>7.9543301150371323E-2</v>
      </c>
      <c r="G279" s="9">
        <f t="shared" si="68"/>
        <v>1.1158889975852126</v>
      </c>
      <c r="H279" s="9">
        <f t="shared" si="69"/>
        <v>1.3012900293480076</v>
      </c>
      <c r="I279" s="9">
        <f t="shared" si="70"/>
        <v>6.5794449879260632</v>
      </c>
      <c r="J279" s="9">
        <f t="shared" si="71"/>
        <v>12.571768904958653</v>
      </c>
      <c r="K279" s="11">
        <f t="shared" si="72"/>
        <v>0.78740157480314954</v>
      </c>
      <c r="L279" s="11">
        <f t="shared" si="73"/>
        <v>0.16666666666666666</v>
      </c>
      <c r="M279" s="11">
        <f t="shared" si="74"/>
        <v>8.7950747581354446E-2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-0.16158352897180728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0.18051833230608705</v>
      </c>
      <c r="Q279" s="11">
        <f>2*'OddsRatio_working_3-way'!K279*'OddsRatio_working_3-way'!L279*'OddsRatio_working_3-way'!M279</f>
        <v>2.3084185716890925E-2</v>
      </c>
      <c r="R279" s="11">
        <f t="shared" si="75"/>
        <v>0</v>
      </c>
      <c r="S279" s="11">
        <f t="shared" si="76"/>
        <v>-1.1171827565270187</v>
      </c>
      <c r="T279" s="11">
        <f t="shared" si="77"/>
        <v>-0.14286224508018142</v>
      </c>
      <c r="U279" s="11">
        <f>'OddsRatio_working_3-way'!S279-'OddsRatio_working_3-way'!R279^2/3</f>
        <v>-1.1171827565270187</v>
      </c>
      <c r="V279" s="11">
        <f>'OddsRatio_working_3-way'!S279*'OddsRatio_working_3-way'!R279/3-2*'OddsRatio_working_3-way'!R279^3/27-'OddsRatio_working_3-way'!T279</f>
        <v>0.14286224508018142</v>
      </c>
      <c r="W279" s="11">
        <f>'OddsRatio_working_3-way'!V279^2+4*'OddsRatio_working_3-way'!U279^3/27</f>
        <v>-0.18616116335356109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0.22725029396180707</v>
      </c>
      <c r="Y279" s="11">
        <f>IF('OddsRatio_working_3-way'!W279&gt;=0,IF('OddsRatio_working_3-way'!V279+SQRT('OddsRatio_working_3-way'!W279)&gt;0,0,PI()),ACOS('OddsRatio_working_3-way'!V279/(2*'OddsRatio_working_3-way'!X279)))</f>
        <v>1.2510476714737204</v>
      </c>
      <c r="Z279" s="11">
        <f>'OddsRatio_working_3-way'!X279^(1/3)*COS('OddsRatio_working_3-way'!Y279/3)</f>
        <v>0.55794449879260632</v>
      </c>
      <c r="AA279" s="11">
        <f>'OddsRatio_working_3-way'!X279^(1/3)*COS(('OddsRatio_working_3-way'!Y279+2*PI())/3)</f>
        <v>-0.49302631110047912</v>
      </c>
      <c r="AB279" s="11">
        <f>'OddsRatio_working_3-way'!X279^(1/3)*COS(('OddsRatio_working_3-way'!Y279+4*PI())/3)</f>
        <v>-6.491818769212708E-2</v>
      </c>
      <c r="AC279" s="11">
        <f>'OddsRatio_working_3-way'!X279^(1/3)*SIN('OddsRatio_working_3-way'!Y279/3)</f>
        <v>0.24716834029207749</v>
      </c>
      <c r="AD279" s="11">
        <f>'OddsRatio_working_3-way'!X279^(1/3)*SIN(('OddsRatio_working_3-way'!Y279+2*PI())/3)</f>
        <v>0.35960993971013439</v>
      </c>
      <c r="AE279" s="11">
        <f>'OddsRatio_working_3-way'!X279^(1/3)*SIN(('OddsRatio_working_3-way'!Y279+4*PI())/3)</f>
        <v>-0.6067782800022119</v>
      </c>
      <c r="AF279" s="11">
        <f>-'OddsRatio_working_3-way'!U279/(3*'OddsRatio_working_3-way'!X279^(1/3))*COS(('OddsRatio_working_3-way'!Y279)/3)</f>
        <v>0.55794449879260632</v>
      </c>
      <c r="AG279" s="11">
        <f>-'OddsRatio_working_3-way'!U279/(3*'OddsRatio_working_3-way'!X279^(1/3))*COS(('OddsRatio_working_3-way'!Y279+2*PI())/3)</f>
        <v>-0.49302631110047912</v>
      </c>
      <c r="AH279" s="11">
        <f>-'OddsRatio_working_3-way'!U279/(3*'OddsRatio_working_3-way'!X279^(1/3))*COS(('OddsRatio_working_3-way'!Y279+4*PI())/3)</f>
        <v>-6.491818769212708E-2</v>
      </c>
      <c r="AI279" s="11">
        <f>'OddsRatio_working_3-way'!U279/(3*'OddsRatio_working_3-way'!X279^(1/3))*SIN(('OddsRatio_working_3-way'!Y279)/3)</f>
        <v>-0.24716834029207749</v>
      </c>
      <c r="AJ279" s="11">
        <f>'OddsRatio_working_3-way'!U279/(3*'OddsRatio_working_3-way'!X279^(1/3))*SIN(('OddsRatio_working_3-way'!Y279+2*PI())/3)</f>
        <v>-0.35960993971013439</v>
      </c>
      <c r="AK279" s="11">
        <f>'OddsRatio_working_3-way'!U279/(3*'OddsRatio_working_3-way'!X279^(1/3))*SIN(('OddsRatio_working_3-way'!Y279+4*PI())/3)</f>
        <v>0.6067782800022119</v>
      </c>
      <c r="AL279" s="11">
        <f>'OddsRatio_working_3-way'!Z279+'OddsRatio_working_3-way'!AF279</f>
        <v>1.1158889975852126</v>
      </c>
      <c r="AM279" s="11">
        <f>'OddsRatio_working_3-way'!AA279+'OddsRatio_working_3-way'!AG279</f>
        <v>-0.98605262220095824</v>
      </c>
      <c r="AN279" s="11">
        <f>'OddsRatio_working_3-way'!AB279+'OddsRatio_working_3-way'!AH279</f>
        <v>-0.12983637538425416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1.1158889975852126</v>
      </c>
      <c r="AS279" s="11">
        <f>IF(('OddsRatio_working_3-way'!X279=0),IF(Q279&gt;0,-Q279^(1/3),(-Q279)^(1/3)),'OddsRatio_working_3-way'!AM279-'OddsRatio_working_3-way'!R279/3)</f>
        <v>-0.98605262220095824</v>
      </c>
      <c r="AT279" s="11">
        <f>IF(('OddsRatio_working_3-way'!X279=0),IF(Q279&gt;0,-Q279^(1/3),(-Q279)^(1/3)),'OddsRatio_working_3-way'!AN279-'OddsRatio_working_3-way'!R279/3)</f>
        <v>-0.12983637538425416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9">
        <f t="shared" si="65"/>
        <v>0.70053233719431929</v>
      </c>
      <c r="E280" s="9">
        <f t="shared" si="66"/>
        <v>0.19036972247094452</v>
      </c>
      <c r="F280" s="9">
        <f t="shared" si="67"/>
        <v>0.10909794033473638</v>
      </c>
      <c r="G280" s="9">
        <f t="shared" si="68"/>
        <v>1.0961175684497371</v>
      </c>
      <c r="H280" s="9">
        <f t="shared" si="69"/>
        <v>1.4274858516953972</v>
      </c>
      <c r="I280" s="9">
        <f t="shared" si="70"/>
        <v>5.2529361655849796</v>
      </c>
      <c r="J280" s="9">
        <f t="shared" si="71"/>
        <v>9.1660758849505406</v>
      </c>
      <c r="K280" s="11">
        <f t="shared" si="72"/>
        <v>0.71942446043165476</v>
      </c>
      <c r="L280" s="11">
        <f t="shared" si="73"/>
        <v>0.20491803278688525</v>
      </c>
      <c r="M280" s="11">
        <f t="shared" si="74"/>
        <v>0.1183431952662722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-0.19668048663213189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0.20447314667424082</v>
      </c>
      <c r="Q280" s="11">
        <f>2*'OddsRatio_working_3-way'!K280*'OddsRatio_working_3-way'!L280*'OddsRatio_working_3-way'!M280</f>
        <v>3.4893028442703214E-2</v>
      </c>
      <c r="R280" s="11">
        <f t="shared" si="75"/>
        <v>0</v>
      </c>
      <c r="S280" s="11">
        <f t="shared" si="76"/>
        <v>-1.0396209109279062</v>
      </c>
      <c r="T280" s="11">
        <f t="shared" si="77"/>
        <v>-0.17740971176244133</v>
      </c>
      <c r="U280" s="11">
        <f>'OddsRatio_working_3-way'!S280-'OddsRatio_working_3-way'!R280^2/3</f>
        <v>-1.0396209109279062</v>
      </c>
      <c r="V280" s="11">
        <f>'OddsRatio_working_3-way'!S280*'OddsRatio_working_3-way'!R280/3-2*'OddsRatio_working_3-way'!R280^3/27-'OddsRatio_working_3-way'!T280</f>
        <v>0.17740971176244133</v>
      </c>
      <c r="W280" s="11">
        <f>'OddsRatio_working_3-way'!V280^2+4*'OddsRatio_working_3-way'!U280^3/27</f>
        <v>-0.13499014677903243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0.20400021605789107</v>
      </c>
      <c r="Y280" s="11">
        <f>IF('OddsRatio_working_3-way'!W280&gt;=0,IF('OddsRatio_working_3-way'!V280+SQRT('OddsRatio_working_3-way'!W280)&gt;0,0,PI()),ACOS('OddsRatio_working_3-way'!V280/(2*'OddsRatio_working_3-way'!X280)))</f>
        <v>1.1209498778523757</v>
      </c>
      <c r="Z280" s="11">
        <f>'OddsRatio_working_3-way'!X280^(1/3)*COS('OddsRatio_working_3-way'!Y280/3)</f>
        <v>0.54805878422486853</v>
      </c>
      <c r="AA280" s="11">
        <f>'OddsRatio_working_3-way'!X280^(1/3)*COS(('OddsRatio_working_3-way'!Y280+2*PI())/3)</f>
        <v>-0.46011782406736734</v>
      </c>
      <c r="AB280" s="11">
        <f>'OddsRatio_working_3-way'!X280^(1/3)*COS(('OddsRatio_working_3-way'!Y280+4*PI())/3)</f>
        <v>-8.7940960157501399E-2</v>
      </c>
      <c r="AC280" s="11">
        <f>'OddsRatio_working_3-way'!X280^(1/3)*SIN('OddsRatio_working_3-way'!Y280/3)</f>
        <v>0.2148764125645119</v>
      </c>
      <c r="AD280" s="11">
        <f>'OddsRatio_working_3-way'!X280^(1/3)*SIN(('OddsRatio_working_3-way'!Y280+2*PI())/3)</f>
        <v>0.36719462362369437</v>
      </c>
      <c r="AE280" s="11">
        <f>'OddsRatio_working_3-way'!X280^(1/3)*SIN(('OddsRatio_working_3-way'!Y280+4*PI())/3)</f>
        <v>-0.58207103618820621</v>
      </c>
      <c r="AF280" s="11">
        <f>-'OddsRatio_working_3-way'!U280/(3*'OddsRatio_working_3-way'!X280^(1/3))*COS(('OddsRatio_working_3-way'!Y280)/3)</f>
        <v>0.54805878422486864</v>
      </c>
      <c r="AG280" s="11">
        <f>-'OddsRatio_working_3-way'!U280/(3*'OddsRatio_working_3-way'!X280^(1/3))*COS(('OddsRatio_working_3-way'!Y280+2*PI())/3)</f>
        <v>-0.4601178240673674</v>
      </c>
      <c r="AH280" s="11">
        <f>-'OddsRatio_working_3-way'!U280/(3*'OddsRatio_working_3-way'!X280^(1/3))*COS(('OddsRatio_working_3-way'!Y280+4*PI())/3)</f>
        <v>-8.7940960157501413E-2</v>
      </c>
      <c r="AI280" s="11">
        <f>'OddsRatio_working_3-way'!U280/(3*'OddsRatio_working_3-way'!X280^(1/3))*SIN(('OddsRatio_working_3-way'!Y280)/3)</f>
        <v>-0.21487641256451195</v>
      </c>
      <c r="AJ280" s="11">
        <f>'OddsRatio_working_3-way'!U280/(3*'OddsRatio_working_3-way'!X280^(1/3))*SIN(('OddsRatio_working_3-way'!Y280+2*PI())/3)</f>
        <v>-0.36719462362369448</v>
      </c>
      <c r="AK280" s="11">
        <f>'OddsRatio_working_3-way'!U280/(3*'OddsRatio_working_3-way'!X280^(1/3))*SIN(('OddsRatio_working_3-way'!Y280+4*PI())/3)</f>
        <v>0.58207103618820633</v>
      </c>
      <c r="AL280" s="11">
        <f>'OddsRatio_working_3-way'!Z280+'OddsRatio_working_3-way'!AF280</f>
        <v>1.0961175684497371</v>
      </c>
      <c r="AM280" s="11">
        <f>'OddsRatio_working_3-way'!AA280+'OddsRatio_working_3-way'!AG280</f>
        <v>-0.92023564813473469</v>
      </c>
      <c r="AN280" s="11">
        <f>'OddsRatio_working_3-way'!AB280+'OddsRatio_working_3-way'!AH280</f>
        <v>-0.17588192031500283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1.0961175684497371</v>
      </c>
      <c r="AS280" s="11">
        <f>IF(('OddsRatio_working_3-way'!X280=0),IF(Q280&gt;0,-Q280^(1/3),(-Q280)^(1/3)),'OddsRatio_working_3-way'!AM280-'OddsRatio_working_3-way'!R280/3)</f>
        <v>-0.92023564813473469</v>
      </c>
      <c r="AT280" s="11">
        <f>IF(('OddsRatio_working_3-way'!X280=0),IF(Q280&gt;0,-Q280^(1/3),(-Q280)^(1/3)),'OddsRatio_working_3-way'!AN280-'OddsRatio_working_3-way'!R280/3)</f>
        <v>-0.17588192031500283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9">
        <f t="shared" si="65"/>
        <v>0.69602470794152171</v>
      </c>
      <c r="E281" s="9">
        <f t="shared" si="66"/>
        <v>0.18480943630902225</v>
      </c>
      <c r="F281" s="9">
        <f t="shared" si="67"/>
        <v>0.11916585574945583</v>
      </c>
      <c r="G281" s="9">
        <f t="shared" si="68"/>
        <v>1.0918265134490648</v>
      </c>
      <c r="H281" s="9">
        <f t="shared" si="69"/>
        <v>1.4367306053796263</v>
      </c>
      <c r="I281" s="9">
        <f t="shared" si="70"/>
        <v>5.4109791143342223</v>
      </c>
      <c r="J281" s="9">
        <f t="shared" si="71"/>
        <v>8.3916654960501678</v>
      </c>
      <c r="K281" s="11">
        <f t="shared" si="72"/>
        <v>0.7142857142857143</v>
      </c>
      <c r="L281" s="11">
        <f t="shared" si="73"/>
        <v>0.1984126984126984</v>
      </c>
      <c r="M281" s="11">
        <f t="shared" si="74"/>
        <v>0.1287001287001287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-0.19954940363103624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0.20446831671321469</v>
      </c>
      <c r="Q281" s="11">
        <f>2*'OddsRatio_working_3-way'!K281*'OddsRatio_working_3-way'!L281*'OddsRatio_working_3-way'!M281</f>
        <v>3.6479628316363012E-2</v>
      </c>
      <c r="R281" s="11">
        <f t="shared" si="75"/>
        <v>0</v>
      </c>
      <c r="S281" s="11">
        <f t="shared" si="76"/>
        <v>-1.0246501016423655</v>
      </c>
      <c r="T281" s="11">
        <f t="shared" si="77"/>
        <v>-0.18281000921362453</v>
      </c>
      <c r="U281" s="11">
        <f>'OddsRatio_working_3-way'!S281-'OddsRatio_working_3-way'!R281^2/3</f>
        <v>-1.0246501016423655</v>
      </c>
      <c r="V281" s="11">
        <f>'OddsRatio_working_3-way'!S281*'OddsRatio_working_3-way'!R281/3-2*'OddsRatio_working_3-way'!R281^3/27-'OddsRatio_working_3-way'!T281</f>
        <v>0.18281000921362453</v>
      </c>
      <c r="W281" s="11">
        <f>'OddsRatio_working_3-way'!V281^2+4*'OddsRatio_working_3-way'!U281^3/27</f>
        <v>-0.12595652505575006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0.19960963436444865</v>
      </c>
      <c r="Y281" s="11">
        <f>IF('OddsRatio_working_3-way'!W281&gt;=0,IF('OddsRatio_working_3-way'!V281+SQRT('OddsRatio_working_3-way'!W281)&gt;0,0,PI()),ACOS('OddsRatio_working_3-way'!V281/(2*'OddsRatio_working_3-way'!X281)))</f>
        <v>1.0951436146749731</v>
      </c>
      <c r="Z281" s="11">
        <f>'OddsRatio_working_3-way'!X281^(1/3)*COS('OddsRatio_working_3-way'!Y281/3)</f>
        <v>0.54591325672453239</v>
      </c>
      <c r="AA281" s="11">
        <f>'OddsRatio_working_3-way'!X281^(1/3)*COS(('OddsRatio_working_3-way'!Y281+2*PI())/3)</f>
        <v>-0.45364022615105964</v>
      </c>
      <c r="AB281" s="11">
        <f>'OddsRatio_working_3-way'!X281^(1/3)*COS(('OddsRatio_working_3-way'!Y281+4*PI())/3)</f>
        <v>-9.2273030573472872E-2</v>
      </c>
      <c r="AC281" s="11">
        <f>'OddsRatio_working_3-way'!X281^(1/3)*SIN('OddsRatio_working_3-way'!Y281/3)</f>
        <v>0.20863544764301983</v>
      </c>
      <c r="AD281" s="11">
        <f>'OddsRatio_working_3-way'!X281^(1/3)*SIN(('OddsRatio_working_3-way'!Y281+2*PI())/3)</f>
        <v>0.36845702476463105</v>
      </c>
      <c r="AE281" s="11">
        <f>'OddsRatio_working_3-way'!X281^(1/3)*SIN(('OddsRatio_working_3-way'!Y281+4*PI())/3)</f>
        <v>-0.57709247240765105</v>
      </c>
      <c r="AF281" s="11">
        <f>-'OddsRatio_working_3-way'!U281/(3*'OddsRatio_working_3-way'!X281^(1/3))*COS(('OddsRatio_working_3-way'!Y281)/3)</f>
        <v>0.54591325672453239</v>
      </c>
      <c r="AG281" s="11">
        <f>-'OddsRatio_working_3-way'!U281/(3*'OddsRatio_working_3-way'!X281^(1/3))*COS(('OddsRatio_working_3-way'!Y281+2*PI())/3)</f>
        <v>-0.45364022615105964</v>
      </c>
      <c r="AH281" s="11">
        <f>-'OddsRatio_working_3-way'!U281/(3*'OddsRatio_working_3-way'!X281^(1/3))*COS(('OddsRatio_working_3-way'!Y281+4*PI())/3)</f>
        <v>-9.2273030573472872E-2</v>
      </c>
      <c r="AI281" s="11">
        <f>'OddsRatio_working_3-way'!U281/(3*'OddsRatio_working_3-way'!X281^(1/3))*SIN(('OddsRatio_working_3-way'!Y281)/3)</f>
        <v>-0.20863544764301983</v>
      </c>
      <c r="AJ281" s="11">
        <f>'OddsRatio_working_3-way'!U281/(3*'OddsRatio_working_3-way'!X281^(1/3))*SIN(('OddsRatio_working_3-way'!Y281+2*PI())/3)</f>
        <v>-0.36845702476463105</v>
      </c>
      <c r="AK281" s="11">
        <f>'OddsRatio_working_3-way'!U281/(3*'OddsRatio_working_3-way'!X281^(1/3))*SIN(('OddsRatio_working_3-way'!Y281+4*PI())/3)</f>
        <v>0.57709247240765105</v>
      </c>
      <c r="AL281" s="11">
        <f>'OddsRatio_working_3-way'!Z281+'OddsRatio_working_3-way'!AF281</f>
        <v>1.0918265134490648</v>
      </c>
      <c r="AM281" s="11">
        <f>'OddsRatio_working_3-way'!AA281+'OddsRatio_working_3-way'!AG281</f>
        <v>-0.90728045230211929</v>
      </c>
      <c r="AN281" s="11">
        <f>'OddsRatio_working_3-way'!AB281+'OddsRatio_working_3-way'!AH281</f>
        <v>-0.18454606114694574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1.0918265134490648</v>
      </c>
      <c r="AS281" s="11">
        <f>IF(('OddsRatio_working_3-way'!X281=0),IF(Q281&gt;0,-Q281^(1/3),(-Q281)^(1/3)),'OddsRatio_working_3-way'!AM281-'OddsRatio_working_3-way'!R281/3)</f>
        <v>-0.90728045230211929</v>
      </c>
      <c r="AT281" s="11">
        <f>IF(('OddsRatio_working_3-way'!X281=0),IF(Q281&gt;0,-Q281^(1/3),(-Q281)^(1/3)),'OddsRatio_working_3-way'!AN281-'OddsRatio_working_3-way'!R281/3)</f>
        <v>-0.18454606114694574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9">
        <f t="shared" si="65"/>
        <v>0.21673091719935866</v>
      </c>
      <c r="E282" s="9">
        <f t="shared" si="66"/>
        <v>0.23725228421057018</v>
      </c>
      <c r="F282" s="9">
        <f t="shared" si="67"/>
        <v>0.54601679859007113</v>
      </c>
      <c r="G282" s="9">
        <f t="shared" si="68"/>
        <v>1.1085939787498791</v>
      </c>
      <c r="H282" s="9">
        <f t="shared" si="69"/>
        <v>4.614016370724606</v>
      </c>
      <c r="I282" s="9">
        <f t="shared" si="70"/>
        <v>4.2149225383746485</v>
      </c>
      <c r="J282" s="9">
        <f t="shared" si="71"/>
        <v>1.8314454840624095</v>
      </c>
      <c r="K282" s="11">
        <f t="shared" si="72"/>
        <v>0.23474178403755869</v>
      </c>
      <c r="L282" s="11">
        <f t="shared" si="73"/>
        <v>0.25641025641025644</v>
      </c>
      <c r="M282" s="11">
        <f t="shared" si="74"/>
        <v>0.5714285714285714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-0.24387349739462416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0.23766530808784334</v>
      </c>
      <c r="Q282" s="11">
        <f>2*'OddsRatio_working_3-way'!K282*'OddsRatio_working_3-way'!L282*'OddsRatio_working_3-way'!M282</f>
        <v>6.8788801183167381E-2</v>
      </c>
      <c r="R282" s="11">
        <f t="shared" si="75"/>
        <v>0</v>
      </c>
      <c r="S282" s="11">
        <f t="shared" si="76"/>
        <v>-0.97454340314505339</v>
      </c>
      <c r="T282" s="11">
        <f t="shared" si="77"/>
        <v>-0.28206755517946547</v>
      </c>
      <c r="U282" s="11">
        <f>'OddsRatio_working_3-way'!S282-'OddsRatio_working_3-way'!R282^2/3</f>
        <v>-0.97454340314505339</v>
      </c>
      <c r="V282" s="11">
        <f>'OddsRatio_working_3-way'!S282*'OddsRatio_working_3-way'!R282/3-2*'OddsRatio_working_3-way'!R282^3/27-'OddsRatio_working_3-way'!T282</f>
        <v>0.28206755517946547</v>
      </c>
      <c r="W282" s="11">
        <f>'OddsRatio_working_3-way'!V282^2+4*'OddsRatio_working_3-way'!U282^3/27</f>
        <v>-5.7557572471393245E-2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0.18514837168897411</v>
      </c>
      <c r="Y282" s="11">
        <f>IF('OddsRatio_working_3-way'!W282&gt;=0,IF('OddsRatio_working_3-way'!V282+SQRT('OddsRatio_working_3-way'!W282)&gt;0,0,PI()),ACOS('OddsRatio_working_3-way'!V282/(2*'OddsRatio_working_3-way'!X282)))</f>
        <v>0.70481129373356133</v>
      </c>
      <c r="Z282" s="11">
        <f>'OddsRatio_working_3-way'!X282^(1/3)*COS('OddsRatio_working_3-way'!Y282/3)</f>
        <v>0.55429698937493965</v>
      </c>
      <c r="AA282" s="11">
        <f>'OddsRatio_working_3-way'!X282^(1/3)*COS(('OddsRatio_working_3-way'!Y282+2*PI())/3)</f>
        <v>-0.39204839226650129</v>
      </c>
      <c r="AB282" s="11">
        <f>'OddsRatio_working_3-way'!X282^(1/3)*COS(('OddsRatio_working_3-way'!Y282+4*PI())/3)</f>
        <v>-0.16224859710843856</v>
      </c>
      <c r="AC282" s="11">
        <f>'OddsRatio_working_3-way'!X282^(1/3)*SIN('OddsRatio_working_3-way'!Y282/3)</f>
        <v>0.13267497359422858</v>
      </c>
      <c r="AD282" s="11">
        <f>'OddsRatio_working_3-way'!X282^(1/3)*SIN(('OddsRatio_working_3-way'!Y282+2*PI())/3)</f>
        <v>0.41369778724281664</v>
      </c>
      <c r="AE282" s="11">
        <f>'OddsRatio_working_3-way'!X282^(1/3)*SIN(('OddsRatio_working_3-way'!Y282+4*PI())/3)</f>
        <v>-0.546372760837045</v>
      </c>
      <c r="AF282" s="11">
        <f>-'OddsRatio_working_3-way'!U282/(3*'OddsRatio_working_3-way'!X282^(1/3))*COS(('OddsRatio_working_3-way'!Y282)/3)</f>
        <v>0.55429698937493943</v>
      </c>
      <c r="AG282" s="11">
        <f>-'OddsRatio_working_3-way'!U282/(3*'OddsRatio_working_3-way'!X282^(1/3))*COS(('OddsRatio_working_3-way'!Y282+2*PI())/3)</f>
        <v>-0.39204839226650112</v>
      </c>
      <c r="AH282" s="11">
        <f>-'OddsRatio_working_3-way'!U282/(3*'OddsRatio_working_3-way'!X282^(1/3))*COS(('OddsRatio_working_3-way'!Y282+4*PI())/3)</f>
        <v>-0.1622485971084385</v>
      </c>
      <c r="AI282" s="11">
        <f>'OddsRatio_working_3-way'!U282/(3*'OddsRatio_working_3-way'!X282^(1/3))*SIN(('OddsRatio_working_3-way'!Y282)/3)</f>
        <v>-0.13267497359422853</v>
      </c>
      <c r="AJ282" s="11">
        <f>'OddsRatio_working_3-way'!U282/(3*'OddsRatio_working_3-way'!X282^(1/3))*SIN(('OddsRatio_working_3-way'!Y282+2*PI())/3)</f>
        <v>-0.41369778724281647</v>
      </c>
      <c r="AK282" s="11">
        <f>'OddsRatio_working_3-way'!U282/(3*'OddsRatio_working_3-way'!X282^(1/3))*SIN(('OddsRatio_working_3-way'!Y282+4*PI())/3)</f>
        <v>0.54637276083704478</v>
      </c>
      <c r="AL282" s="11">
        <f>'OddsRatio_working_3-way'!Z282+'OddsRatio_working_3-way'!AF282</f>
        <v>1.1085939787498791</v>
      </c>
      <c r="AM282" s="11">
        <f>'OddsRatio_working_3-way'!AA282+'OddsRatio_working_3-way'!AG282</f>
        <v>-0.78409678453300247</v>
      </c>
      <c r="AN282" s="11">
        <f>'OddsRatio_working_3-way'!AB282+'OddsRatio_working_3-way'!AH282</f>
        <v>-0.32449719421687706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1.1085939787498791</v>
      </c>
      <c r="AS282" s="11">
        <f>IF(('OddsRatio_working_3-way'!X282=0),IF(Q282&gt;0,-Q282^(1/3),(-Q282)^(1/3)),'OddsRatio_working_3-way'!AM282-'OddsRatio_working_3-way'!R282/3)</f>
        <v>-0.78409678453300247</v>
      </c>
      <c r="AT282" s="11">
        <f>IF(('OddsRatio_working_3-way'!X282=0),IF(Q282&gt;0,-Q282^(1/3),(-Q282)^(1/3)),'OddsRatio_working_3-way'!AN282-'OddsRatio_working_3-way'!R282/3)</f>
        <v>-0.32449719421687706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9">
        <f t="shared" si="65"/>
        <v>0.42354420341465426</v>
      </c>
      <c r="E283" s="9">
        <f t="shared" si="66"/>
        <v>0.25552888095547205</v>
      </c>
      <c r="F283" s="9">
        <f t="shared" si="67"/>
        <v>0.3209269156298738</v>
      </c>
      <c r="G283" s="9">
        <f t="shared" si="68"/>
        <v>1.0633036350196443</v>
      </c>
      <c r="H283" s="9">
        <f t="shared" si="69"/>
        <v>2.3610286528251443</v>
      </c>
      <c r="I283" s="9">
        <f t="shared" si="70"/>
        <v>3.913451959953826</v>
      </c>
      <c r="J283" s="9">
        <f t="shared" si="71"/>
        <v>3.1159742336890925</v>
      </c>
      <c r="K283" s="11">
        <f t="shared" si="72"/>
        <v>0.43859649122807021</v>
      </c>
      <c r="L283" s="11">
        <f t="shared" si="73"/>
        <v>0.26737967914438499</v>
      </c>
      <c r="M283" s="11">
        <f t="shared" si="74"/>
        <v>0.33444816053511706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-0.27373855560690941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0.2357202182212278</v>
      </c>
      <c r="Q283" s="11">
        <f>2*'OddsRatio_working_3-way'!K283*'OddsRatio_working_3-way'!L283*'OddsRatio_working_3-way'!M283</f>
        <v>7.8442668293253831E-2</v>
      </c>
      <c r="R283" s="11">
        <f t="shared" si="75"/>
        <v>0</v>
      </c>
      <c r="S283" s="11">
        <f t="shared" si="76"/>
        <v>-0.86111442247735015</v>
      </c>
      <c r="T283" s="11">
        <f t="shared" si="77"/>
        <v>-0.28656053992590685</v>
      </c>
      <c r="U283" s="11">
        <f>'OddsRatio_working_3-way'!S283-'OddsRatio_working_3-way'!R283^2/3</f>
        <v>-0.86111442247735015</v>
      </c>
      <c r="V283" s="11">
        <f>'OddsRatio_working_3-way'!S283*'OddsRatio_working_3-way'!R283/3-2*'OddsRatio_working_3-way'!R283^3/27-'OddsRatio_working_3-way'!T283</f>
        <v>0.28656053992590685</v>
      </c>
      <c r="W283" s="11">
        <f>'OddsRatio_working_3-way'!V283^2+4*'OddsRatio_working_3-way'!U283^3/27</f>
        <v>-1.2480373427806696E-2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0.15378338375002837</v>
      </c>
      <c r="Y283" s="11">
        <f>IF('OddsRatio_working_3-way'!W283&gt;=0,IF('OddsRatio_working_3-way'!V283+SQRT('OddsRatio_working_3-way'!W283)&gt;0,0,PI()),ACOS('OddsRatio_working_3-way'!V283/(2*'OddsRatio_working_3-way'!X283)))</f>
        <v>0.37172576480336628</v>
      </c>
      <c r="Z283" s="11">
        <f>'OddsRatio_working_3-way'!X283^(1/3)*COS('OddsRatio_working_3-way'!Y283/3)</f>
        <v>0.53165181750982227</v>
      </c>
      <c r="AA283" s="11">
        <f>'OddsRatio_working_3-way'!X283^(1/3)*COS(('OddsRatio_working_3-way'!Y283+2*PI())/3)</f>
        <v>-0.323170170222076</v>
      </c>
      <c r="AB283" s="11">
        <f>'OddsRatio_working_3-way'!X283^(1/3)*COS(('OddsRatio_working_3-way'!Y283+4*PI())/3)</f>
        <v>-0.20848164728774615</v>
      </c>
      <c r="AC283" s="11">
        <f>'OddsRatio_working_3-way'!X283^(1/3)*SIN('OddsRatio_working_3-way'!Y283/3)</f>
        <v>6.621544958909592E-2</v>
      </c>
      <c r="AD283" s="11">
        <f>'OddsRatio_working_3-way'!X283^(1/3)*SIN(('OddsRatio_working_3-way'!Y283+2*PI())/3)</f>
        <v>0.42731625513712657</v>
      </c>
      <c r="AE283" s="11">
        <f>'OddsRatio_working_3-way'!X283^(1/3)*SIN(('OddsRatio_working_3-way'!Y283+4*PI())/3)</f>
        <v>-0.49353170472622243</v>
      </c>
      <c r="AF283" s="11">
        <f>-'OddsRatio_working_3-way'!U283/(3*'OddsRatio_working_3-way'!X283^(1/3))*COS(('OddsRatio_working_3-way'!Y283)/3)</f>
        <v>0.53165181750982216</v>
      </c>
      <c r="AG283" s="11">
        <f>-'OddsRatio_working_3-way'!U283/(3*'OddsRatio_working_3-way'!X283^(1/3))*COS(('OddsRatio_working_3-way'!Y283+2*PI())/3)</f>
        <v>-0.32317017022207595</v>
      </c>
      <c r="AH283" s="11">
        <f>-'OddsRatio_working_3-way'!U283/(3*'OddsRatio_working_3-way'!X283^(1/3))*COS(('OddsRatio_working_3-way'!Y283+4*PI())/3)</f>
        <v>-0.20848164728774612</v>
      </c>
      <c r="AI283" s="11">
        <f>'OddsRatio_working_3-way'!U283/(3*'OddsRatio_working_3-way'!X283^(1/3))*SIN(('OddsRatio_working_3-way'!Y283)/3)</f>
        <v>-6.6215449589095907E-2</v>
      </c>
      <c r="AJ283" s="11">
        <f>'OddsRatio_working_3-way'!U283/(3*'OddsRatio_working_3-way'!X283^(1/3))*SIN(('OddsRatio_working_3-way'!Y283+2*PI())/3)</f>
        <v>-0.42731625513712646</v>
      </c>
      <c r="AK283" s="11">
        <f>'OddsRatio_working_3-way'!U283/(3*'OddsRatio_working_3-way'!X283^(1/3))*SIN(('OddsRatio_working_3-way'!Y283+4*PI())/3)</f>
        <v>0.49353170472622232</v>
      </c>
      <c r="AL283" s="11">
        <f>'OddsRatio_working_3-way'!Z283+'OddsRatio_working_3-way'!AF283</f>
        <v>1.0633036350196443</v>
      </c>
      <c r="AM283" s="11">
        <f>'OddsRatio_working_3-way'!AA283+'OddsRatio_working_3-way'!AG283</f>
        <v>-0.6463403404441519</v>
      </c>
      <c r="AN283" s="11">
        <f>'OddsRatio_working_3-way'!AB283+'OddsRatio_working_3-way'!AH283</f>
        <v>-0.4169632945754923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1.0633036350196443</v>
      </c>
      <c r="AS283" s="11">
        <f>IF(('OddsRatio_working_3-way'!X283=0),IF(Q283&gt;0,-Q283^(1/3),(-Q283)^(1/3)),'OddsRatio_working_3-way'!AM283-'OddsRatio_working_3-way'!R283/3)</f>
        <v>-0.6463403404441519</v>
      </c>
      <c r="AT283" s="11">
        <f>IF(('OddsRatio_working_3-way'!X283=0),IF(Q283&gt;0,-Q283^(1/3),(-Q283)^(1/3)),'OddsRatio_working_3-way'!AN283-'OddsRatio_working_3-way'!R283/3)</f>
        <v>-0.4169632945754923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9">
        <f t="shared" si="65"/>
        <v>0.11194530359909262</v>
      </c>
      <c r="E284" s="9">
        <f t="shared" si="66"/>
        <v>0.21153311363974411</v>
      </c>
      <c r="F284" s="9">
        <f t="shared" si="67"/>
        <v>0.67652158276116303</v>
      </c>
      <c r="G284" s="9">
        <f t="shared" si="68"/>
        <v>1.0867032770732774</v>
      </c>
      <c r="H284" s="9">
        <f t="shared" si="69"/>
        <v>8.9329339226349251</v>
      </c>
      <c r="I284" s="9">
        <f t="shared" si="70"/>
        <v>4.7273922403613406</v>
      </c>
      <c r="J284" s="9">
        <f t="shared" si="71"/>
        <v>1.4781494419122423</v>
      </c>
      <c r="K284" s="11">
        <f t="shared" si="72"/>
        <v>0.12048192771084336</v>
      </c>
      <c r="L284" s="11">
        <f t="shared" si="73"/>
        <v>0.22573363431151244</v>
      </c>
      <c r="M284" s="11">
        <f t="shared" si="74"/>
        <v>0.69444444444444442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-0.20807760764653782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0.21096424826469157</v>
      </c>
      <c r="Q284" s="11">
        <f>2*'OddsRatio_working_3-way'!K284*'OddsRatio_working_3-way'!L284*'OddsRatio_working_3-way'!M284</f>
        <v>3.7773365848646656E-2</v>
      </c>
      <c r="R284" s="11">
        <f t="shared" si="75"/>
        <v>0</v>
      </c>
      <c r="S284" s="11">
        <f t="shared" si="76"/>
        <v>-1.0138729037247356</v>
      </c>
      <c r="T284" s="11">
        <f t="shared" si="77"/>
        <v>-0.18153498723809056</v>
      </c>
      <c r="U284" s="11">
        <f>'OddsRatio_working_3-way'!S284-'OddsRatio_working_3-way'!R284^2/3</f>
        <v>-1.0138729037247356</v>
      </c>
      <c r="V284" s="11">
        <f>'OddsRatio_working_3-way'!S284*'OddsRatio_working_3-way'!R284/3-2*'OddsRatio_working_3-way'!R284^3/27-'OddsRatio_working_3-way'!T284</f>
        <v>0.18153498723809056</v>
      </c>
      <c r="W284" s="11">
        <f>'OddsRatio_working_3-way'!V284^2+4*'OddsRatio_working_3-way'!U284^3/27</f>
        <v>-0.12144486374050434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0.19646870955195259</v>
      </c>
      <c r="Y284" s="11">
        <f>IF('OddsRatio_working_3-way'!W284&gt;=0,IF('OddsRatio_working_3-way'!V284+SQRT('OddsRatio_working_3-way'!W284)&gt;0,0,PI()),ACOS('OddsRatio_working_3-way'!V284/(2*'OddsRatio_working_3-way'!X284)))</f>
        <v>1.0905533798137386</v>
      </c>
      <c r="Z284" s="11">
        <f>'OddsRatio_working_3-way'!X284^(1/3)*COS('OddsRatio_working_3-way'!Y284/3)</f>
        <v>0.54335163853663881</v>
      </c>
      <c r="AA284" s="11">
        <f>'OddsRatio_working_3-way'!X284^(1/3)*COS(('OddsRatio_working_3-way'!Y284+2*PI())/3)</f>
        <v>-0.45068691838188363</v>
      </c>
      <c r="AB284" s="11">
        <f>'OddsRatio_working_3-way'!X284^(1/3)*COS(('OddsRatio_working_3-way'!Y284+4*PI())/3)</f>
        <v>-9.2664720154755575E-2</v>
      </c>
      <c r="AC284" s="11">
        <f>'OddsRatio_working_3-way'!X284^(1/3)*SIN('OddsRatio_working_3-way'!Y284/3)</f>
        <v>0.20670421252229421</v>
      </c>
      <c r="AD284" s="11">
        <f>'OddsRatio_working_3-way'!X284^(1/3)*SIN(('OddsRatio_working_3-way'!Y284+2*PI())/3)</f>
        <v>0.36720421589948188</v>
      </c>
      <c r="AE284" s="11">
        <f>'OddsRatio_working_3-way'!X284^(1/3)*SIN(('OddsRatio_working_3-way'!Y284+4*PI())/3)</f>
        <v>-0.57390842842177603</v>
      </c>
      <c r="AF284" s="11">
        <f>-'OddsRatio_working_3-way'!U284/(3*'OddsRatio_working_3-way'!X284^(1/3))*COS(('OddsRatio_working_3-way'!Y284)/3)</f>
        <v>0.54335163853663859</v>
      </c>
      <c r="AG284" s="11">
        <f>-'OddsRatio_working_3-way'!U284/(3*'OddsRatio_working_3-way'!X284^(1/3))*COS(('OddsRatio_working_3-way'!Y284+2*PI())/3)</f>
        <v>-0.45068691838188346</v>
      </c>
      <c r="AH284" s="11">
        <f>-'OddsRatio_working_3-way'!U284/(3*'OddsRatio_working_3-way'!X284^(1/3))*COS(('OddsRatio_working_3-way'!Y284+4*PI())/3)</f>
        <v>-9.2664720154755534E-2</v>
      </c>
      <c r="AI284" s="11">
        <f>'OddsRatio_working_3-way'!U284/(3*'OddsRatio_working_3-way'!X284^(1/3))*SIN(('OddsRatio_working_3-way'!Y284)/3)</f>
        <v>-0.20670421252229415</v>
      </c>
      <c r="AJ284" s="11">
        <f>'OddsRatio_working_3-way'!U284/(3*'OddsRatio_working_3-way'!X284^(1/3))*SIN(('OddsRatio_working_3-way'!Y284+2*PI())/3)</f>
        <v>-0.36720421589948177</v>
      </c>
      <c r="AK284" s="11">
        <f>'OddsRatio_working_3-way'!U284/(3*'OddsRatio_working_3-way'!X284^(1/3))*SIN(('OddsRatio_working_3-way'!Y284+4*PI())/3)</f>
        <v>0.57390842842177581</v>
      </c>
      <c r="AL284" s="11">
        <f>'OddsRatio_working_3-way'!Z284+'OddsRatio_working_3-way'!AF284</f>
        <v>1.0867032770732774</v>
      </c>
      <c r="AM284" s="11">
        <f>'OddsRatio_working_3-way'!AA284+'OddsRatio_working_3-way'!AG284</f>
        <v>-0.90137383676376714</v>
      </c>
      <c r="AN284" s="11">
        <f>'OddsRatio_working_3-way'!AB284+'OddsRatio_working_3-way'!AH284</f>
        <v>-0.1853294403095111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1.0867032770732774</v>
      </c>
      <c r="AS284" s="11">
        <f>IF(('OddsRatio_working_3-way'!X284=0),IF(Q284&gt;0,-Q284^(1/3),(-Q284)^(1/3)),'OddsRatio_working_3-way'!AM284-'OddsRatio_working_3-way'!R284/3)</f>
        <v>-0.90137383676376714</v>
      </c>
      <c r="AT284" s="11">
        <f>IF(('OddsRatio_working_3-way'!X284=0),IF(Q284&gt;0,-Q284^(1/3),(-Q284)^(1/3)),'OddsRatio_working_3-way'!AN284-'OddsRatio_working_3-way'!R284/3)</f>
        <v>-0.1853294403095111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9">
        <f t="shared" si="65"/>
        <v>0.67173757348476271</v>
      </c>
      <c r="E285" s="9">
        <f t="shared" si="66"/>
        <v>0.19672784955776695</v>
      </c>
      <c r="F285" s="9">
        <f t="shared" si="67"/>
        <v>0.13153457695747006</v>
      </c>
      <c r="G285" s="9">
        <f t="shared" si="68"/>
        <v>1.0859479768840061</v>
      </c>
      <c r="H285" s="9">
        <f t="shared" si="69"/>
        <v>1.4886765895978029</v>
      </c>
      <c r="I285" s="9">
        <f t="shared" si="70"/>
        <v>5.0831643930838633</v>
      </c>
      <c r="J285" s="9">
        <f t="shared" si="71"/>
        <v>7.6025636994547572</v>
      </c>
      <c r="K285" s="11">
        <f t="shared" si="72"/>
        <v>0.68965517241379315</v>
      </c>
      <c r="L285" s="11">
        <f t="shared" si="73"/>
        <v>0.21008403361344538</v>
      </c>
      <c r="M285" s="11">
        <f t="shared" si="74"/>
        <v>0.14124293785310735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-0.21052114592184024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0.21057517103860834</v>
      </c>
      <c r="Q285" s="11">
        <f>2*'OddsRatio_working_3-way'!K285*'OddsRatio_working_3-way'!L285*'OddsRatio_working_3-way'!M285</f>
        <v>4.0928118763577909E-2</v>
      </c>
      <c r="R285" s="11">
        <f t="shared" si="75"/>
        <v>0</v>
      </c>
      <c r="S285" s="11">
        <f t="shared" si="76"/>
        <v>-1.0002566256065706</v>
      </c>
      <c r="T285" s="11">
        <f t="shared" si="77"/>
        <v>-0.19441333831031496</v>
      </c>
      <c r="U285" s="11">
        <f>'OddsRatio_working_3-way'!S285-'OddsRatio_working_3-way'!R285^2/3</f>
        <v>-1.0002566256065706</v>
      </c>
      <c r="V285" s="11">
        <f>'OddsRatio_working_3-way'!S285*'OddsRatio_working_3-way'!R285/3-2*'OddsRatio_working_3-way'!R285^3/27-'OddsRatio_working_3-way'!T285</f>
        <v>0.19441333831031496</v>
      </c>
      <c r="W285" s="11">
        <f>'OddsRatio_working_3-way'!V285^2+4*'OddsRatio_working_3-way'!U285^3/27</f>
        <v>-0.11046568713247873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0.19252417591398729</v>
      </c>
      <c r="Y285" s="11">
        <f>IF('OddsRatio_working_3-way'!W285&gt;=0,IF('OddsRatio_working_3-way'!V285+SQRT('OddsRatio_working_3-way'!W285)&gt;0,0,PI()),ACOS('OddsRatio_working_3-way'!V285/(2*'OddsRatio_working_3-way'!X285)))</f>
        <v>1.0415229187523725</v>
      </c>
      <c r="Z285" s="11">
        <f>'OddsRatio_working_3-way'!X285^(1/3)*COS('OddsRatio_working_3-way'!Y285/3)</f>
        <v>0.54297398844200306</v>
      </c>
      <c r="AA285" s="11">
        <f>'OddsRatio_working_3-way'!X285^(1/3)*COS(('OddsRatio_working_3-way'!Y285+2*PI())/3)</f>
        <v>-0.44162985274929917</v>
      </c>
      <c r="AB285" s="11">
        <f>'OddsRatio_working_3-way'!X285^(1/3)*COS(('OddsRatio_working_3-way'!Y285+4*PI())/3)</f>
        <v>-0.10134413569270412</v>
      </c>
      <c r="AC285" s="11">
        <f>'OddsRatio_working_3-way'!X285^(1/3)*SIN('OddsRatio_working_3-way'!Y285/3)</f>
        <v>0.19646405034401021</v>
      </c>
      <c r="AD285" s="11">
        <f>'OddsRatio_working_3-way'!X285^(1/3)*SIN(('OddsRatio_working_3-way'!Y285+2*PI())/3)</f>
        <v>0.37199724241292786</v>
      </c>
      <c r="AE285" s="11">
        <f>'OddsRatio_working_3-way'!X285^(1/3)*SIN(('OddsRatio_working_3-way'!Y285+4*PI())/3)</f>
        <v>-0.56846129275693791</v>
      </c>
      <c r="AF285" s="11">
        <f>-'OddsRatio_working_3-way'!U285/(3*'OddsRatio_working_3-way'!X285^(1/3))*COS(('OddsRatio_working_3-way'!Y285)/3)</f>
        <v>0.54297398844200306</v>
      </c>
      <c r="AG285" s="11">
        <f>-'OddsRatio_working_3-way'!U285/(3*'OddsRatio_working_3-way'!X285^(1/3))*COS(('OddsRatio_working_3-way'!Y285+2*PI())/3)</f>
        <v>-0.44162985274929906</v>
      </c>
      <c r="AH285" s="11">
        <f>-'OddsRatio_working_3-way'!U285/(3*'OddsRatio_working_3-way'!X285^(1/3))*COS(('OddsRatio_working_3-way'!Y285+4*PI())/3)</f>
        <v>-0.10134413569270409</v>
      </c>
      <c r="AI285" s="11">
        <f>'OddsRatio_working_3-way'!U285/(3*'OddsRatio_working_3-way'!X285^(1/3))*SIN(('OddsRatio_working_3-way'!Y285)/3)</f>
        <v>-0.19646405034401015</v>
      </c>
      <c r="AJ285" s="11">
        <f>'OddsRatio_working_3-way'!U285/(3*'OddsRatio_working_3-way'!X285^(1/3))*SIN(('OddsRatio_working_3-way'!Y285+2*PI())/3)</f>
        <v>-0.37199724241292775</v>
      </c>
      <c r="AK285" s="11">
        <f>'OddsRatio_working_3-way'!U285/(3*'OddsRatio_working_3-way'!X285^(1/3))*SIN(('OddsRatio_working_3-way'!Y285+4*PI())/3)</f>
        <v>0.5684612927569378</v>
      </c>
      <c r="AL285" s="11">
        <f>'OddsRatio_working_3-way'!Z285+'OddsRatio_working_3-way'!AF285</f>
        <v>1.0859479768840061</v>
      </c>
      <c r="AM285" s="11">
        <f>'OddsRatio_working_3-way'!AA285+'OddsRatio_working_3-way'!AG285</f>
        <v>-0.88325970549859822</v>
      </c>
      <c r="AN285" s="11">
        <f>'OddsRatio_working_3-way'!AB285+'OddsRatio_working_3-way'!AH285</f>
        <v>-0.20268827138540821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1.0859479768840061</v>
      </c>
      <c r="AS285" s="11">
        <f>IF(('OddsRatio_working_3-way'!X285=0),IF(Q285&gt;0,-Q285^(1/3),(-Q285)^(1/3)),'OddsRatio_working_3-way'!AM285-'OddsRatio_working_3-way'!R285/3)</f>
        <v>-0.88325970549859822</v>
      </c>
      <c r="AT285" s="11">
        <f>IF(('OddsRatio_working_3-way'!X285=0),IF(Q285&gt;0,-Q285^(1/3),(-Q285)^(1/3)),'OddsRatio_working_3-way'!AN285-'OddsRatio_working_3-way'!R285/3)</f>
        <v>-0.20268827138540821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9">
        <f t="shared" si="65"/>
        <v>0.16124109663104755</v>
      </c>
      <c r="E286" s="9">
        <f t="shared" si="66"/>
        <v>0.22060678204275033</v>
      </c>
      <c r="F286" s="9">
        <f t="shared" si="67"/>
        <v>0.61815212132620212</v>
      </c>
      <c r="G286" s="9">
        <f t="shared" si="68"/>
        <v>1.083727671498719</v>
      </c>
      <c r="H286" s="9">
        <f t="shared" si="69"/>
        <v>6.2018928231938508</v>
      </c>
      <c r="I286" s="9">
        <f t="shared" si="70"/>
        <v>4.5329522090858241</v>
      </c>
      <c r="J286" s="9">
        <f t="shared" si="71"/>
        <v>1.6177247727542696</v>
      </c>
      <c r="K286" s="11">
        <f t="shared" si="72"/>
        <v>0.17241379310344829</v>
      </c>
      <c r="L286" s="11">
        <f t="shared" si="73"/>
        <v>0.23474178403755869</v>
      </c>
      <c r="M286" s="11">
        <f t="shared" si="74"/>
        <v>0.63694267515923564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-0.22993042816530196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0.22247107360467072</v>
      </c>
      <c r="Q286" s="11">
        <f>2*'OddsRatio_working_3-way'!K286*'OddsRatio_working_3-way'!L286*'OddsRatio_working_3-way'!M286</f>
        <v>5.1557606860873864E-2</v>
      </c>
      <c r="R286" s="11">
        <f t="shared" si="75"/>
        <v>0</v>
      </c>
      <c r="S286" s="11">
        <f t="shared" si="76"/>
        <v>-0.9675582104545617</v>
      </c>
      <c r="T286" s="11">
        <f t="shared" si="77"/>
        <v>-0.22423133498367595</v>
      </c>
      <c r="U286" s="11">
        <f>'OddsRatio_working_3-way'!S286-'OddsRatio_working_3-way'!R286^2/3</f>
        <v>-0.9675582104545617</v>
      </c>
      <c r="V286" s="11">
        <f>'OddsRatio_working_3-way'!S286*'OddsRatio_working_3-way'!R286/3-2*'OddsRatio_working_3-way'!R286^3/27-'OddsRatio_working_3-way'!T286</f>
        <v>0.22423133498367595</v>
      </c>
      <c r="W286" s="11">
        <f>'OddsRatio_working_3-way'!V286^2+4*'OddsRatio_working_3-way'!U286^3/27</f>
        <v>-8.3912589372863278E-2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0.18316132299248167</v>
      </c>
      <c r="Y286" s="11">
        <f>IF('OddsRatio_working_3-way'!W286&gt;=0,IF('OddsRatio_working_3-way'!V286+SQRT('OddsRatio_working_3-way'!W286)&gt;0,0,PI()),ACOS('OddsRatio_working_3-way'!V286/(2*'OddsRatio_working_3-way'!X286)))</f>
        <v>0.91206475125979669</v>
      </c>
      <c r="Z286" s="11">
        <f>'OddsRatio_working_3-way'!X286^(1/3)*COS('OddsRatio_working_3-way'!Y286/3)</f>
        <v>0.54186383574935948</v>
      </c>
      <c r="AA286" s="11">
        <f>'OddsRatio_working_3-way'!X286^(1/3)*COS(('OddsRatio_working_3-way'!Y286+2*PI())/3)</f>
        <v>-0.41816384458856837</v>
      </c>
      <c r="AB286" s="11">
        <f>'OddsRatio_working_3-way'!X286^(1/3)*COS(('OddsRatio_working_3-way'!Y286+4*PI())/3)</f>
        <v>-0.12369999116079117</v>
      </c>
      <c r="AC286" s="11">
        <f>'OddsRatio_working_3-way'!X286^(1/3)*SIN('OddsRatio_working_3-way'!Y286/3)</f>
        <v>0.17000878504314171</v>
      </c>
      <c r="AD286" s="11">
        <f>'OddsRatio_working_3-way'!X286^(1/3)*SIN(('OddsRatio_working_3-way'!Y286+2*PI())/3)</f>
        <v>0.38426345462945288</v>
      </c>
      <c r="AE286" s="11">
        <f>'OddsRatio_working_3-way'!X286^(1/3)*SIN(('OddsRatio_working_3-way'!Y286+4*PI())/3)</f>
        <v>-0.55427223967259465</v>
      </c>
      <c r="AF286" s="11">
        <f>-'OddsRatio_working_3-way'!U286/(3*'OddsRatio_working_3-way'!X286^(1/3))*COS(('OddsRatio_working_3-way'!Y286)/3)</f>
        <v>0.54186383574935937</v>
      </c>
      <c r="AG286" s="11">
        <f>-'OddsRatio_working_3-way'!U286/(3*'OddsRatio_working_3-way'!X286^(1/3))*COS(('OddsRatio_working_3-way'!Y286+2*PI())/3)</f>
        <v>-0.41816384458856831</v>
      </c>
      <c r="AH286" s="11">
        <f>-'OddsRatio_working_3-way'!U286/(3*'OddsRatio_working_3-way'!X286^(1/3))*COS(('OddsRatio_working_3-way'!Y286+4*PI())/3)</f>
        <v>-0.12369999116079114</v>
      </c>
      <c r="AI286" s="11">
        <f>'OddsRatio_working_3-way'!U286/(3*'OddsRatio_working_3-way'!X286^(1/3))*SIN(('OddsRatio_working_3-way'!Y286)/3)</f>
        <v>-0.17000878504314168</v>
      </c>
      <c r="AJ286" s="11">
        <f>'OddsRatio_working_3-way'!U286/(3*'OddsRatio_working_3-way'!X286^(1/3))*SIN(('OddsRatio_working_3-way'!Y286+2*PI())/3)</f>
        <v>-0.38426345462945283</v>
      </c>
      <c r="AK286" s="11">
        <f>'OddsRatio_working_3-way'!U286/(3*'OddsRatio_working_3-way'!X286^(1/3))*SIN(('OddsRatio_working_3-way'!Y286+4*PI())/3)</f>
        <v>0.55427223967259454</v>
      </c>
      <c r="AL286" s="11">
        <f>'OddsRatio_working_3-way'!Z286+'OddsRatio_working_3-way'!AF286</f>
        <v>1.083727671498719</v>
      </c>
      <c r="AM286" s="11">
        <f>'OddsRatio_working_3-way'!AA286+'OddsRatio_working_3-way'!AG286</f>
        <v>-0.83632768917713673</v>
      </c>
      <c r="AN286" s="11">
        <f>'OddsRatio_working_3-way'!AB286+'OddsRatio_working_3-way'!AH286</f>
        <v>-0.24739998232158231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1.083727671498719</v>
      </c>
      <c r="AS286" s="11">
        <f>IF(('OddsRatio_working_3-way'!X286=0),IF(Q286&gt;0,-Q286^(1/3),(-Q286)^(1/3)),'OddsRatio_working_3-way'!AM286-'OddsRatio_working_3-way'!R286/3)</f>
        <v>-0.83632768917713673</v>
      </c>
      <c r="AT286" s="11">
        <f>IF(('OddsRatio_working_3-way'!X286=0),IF(Q286&gt;0,-Q286^(1/3),(-Q286)^(1/3)),'OddsRatio_working_3-way'!AN286-'OddsRatio_working_3-way'!R286/3)</f>
        <v>-0.24739998232158231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9">
        <f t="shared" si="65"/>
        <v>0.34744773321825451</v>
      </c>
      <c r="E287" s="9">
        <f t="shared" si="66"/>
        <v>0.29990405010200161</v>
      </c>
      <c r="F287" s="9">
        <f t="shared" si="67"/>
        <v>0.35264821667974389</v>
      </c>
      <c r="G287" s="9">
        <f t="shared" si="68"/>
        <v>1.0610908110896951</v>
      </c>
      <c r="H287" s="9">
        <f t="shared" si="69"/>
        <v>2.8781307356287602</v>
      </c>
      <c r="I287" s="9">
        <f t="shared" si="70"/>
        <v>3.3343997843973292</v>
      </c>
      <c r="J287" s="9">
        <f t="shared" si="71"/>
        <v>2.8356871031851725</v>
      </c>
      <c r="K287" s="11">
        <f t="shared" si="72"/>
        <v>0.36101083032490977</v>
      </c>
      <c r="L287" s="11">
        <f t="shared" si="73"/>
        <v>0.3125</v>
      </c>
      <c r="M287" s="11">
        <f t="shared" si="74"/>
        <v>0.36630036630036628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-0.27838745189828218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0.23554964890704963</v>
      </c>
      <c r="Q287" s="11">
        <f>2*'OddsRatio_working_3-way'!K287*'OddsRatio_working_3-way'!L287*'OddsRatio_working_3-way'!M287</f>
        <v>8.2648999616508637E-2</v>
      </c>
      <c r="R287" s="11">
        <f t="shared" si="75"/>
        <v>0</v>
      </c>
      <c r="S287" s="11">
        <f t="shared" si="76"/>
        <v>-0.84612164557300262</v>
      </c>
      <c r="T287" s="11">
        <f t="shared" si="77"/>
        <v>-0.29688478792035178</v>
      </c>
      <c r="U287" s="11">
        <f>'OddsRatio_working_3-way'!S287-'OddsRatio_working_3-way'!R287^2/3</f>
        <v>-0.84612164557300262</v>
      </c>
      <c r="V287" s="11">
        <f>'OddsRatio_working_3-way'!S287*'OddsRatio_working_3-way'!R287/3-2*'OddsRatio_working_3-way'!R287^3/27-'OddsRatio_working_3-way'!T287</f>
        <v>0.29688478792035178</v>
      </c>
      <c r="W287" s="11">
        <f>'OddsRatio_working_3-way'!V287^2+4*'OddsRatio_working_3-way'!U287^3/27</f>
        <v>-1.6011952358589571E-3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0.14978465586832584</v>
      </c>
      <c r="Y287" s="11">
        <f>IF('OddsRatio_working_3-way'!W287&gt;=0,IF('OddsRatio_working_3-way'!V287+SQRT('OddsRatio_working_3-way'!W287)&gt;0,0,PI()),ACOS('OddsRatio_working_3-way'!V287/(2*'OddsRatio_working_3-way'!X287)))</f>
        <v>0.13397532561979841</v>
      </c>
      <c r="Z287" s="11">
        <f>'OddsRatio_working_3-way'!X287^(1/3)*COS('OddsRatio_working_3-way'!Y287/3)</f>
        <v>0.53054540554484753</v>
      </c>
      <c r="AA287" s="11">
        <f>'OddsRatio_working_3-way'!X287^(1/3)*COS(('OddsRatio_working_3-way'!Y287+2*PI())/3)</f>
        <v>-0.2858053812311776</v>
      </c>
      <c r="AB287" s="11">
        <f>'OddsRatio_working_3-way'!X287^(1/3)*COS(('OddsRatio_working_3-way'!Y287+4*PI())/3)</f>
        <v>-0.24474002431366965</v>
      </c>
      <c r="AC287" s="11">
        <f>'OddsRatio_working_3-way'!X287^(1/3)*SIN('OddsRatio_working_3-way'!Y287/3)</f>
        <v>2.3709094870691248E-2</v>
      </c>
      <c r="AD287" s="11">
        <f>'OddsRatio_working_3-way'!X287^(1/3)*SIN(('OddsRatio_working_3-way'!Y287+2*PI())/3)</f>
        <v>0.44761125162760979</v>
      </c>
      <c r="AE287" s="11">
        <f>'OddsRatio_working_3-way'!X287^(1/3)*SIN(('OddsRatio_working_3-way'!Y287+4*PI())/3)</f>
        <v>-0.47132034649830107</v>
      </c>
      <c r="AF287" s="11">
        <f>-'OddsRatio_working_3-way'!U287/(3*'OddsRatio_working_3-way'!X287^(1/3))*COS(('OddsRatio_working_3-way'!Y287)/3)</f>
        <v>0.53054540554484764</v>
      </c>
      <c r="AG287" s="11">
        <f>-'OddsRatio_working_3-way'!U287/(3*'OddsRatio_working_3-way'!X287^(1/3))*COS(('OddsRatio_working_3-way'!Y287+2*PI())/3)</f>
        <v>-0.28580538123117766</v>
      </c>
      <c r="AH287" s="11">
        <f>-'OddsRatio_working_3-way'!U287/(3*'OddsRatio_working_3-way'!X287^(1/3))*COS(('OddsRatio_working_3-way'!Y287+4*PI())/3)</f>
        <v>-0.2447400243136697</v>
      </c>
      <c r="AI287" s="11">
        <f>'OddsRatio_working_3-way'!U287/(3*'OddsRatio_working_3-way'!X287^(1/3))*SIN(('OddsRatio_working_3-way'!Y287)/3)</f>
        <v>-2.3709094870691255E-2</v>
      </c>
      <c r="AJ287" s="11">
        <f>'OddsRatio_working_3-way'!U287/(3*'OddsRatio_working_3-way'!X287^(1/3))*SIN(('OddsRatio_working_3-way'!Y287+2*PI())/3)</f>
        <v>-0.4476112516276099</v>
      </c>
      <c r="AK287" s="11">
        <f>'OddsRatio_working_3-way'!U287/(3*'OddsRatio_working_3-way'!X287^(1/3))*SIN(('OddsRatio_working_3-way'!Y287+4*PI())/3)</f>
        <v>0.47132034649830118</v>
      </c>
      <c r="AL287" s="11">
        <f>'OddsRatio_working_3-way'!Z287+'OddsRatio_working_3-way'!AF287</f>
        <v>1.0610908110896951</v>
      </c>
      <c r="AM287" s="11">
        <f>'OddsRatio_working_3-way'!AA287+'OddsRatio_working_3-way'!AG287</f>
        <v>-0.5716107624623552</v>
      </c>
      <c r="AN287" s="11">
        <f>'OddsRatio_working_3-way'!AB287+'OddsRatio_working_3-way'!AH287</f>
        <v>-0.48948004862733935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1.0610908110896951</v>
      </c>
      <c r="AS287" s="11">
        <f>IF(('OddsRatio_working_3-way'!X287=0),IF(Q287&gt;0,-Q287^(1/3),(-Q287)^(1/3)),'OddsRatio_working_3-way'!AM287-'OddsRatio_working_3-way'!R287/3)</f>
        <v>-0.5716107624623552</v>
      </c>
      <c r="AT287" s="11">
        <f>IF(('OddsRatio_working_3-way'!X287=0),IF(Q287&gt;0,-Q287^(1/3),(-Q287)^(1/3)),'OddsRatio_working_3-way'!AN287-'OddsRatio_working_3-way'!R287/3)</f>
        <v>-0.48948004862733935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9">
        <f t="shared" si="65"/>
        <v>0.40568115609403493</v>
      </c>
      <c r="E288" s="9">
        <f t="shared" si="66"/>
        <v>0.28966482576034963</v>
      </c>
      <c r="F288" s="9">
        <f t="shared" si="67"/>
        <v>0.30465401814561544</v>
      </c>
      <c r="G288" s="9">
        <f t="shared" si="68"/>
        <v>1.0615869690963404</v>
      </c>
      <c r="H288" s="9">
        <f t="shared" si="69"/>
        <v>2.46499001735295</v>
      </c>
      <c r="I288" s="9">
        <f t="shared" si="70"/>
        <v>3.4522658986125458</v>
      </c>
      <c r="J288" s="9">
        <f t="shared" si="71"/>
        <v>3.2824119835571319</v>
      </c>
      <c r="K288" s="11">
        <f t="shared" si="72"/>
        <v>0.42016806722689076</v>
      </c>
      <c r="L288" s="11">
        <f t="shared" si="73"/>
        <v>0.30211480362537763</v>
      </c>
      <c r="M288" s="11">
        <f t="shared" si="74"/>
        <v>0.31746031746031744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-0.27619386123029266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0.23534086343500132</v>
      </c>
      <c r="Q288" s="11">
        <f>2*'OddsRatio_working_3-way'!K288*'OddsRatio_working_3-way'!L288*'OddsRatio_working_3-way'!M288</f>
        <v>8.059618610787718E-2</v>
      </c>
      <c r="R288" s="11">
        <f t="shared" si="75"/>
        <v>0</v>
      </c>
      <c r="S288" s="11">
        <f t="shared" si="76"/>
        <v>-0.85208578636283383</v>
      </c>
      <c r="T288" s="11">
        <f t="shared" si="77"/>
        <v>-0.29181020080918973</v>
      </c>
      <c r="U288" s="11">
        <f>'OddsRatio_working_3-way'!S288-'OddsRatio_working_3-way'!R288^2/3</f>
        <v>-0.85208578636283383</v>
      </c>
      <c r="V288" s="11">
        <f>'OddsRatio_working_3-way'!S288*'OddsRatio_working_3-way'!R288/3-2*'OddsRatio_working_3-way'!R288^3/27-'OddsRatio_working_3-way'!T288</f>
        <v>0.29181020080918973</v>
      </c>
      <c r="W288" s="11">
        <f>'OddsRatio_working_3-way'!V288^2+4*'OddsRatio_working_3-way'!U288^3/27</f>
        <v>-6.499702230038415E-3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0.15137114613288927</v>
      </c>
      <c r="Y288" s="11">
        <f>IF('OddsRatio_working_3-way'!W288&gt;=0,IF('OddsRatio_working_3-way'!V288+SQRT('OddsRatio_working_3-way'!W288)&gt;0,0,PI()),ACOS('OddsRatio_working_3-way'!V288/(2*'OddsRatio_working_3-way'!X288)))</f>
        <v>0.26955394357032603</v>
      </c>
      <c r="Z288" s="11">
        <f>'OddsRatio_working_3-way'!X288^(1/3)*COS('OddsRatio_working_3-way'!Y288/3)</f>
        <v>0.53079348454817021</v>
      </c>
      <c r="AA288" s="11">
        <f>'OddsRatio_working_3-way'!X288^(1/3)*COS(('OddsRatio_working_3-way'!Y288+2*PI())/3)</f>
        <v>-0.306811162004621</v>
      </c>
      <c r="AB288" s="11">
        <f>'OddsRatio_working_3-way'!X288^(1/3)*COS(('OddsRatio_working_3-way'!Y288+4*PI())/3)</f>
        <v>-0.22398232254354933</v>
      </c>
      <c r="AC288" s="11">
        <f>'OddsRatio_working_3-way'!X288^(1/3)*SIN('OddsRatio_working_3-way'!Y288/3)</f>
        <v>4.7821252759514071E-2</v>
      </c>
      <c r="AD288" s="11">
        <f>'OddsRatio_working_3-way'!X288^(1/3)*SIN(('OddsRatio_working_3-way'!Y288+2*PI())/3)</f>
        <v>0.43577001540222127</v>
      </c>
      <c r="AE288" s="11">
        <f>'OddsRatio_working_3-way'!X288^(1/3)*SIN(('OddsRatio_working_3-way'!Y288+4*PI())/3)</f>
        <v>-0.48359126816173531</v>
      </c>
      <c r="AF288" s="11">
        <f>-'OddsRatio_working_3-way'!U288/(3*'OddsRatio_working_3-way'!X288^(1/3))*COS(('OddsRatio_working_3-way'!Y288)/3)</f>
        <v>0.53079348454817021</v>
      </c>
      <c r="AG288" s="11">
        <f>-'OddsRatio_working_3-way'!U288/(3*'OddsRatio_working_3-way'!X288^(1/3))*COS(('OddsRatio_working_3-way'!Y288+2*PI())/3)</f>
        <v>-0.306811162004621</v>
      </c>
      <c r="AH288" s="11">
        <f>-'OddsRatio_working_3-way'!U288/(3*'OddsRatio_working_3-way'!X288^(1/3))*COS(('OddsRatio_working_3-way'!Y288+4*PI())/3)</f>
        <v>-0.22398232254354933</v>
      </c>
      <c r="AI288" s="11">
        <f>'OddsRatio_working_3-way'!U288/(3*'OddsRatio_working_3-way'!X288^(1/3))*SIN(('OddsRatio_working_3-way'!Y288)/3)</f>
        <v>-4.7821252759514071E-2</v>
      </c>
      <c r="AJ288" s="11">
        <f>'OddsRatio_working_3-way'!U288/(3*'OddsRatio_working_3-way'!X288^(1/3))*SIN(('OddsRatio_working_3-way'!Y288+2*PI())/3)</f>
        <v>-0.43577001540222127</v>
      </c>
      <c r="AK288" s="11">
        <f>'OddsRatio_working_3-way'!U288/(3*'OddsRatio_working_3-way'!X288^(1/3))*SIN(('OddsRatio_working_3-way'!Y288+4*PI())/3)</f>
        <v>0.48359126816173531</v>
      </c>
      <c r="AL288" s="11">
        <f>'OddsRatio_working_3-way'!Z288+'OddsRatio_working_3-way'!AF288</f>
        <v>1.0615869690963404</v>
      </c>
      <c r="AM288" s="11">
        <f>'OddsRatio_working_3-way'!AA288+'OddsRatio_working_3-way'!AG288</f>
        <v>-0.61362232400924199</v>
      </c>
      <c r="AN288" s="11">
        <f>'OddsRatio_working_3-way'!AB288+'OddsRatio_working_3-way'!AH288</f>
        <v>-0.44796464508709866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1.0615869690963404</v>
      </c>
      <c r="AS288" s="11">
        <f>IF(('OddsRatio_working_3-way'!X288=0),IF(Q288&gt;0,-Q288^(1/3),(-Q288)^(1/3)),'OddsRatio_working_3-way'!AM288-'OddsRatio_working_3-way'!R288/3)</f>
        <v>-0.61362232400924199</v>
      </c>
      <c r="AT288" s="11">
        <f>IF(('OddsRatio_working_3-way'!X288=0),IF(Q288&gt;0,-Q288^(1/3),(-Q288)^(1/3)),'OddsRatio_working_3-way'!AN288-'OddsRatio_working_3-way'!R288/3)</f>
        <v>-0.44796464508709866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9">
        <f t="shared" si="65"/>
        <v>0.36328409392997796</v>
      </c>
      <c r="E289" s="9">
        <f t="shared" si="66"/>
        <v>0.27758929622695477</v>
      </c>
      <c r="F289" s="9">
        <f t="shared" si="67"/>
        <v>0.35912660984306727</v>
      </c>
      <c r="G289" s="9">
        <f t="shared" si="68"/>
        <v>1.0622221957111189</v>
      </c>
      <c r="H289" s="9">
        <f t="shared" si="69"/>
        <v>2.7526666229233459</v>
      </c>
      <c r="I289" s="9">
        <f t="shared" si="70"/>
        <v>3.6024443794922409</v>
      </c>
      <c r="J289" s="9">
        <f t="shared" si="71"/>
        <v>2.7845332887946799</v>
      </c>
      <c r="K289" s="11">
        <f t="shared" si="72"/>
        <v>0.37735849056603776</v>
      </c>
      <c r="L289" s="11">
        <f t="shared" si="73"/>
        <v>0.28985507246376813</v>
      </c>
      <c r="M289" s="11">
        <f t="shared" si="74"/>
        <v>0.37313432835820892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-0.27717850452413895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0.23590007305555899</v>
      </c>
      <c r="Q289" s="11">
        <f>2*'OddsRatio_working_3-way'!K289*'OddsRatio_working_3-way'!L289*'OddsRatio_working_3-way'!M289</f>
        <v>8.1626322856594796E-2</v>
      </c>
      <c r="R289" s="11">
        <f t="shared" si="75"/>
        <v>0</v>
      </c>
      <c r="S289" s="11">
        <f t="shared" si="76"/>
        <v>-0.85107636128044306</v>
      </c>
      <c r="T289" s="11">
        <f t="shared" si="77"/>
        <v>-0.29449009040845775</v>
      </c>
      <c r="U289" s="11">
        <f>'OddsRatio_working_3-way'!S289-'OddsRatio_working_3-way'!R289^2/3</f>
        <v>-0.85107636128044306</v>
      </c>
      <c r="V289" s="11">
        <f>'OddsRatio_working_3-way'!S289*'OddsRatio_working_3-way'!R289/3-2*'OddsRatio_working_3-way'!R289^3/27-'OddsRatio_working_3-way'!T289</f>
        <v>0.29449009040845775</v>
      </c>
      <c r="W289" s="11">
        <f>'OddsRatio_working_3-way'!V289^2+4*'OddsRatio_working_3-way'!U289^3/27</f>
        <v>-4.6031375599706881E-3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0.15110224262792421</v>
      </c>
      <c r="Y289" s="11">
        <f>IF('OddsRatio_working_3-way'!W289&gt;=0,IF('OddsRatio_working_3-way'!V289+SQRT('OddsRatio_working_3-way'!W289)&gt;0,0,PI()),ACOS('OddsRatio_working_3-way'!V289/(2*'OddsRatio_working_3-way'!X289)))</f>
        <v>0.22643506779605715</v>
      </c>
      <c r="Z289" s="11">
        <f>'OddsRatio_working_3-way'!X289^(1/3)*COS('OddsRatio_working_3-way'!Y289/3)</f>
        <v>0.53111109785555954</v>
      </c>
      <c r="AA289" s="11">
        <f>'OddsRatio_working_3-way'!X289^(1/3)*COS(('OddsRatio_working_3-way'!Y289+2*PI())/3)</f>
        <v>-0.3003383265786162</v>
      </c>
      <c r="AB289" s="11">
        <f>'OddsRatio_working_3-way'!X289^(1/3)*COS(('OddsRatio_working_3-way'!Y289+4*PI())/3)</f>
        <v>-0.23077277127694348</v>
      </c>
      <c r="AC289" s="11">
        <f>'OddsRatio_working_3-way'!X289^(1/3)*SIN('OddsRatio_working_3-way'!Y289/3)</f>
        <v>4.0163692079746585E-2</v>
      </c>
      <c r="AD289" s="11">
        <f>'OddsRatio_working_3-way'!X289^(1/3)*SIN(('OddsRatio_working_3-way'!Y289+2*PI())/3)</f>
        <v>0.43987385693488418</v>
      </c>
      <c r="AE289" s="11">
        <f>'OddsRatio_working_3-way'!X289^(1/3)*SIN(('OddsRatio_working_3-way'!Y289+4*PI())/3)</f>
        <v>-0.48003754901463075</v>
      </c>
      <c r="AF289" s="11">
        <f>-'OddsRatio_working_3-way'!U289/(3*'OddsRatio_working_3-way'!X289^(1/3))*COS(('OddsRatio_working_3-way'!Y289)/3)</f>
        <v>0.53111109785555932</v>
      </c>
      <c r="AG289" s="11">
        <f>-'OddsRatio_working_3-way'!U289/(3*'OddsRatio_working_3-way'!X289^(1/3))*COS(('OddsRatio_working_3-way'!Y289+2*PI())/3)</f>
        <v>-0.30033832657861609</v>
      </c>
      <c r="AH289" s="11">
        <f>-'OddsRatio_working_3-way'!U289/(3*'OddsRatio_working_3-way'!X289^(1/3))*COS(('OddsRatio_working_3-way'!Y289+4*PI())/3)</f>
        <v>-0.23077277127694337</v>
      </c>
      <c r="AI289" s="11">
        <f>'OddsRatio_working_3-way'!U289/(3*'OddsRatio_working_3-way'!X289^(1/3))*SIN(('OddsRatio_working_3-way'!Y289)/3)</f>
        <v>-4.0163692079746571E-2</v>
      </c>
      <c r="AJ289" s="11">
        <f>'OddsRatio_working_3-way'!U289/(3*'OddsRatio_working_3-way'!X289^(1/3))*SIN(('OddsRatio_working_3-way'!Y289+2*PI())/3)</f>
        <v>-0.43987385693488401</v>
      </c>
      <c r="AK289" s="11">
        <f>'OddsRatio_working_3-way'!U289/(3*'OddsRatio_working_3-way'!X289^(1/3))*SIN(('OddsRatio_working_3-way'!Y289+4*PI())/3)</f>
        <v>0.48003754901463053</v>
      </c>
      <c r="AL289" s="11">
        <f>'OddsRatio_working_3-way'!Z289+'OddsRatio_working_3-way'!AF289</f>
        <v>1.0622221957111189</v>
      </c>
      <c r="AM289" s="11">
        <f>'OddsRatio_working_3-way'!AA289+'OddsRatio_working_3-way'!AG289</f>
        <v>-0.60067665315723229</v>
      </c>
      <c r="AN289" s="11">
        <f>'OddsRatio_working_3-way'!AB289+'OddsRatio_working_3-way'!AH289</f>
        <v>-0.46154554255388686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1.0622221957111189</v>
      </c>
      <c r="AS289" s="11">
        <f>IF(('OddsRatio_working_3-way'!X289=0),IF(Q289&gt;0,-Q289^(1/3),(-Q289)^(1/3)),'OddsRatio_working_3-way'!AM289-'OddsRatio_working_3-way'!R289/3)</f>
        <v>-0.60067665315723229</v>
      </c>
      <c r="AT289" s="11">
        <f>IF(('OddsRatio_working_3-way'!X289=0),IF(Q289&gt;0,-Q289^(1/3),(-Q289)^(1/3)),'OddsRatio_working_3-way'!AN289-'OddsRatio_working_3-way'!R289/3)</f>
        <v>-0.46154554255388686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9">
        <f t="shared" si="65"/>
        <v>0.47263267106305229</v>
      </c>
      <c r="E290" s="9">
        <f t="shared" si="66"/>
        <v>0.27032924918411816</v>
      </c>
      <c r="F290" s="9">
        <f t="shared" si="67"/>
        <v>0.25703807975282938</v>
      </c>
      <c r="G290" s="9">
        <f t="shared" si="68"/>
        <v>1.0626743129244343</v>
      </c>
      <c r="H290" s="9">
        <f t="shared" si="69"/>
        <v>2.115808028570656</v>
      </c>
      <c r="I290" s="9">
        <f t="shared" si="70"/>
        <v>3.6991927548280632</v>
      </c>
      <c r="J290" s="9">
        <f t="shared" si="71"/>
        <v>3.8904741311544613</v>
      </c>
      <c r="K290" s="11">
        <f t="shared" si="72"/>
        <v>0.48780487804878053</v>
      </c>
      <c r="L290" s="11">
        <f t="shared" si="73"/>
        <v>0.2824858757062147</v>
      </c>
      <c r="M290" s="11">
        <f t="shared" si="74"/>
        <v>0.26881720430107525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-0.26871496708406117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0.23373798527487735</v>
      </c>
      <c r="Q290" s="11">
        <f>2*'OddsRatio_working_3-way'!K290*'OddsRatio_working_3-way'!L290*'OddsRatio_working_3-way'!M290</f>
        <v>7.4084939865254315E-2</v>
      </c>
      <c r="R290" s="11">
        <f t="shared" si="75"/>
        <v>0</v>
      </c>
      <c r="S290" s="11">
        <f t="shared" si="76"/>
        <v>-0.86983612342574834</v>
      </c>
      <c r="T290" s="11">
        <f t="shared" si="77"/>
        <v>-0.27570083151370789</v>
      </c>
      <c r="U290" s="11">
        <f>'OddsRatio_working_3-way'!S290-'OddsRatio_working_3-way'!R290^2/3</f>
        <v>-0.86983612342574834</v>
      </c>
      <c r="V290" s="11">
        <f>'OddsRatio_working_3-way'!S290*'OddsRatio_working_3-way'!R290/3-2*'OddsRatio_working_3-way'!R290^3/27-'OddsRatio_working_3-way'!T290</f>
        <v>0.27570083151370789</v>
      </c>
      <c r="W290" s="11">
        <f>'OddsRatio_working_3-way'!V290^2+4*'OddsRatio_working_3-way'!U290^3/27</f>
        <v>-2.1489933806558684E-2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0.15612565636684175</v>
      </c>
      <c r="Y290" s="11">
        <f>IF('OddsRatio_working_3-way'!W290&gt;=0,IF('OddsRatio_working_3-way'!V290+SQRT('OddsRatio_working_3-way'!W290)&gt;0,0,PI()),ACOS('OddsRatio_working_3-way'!V290/(2*'OddsRatio_working_3-way'!X290)))</f>
        <v>0.48869705728280555</v>
      </c>
      <c r="Z290" s="11">
        <f>'OddsRatio_working_3-way'!X290^(1/3)*COS('OddsRatio_working_3-way'!Y290/3)</f>
        <v>0.53133715646221713</v>
      </c>
      <c r="AA290" s="11">
        <f>'OddsRatio_working_3-way'!X290^(1/3)*COS(('OddsRatio_working_3-way'!Y290+2*PI())/3)</f>
        <v>-0.34129694908769387</v>
      </c>
      <c r="AB290" s="11">
        <f>'OddsRatio_working_3-way'!X290^(1/3)*COS(('OddsRatio_working_3-way'!Y290+4*PI())/3)</f>
        <v>-0.19004020737452335</v>
      </c>
      <c r="AC290" s="11">
        <f>'OddsRatio_working_3-way'!X290^(1/3)*SIN('OddsRatio_working_3-way'!Y290/3)</f>
        <v>8.7328120544844762E-2</v>
      </c>
      <c r="AD290" s="11">
        <f>'OddsRatio_working_3-way'!X290^(1/3)*SIN(('OddsRatio_working_3-way'!Y290+2*PI())/3)</f>
        <v>0.41648741519844462</v>
      </c>
      <c r="AE290" s="11">
        <f>'OddsRatio_working_3-way'!X290^(1/3)*SIN(('OddsRatio_working_3-way'!Y290+4*PI())/3)</f>
        <v>-0.5038155357432893</v>
      </c>
      <c r="AF290" s="11">
        <f>-'OddsRatio_working_3-way'!U290/(3*'OddsRatio_working_3-way'!X290^(1/3))*COS(('OddsRatio_working_3-way'!Y290)/3)</f>
        <v>0.53133715646221702</v>
      </c>
      <c r="AG290" s="11">
        <f>-'OddsRatio_working_3-way'!U290/(3*'OddsRatio_working_3-way'!X290^(1/3))*COS(('OddsRatio_working_3-way'!Y290+2*PI())/3)</f>
        <v>-0.34129694908769381</v>
      </c>
      <c r="AH290" s="11">
        <f>-'OddsRatio_working_3-way'!U290/(3*'OddsRatio_working_3-way'!X290^(1/3))*COS(('OddsRatio_working_3-way'!Y290+4*PI())/3)</f>
        <v>-0.19004020737452332</v>
      </c>
      <c r="AI290" s="11">
        <f>'OddsRatio_working_3-way'!U290/(3*'OddsRatio_working_3-way'!X290^(1/3))*SIN(('OddsRatio_working_3-way'!Y290)/3)</f>
        <v>-8.7328120544844734E-2</v>
      </c>
      <c r="AJ290" s="11">
        <f>'OddsRatio_working_3-way'!U290/(3*'OddsRatio_working_3-way'!X290^(1/3))*SIN(('OddsRatio_working_3-way'!Y290+2*PI())/3)</f>
        <v>-0.41648741519844451</v>
      </c>
      <c r="AK290" s="11">
        <f>'OddsRatio_working_3-way'!U290/(3*'OddsRatio_working_3-way'!X290^(1/3))*SIN(('OddsRatio_working_3-way'!Y290+4*PI())/3)</f>
        <v>0.50381553574328919</v>
      </c>
      <c r="AL290" s="11">
        <f>'OddsRatio_working_3-way'!Z290+'OddsRatio_working_3-way'!AF290</f>
        <v>1.0626743129244343</v>
      </c>
      <c r="AM290" s="11">
        <f>'OddsRatio_working_3-way'!AA290+'OddsRatio_working_3-way'!AG290</f>
        <v>-0.68259389817538763</v>
      </c>
      <c r="AN290" s="11">
        <f>'OddsRatio_working_3-way'!AB290+'OddsRatio_working_3-way'!AH290</f>
        <v>-0.38008041474904664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1.0626743129244343</v>
      </c>
      <c r="AS290" s="11">
        <f>IF(('OddsRatio_working_3-way'!X290=0),IF(Q290&gt;0,-Q290^(1/3),(-Q290)^(1/3)),'OddsRatio_working_3-way'!AM290-'OddsRatio_working_3-way'!R290/3)</f>
        <v>-0.68259389817538763</v>
      </c>
      <c r="AT290" s="11">
        <f>IF(('OddsRatio_working_3-way'!X290=0),IF(Q290&gt;0,-Q290^(1/3),(-Q290)^(1/3)),'OddsRatio_working_3-way'!AN290-'OddsRatio_working_3-way'!R290/3)</f>
        <v>-0.38008041474904664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9">
        <f t="shared" si="65"/>
        <v>0.10759300191250815</v>
      </c>
      <c r="E291" s="9">
        <f t="shared" si="66"/>
        <v>0.19123743475314295</v>
      </c>
      <c r="F291" s="9">
        <f t="shared" si="67"/>
        <v>0.70116956333434877</v>
      </c>
      <c r="G291" s="9">
        <f t="shared" si="68"/>
        <v>1.0927911434753927</v>
      </c>
      <c r="H291" s="9">
        <f t="shared" si="69"/>
        <v>9.2942847789782288</v>
      </c>
      <c r="I291" s="9">
        <f t="shared" si="70"/>
        <v>5.2291017252497696</v>
      </c>
      <c r="J291" s="9">
        <f t="shared" si="71"/>
        <v>1.4261885459554033</v>
      </c>
      <c r="K291" s="11">
        <f t="shared" si="72"/>
        <v>0.11641443538998836</v>
      </c>
      <c r="L291" s="11">
        <f t="shared" si="73"/>
        <v>0.20533880903490759</v>
      </c>
      <c r="M291" s="11">
        <f t="shared" si="74"/>
        <v>0.71942446043165476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-0.19700643975978172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0.20378932228906416</v>
      </c>
      <c r="Q291" s="11">
        <f>2*'OddsRatio_working_3-way'!K291*'OddsRatio_working_3-way'!L291*'OddsRatio_working_3-way'!M291</f>
        <v>3.4394822327268218E-2</v>
      </c>
      <c r="R291" s="11">
        <f t="shared" si="75"/>
        <v>0</v>
      </c>
      <c r="S291" s="11">
        <f t="shared" si="76"/>
        <v>-1.0344297503043713</v>
      </c>
      <c r="T291" s="11">
        <f t="shared" si="77"/>
        <v>-0.17458729962942979</v>
      </c>
      <c r="U291" s="11">
        <f>'OddsRatio_working_3-way'!S291-'OddsRatio_working_3-way'!R291^2/3</f>
        <v>-1.0344297503043713</v>
      </c>
      <c r="V291" s="11">
        <f>'OddsRatio_working_3-way'!S291*'OddsRatio_working_3-way'!R291/3-2*'OddsRatio_working_3-way'!R291^3/27-'OddsRatio_working_3-way'!T291</f>
        <v>0.17458729962942979</v>
      </c>
      <c r="W291" s="11">
        <f>'OddsRatio_working_3-way'!V291^2+4*'OddsRatio_working_3-way'!U291^3/27</f>
        <v>-0.13350242848551191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0.20247416728894591</v>
      </c>
      <c r="Y291" s="11">
        <f>IF('OddsRatio_working_3-way'!W291&gt;=0,IF('OddsRatio_working_3-way'!V291+SQRT('OddsRatio_working_3-way'!W291)&gt;0,0,PI()),ACOS('OddsRatio_working_3-way'!V291/(2*'OddsRatio_working_3-way'!X291)))</f>
        <v>1.125046288662964</v>
      </c>
      <c r="Z291" s="11">
        <f>'OddsRatio_working_3-way'!X291^(1/3)*COS('OddsRatio_working_3-way'!Y291/3)</f>
        <v>0.54639557173769637</v>
      </c>
      <c r="AA291" s="11">
        <f>'OddsRatio_working_3-way'!X291^(1/3)*COS(('OddsRatio_working_3-way'!Y291+2*PI())/3)</f>
        <v>-0.45946734045351384</v>
      </c>
      <c r="AB291" s="11">
        <f>'OddsRatio_working_3-way'!X291^(1/3)*COS(('OddsRatio_working_3-way'!Y291+4*PI())/3)</f>
        <v>-8.6928231284182186E-2</v>
      </c>
      <c r="AC291" s="11">
        <f>'OddsRatio_working_3-way'!X291^(1/3)*SIN('OddsRatio_working_3-way'!Y291/3)</f>
        <v>0.21508555496257692</v>
      </c>
      <c r="AD291" s="11">
        <f>'OddsRatio_working_3-way'!X291^(1/3)*SIN(('OddsRatio_working_3-way'!Y291+2*PI())/3)</f>
        <v>0.36564966815887934</v>
      </c>
      <c r="AE291" s="11">
        <f>'OddsRatio_working_3-way'!X291^(1/3)*SIN(('OddsRatio_working_3-way'!Y291+4*PI())/3)</f>
        <v>-0.5807352231214562</v>
      </c>
      <c r="AF291" s="11">
        <f>-'OddsRatio_working_3-way'!U291/(3*'OddsRatio_working_3-way'!X291^(1/3))*COS(('OddsRatio_working_3-way'!Y291)/3)</f>
        <v>0.54639557173769637</v>
      </c>
      <c r="AG291" s="11">
        <f>-'OddsRatio_working_3-way'!U291/(3*'OddsRatio_working_3-way'!X291^(1/3))*COS(('OddsRatio_working_3-way'!Y291+2*PI())/3)</f>
        <v>-0.45946734045351384</v>
      </c>
      <c r="AH291" s="11">
        <f>-'OddsRatio_working_3-way'!U291/(3*'OddsRatio_working_3-way'!X291^(1/3))*COS(('OddsRatio_working_3-way'!Y291+4*PI())/3)</f>
        <v>-8.6928231284182186E-2</v>
      </c>
      <c r="AI291" s="11">
        <f>'OddsRatio_working_3-way'!U291/(3*'OddsRatio_working_3-way'!X291^(1/3))*SIN(('OddsRatio_working_3-way'!Y291)/3)</f>
        <v>-0.21508555496257692</v>
      </c>
      <c r="AJ291" s="11">
        <f>'OddsRatio_working_3-way'!U291/(3*'OddsRatio_working_3-way'!X291^(1/3))*SIN(('OddsRatio_working_3-way'!Y291+2*PI())/3)</f>
        <v>-0.36564966815887934</v>
      </c>
      <c r="AK291" s="11">
        <f>'OddsRatio_working_3-way'!U291/(3*'OddsRatio_working_3-way'!X291^(1/3))*SIN(('OddsRatio_working_3-way'!Y291+4*PI())/3)</f>
        <v>0.5807352231214562</v>
      </c>
      <c r="AL291" s="11">
        <f>'OddsRatio_working_3-way'!Z291+'OddsRatio_working_3-way'!AF291</f>
        <v>1.0927911434753927</v>
      </c>
      <c r="AM291" s="11">
        <f>'OddsRatio_working_3-way'!AA291+'OddsRatio_working_3-way'!AG291</f>
        <v>-0.91893468090702768</v>
      </c>
      <c r="AN291" s="11">
        <f>'OddsRatio_working_3-way'!AB291+'OddsRatio_working_3-way'!AH291</f>
        <v>-0.17385646256836437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1.0927911434753927</v>
      </c>
      <c r="AS291" s="11">
        <f>IF(('OddsRatio_working_3-way'!X291=0),IF(Q291&gt;0,-Q291^(1/3),(-Q291)^(1/3)),'OddsRatio_working_3-way'!AM291-'OddsRatio_working_3-way'!R291/3)</f>
        <v>-0.91893468090702768</v>
      </c>
      <c r="AT291" s="11">
        <f>IF(('OddsRatio_working_3-way'!X291=0),IF(Q291&gt;0,-Q291^(1/3),(-Q291)^(1/3)),'OddsRatio_working_3-way'!AN291-'OddsRatio_working_3-way'!R291/3)</f>
        <v>-0.17385646256836437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9">
        <f t="shared" si="65"/>
        <v>0.40691846793234404</v>
      </c>
      <c r="E292" s="9">
        <f t="shared" si="66"/>
        <v>0.27975527643584158</v>
      </c>
      <c r="F292" s="9">
        <f t="shared" si="67"/>
        <v>0.31332625563181443</v>
      </c>
      <c r="G292" s="9">
        <f t="shared" si="68"/>
        <v>1.0638647834941395</v>
      </c>
      <c r="H292" s="9">
        <f t="shared" si="69"/>
        <v>2.4574947533869711</v>
      </c>
      <c r="I292" s="9">
        <f t="shared" si="70"/>
        <v>3.5745527760558171</v>
      </c>
      <c r="J292" s="9">
        <f t="shared" si="71"/>
        <v>3.1915614539979273</v>
      </c>
      <c r="K292" s="11">
        <f t="shared" si="72"/>
        <v>0.42194092827004215</v>
      </c>
      <c r="L292" s="11">
        <f t="shared" si="73"/>
        <v>0.29239766081871343</v>
      </c>
      <c r="M292" s="11">
        <f t="shared" si="74"/>
        <v>0.32679738562091504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-0.27536407181785216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0.23586309199821753</v>
      </c>
      <c r="Q292" s="11">
        <f>2*'OddsRatio_working_3-way'!K292*'OddsRatio_working_3-way'!L292*'OddsRatio_working_3-way'!M292</f>
        <v>8.0636954529305152E-2</v>
      </c>
      <c r="R292" s="11">
        <f t="shared" si="75"/>
        <v>0</v>
      </c>
      <c r="S292" s="11">
        <f t="shared" si="76"/>
        <v>-0.8565499865001861</v>
      </c>
      <c r="T292" s="11">
        <f t="shared" si="77"/>
        <v>-0.29283760222228589</v>
      </c>
      <c r="U292" s="11">
        <f>'OddsRatio_working_3-way'!S292-'OddsRatio_working_3-way'!R292^2/3</f>
        <v>-0.8565499865001861</v>
      </c>
      <c r="V292" s="11">
        <f>'OddsRatio_working_3-way'!S292*'OddsRatio_working_3-way'!R292/3-2*'OddsRatio_working_3-way'!R292^3/27-'OddsRatio_working_3-way'!T292</f>
        <v>0.29283760222228589</v>
      </c>
      <c r="W292" s="11">
        <f>'OddsRatio_working_3-way'!V292^2+4*'OddsRatio_working_3-way'!U292^3/27</f>
        <v>-7.3471428243807868E-3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0.15256228572265043</v>
      </c>
      <c r="Y292" s="11">
        <f>IF('OddsRatio_working_3-way'!W292&gt;=0,IF('OddsRatio_working_3-way'!V292+SQRT('OddsRatio_working_3-way'!W292)&gt;0,0,PI()),ACOS('OddsRatio_working_3-way'!V292/(2*'OddsRatio_working_3-way'!X292)))</f>
        <v>0.28475217159101773</v>
      </c>
      <c r="Z292" s="11">
        <f>'OddsRatio_working_3-way'!X292^(1/3)*COS('OddsRatio_working_3-way'!Y292/3)</f>
        <v>0.53193239174706974</v>
      </c>
      <c r="AA292" s="11">
        <f>'OddsRatio_working_3-way'!X292^(1/3)*COS(('OddsRatio_working_3-way'!Y292+2*PI())/3)</f>
        <v>-0.30982328860353708</v>
      </c>
      <c r="AB292" s="11">
        <f>'OddsRatio_working_3-way'!X292^(1/3)*COS(('OddsRatio_working_3-way'!Y292+4*PI())/3)</f>
        <v>-0.22210910314353274</v>
      </c>
      <c r="AC292" s="11">
        <f>'OddsRatio_working_3-way'!X292^(1/3)*SIN('OddsRatio_working_3-way'!Y292/3)</f>
        <v>5.0641808587082421E-2</v>
      </c>
      <c r="AD292" s="11">
        <f>'OddsRatio_working_3-way'!X292^(1/3)*SIN(('OddsRatio_working_3-way'!Y292+2*PI())/3)</f>
        <v>0.43534606005523707</v>
      </c>
      <c r="AE292" s="11">
        <f>'OddsRatio_working_3-way'!X292^(1/3)*SIN(('OddsRatio_working_3-way'!Y292+4*PI())/3)</f>
        <v>-0.48598786864231935</v>
      </c>
      <c r="AF292" s="11">
        <f>-'OddsRatio_working_3-way'!U292/(3*'OddsRatio_working_3-way'!X292^(1/3))*COS(('OddsRatio_working_3-way'!Y292)/3)</f>
        <v>0.53193239174706974</v>
      </c>
      <c r="AG292" s="11">
        <f>-'OddsRatio_working_3-way'!U292/(3*'OddsRatio_working_3-way'!X292^(1/3))*COS(('OddsRatio_working_3-way'!Y292+2*PI())/3)</f>
        <v>-0.30982328860353708</v>
      </c>
      <c r="AH292" s="11">
        <f>-'OddsRatio_working_3-way'!U292/(3*'OddsRatio_working_3-way'!X292^(1/3))*COS(('OddsRatio_working_3-way'!Y292+4*PI())/3)</f>
        <v>-0.22210910314353274</v>
      </c>
      <c r="AI292" s="11">
        <f>'OddsRatio_working_3-way'!U292/(3*'OddsRatio_working_3-way'!X292^(1/3))*SIN(('OddsRatio_working_3-way'!Y292)/3)</f>
        <v>-5.0641808587082421E-2</v>
      </c>
      <c r="AJ292" s="11">
        <f>'OddsRatio_working_3-way'!U292/(3*'OddsRatio_working_3-way'!X292^(1/3))*SIN(('OddsRatio_working_3-way'!Y292+2*PI())/3)</f>
        <v>-0.43534606005523707</v>
      </c>
      <c r="AK292" s="11">
        <f>'OddsRatio_working_3-way'!U292/(3*'OddsRatio_working_3-way'!X292^(1/3))*SIN(('OddsRatio_working_3-way'!Y292+4*PI())/3)</f>
        <v>0.48598786864231935</v>
      </c>
      <c r="AL292" s="11">
        <f>'OddsRatio_working_3-way'!Z292+'OddsRatio_working_3-way'!AF292</f>
        <v>1.0638647834941395</v>
      </c>
      <c r="AM292" s="11">
        <f>'OddsRatio_working_3-way'!AA292+'OddsRatio_working_3-way'!AG292</f>
        <v>-0.61964657720707417</v>
      </c>
      <c r="AN292" s="11">
        <f>'OddsRatio_working_3-way'!AB292+'OddsRatio_working_3-way'!AH292</f>
        <v>-0.44421820628706549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1.0638647834941395</v>
      </c>
      <c r="AS292" s="11">
        <f>IF(('OddsRatio_working_3-way'!X292=0),IF(Q292&gt;0,-Q292^(1/3),(-Q292)^(1/3)),'OddsRatio_working_3-way'!AM292-'OddsRatio_working_3-way'!R292/3)</f>
        <v>-0.61964657720707417</v>
      </c>
      <c r="AT292" s="11">
        <f>IF(('OddsRatio_working_3-way'!X292=0),IF(Q292&gt;0,-Q292^(1/3),(-Q292)^(1/3)),'OddsRatio_working_3-way'!AN292-'OddsRatio_working_3-way'!R292/3)</f>
        <v>-0.44421820628706549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9">
        <f t="shared" si="65"/>
        <v>0.39117249008512989</v>
      </c>
      <c r="E293" s="9">
        <f t="shared" si="66"/>
        <v>0.31899807076139963</v>
      </c>
      <c r="F293" s="9">
        <f t="shared" si="67"/>
        <v>0.28982943915347043</v>
      </c>
      <c r="G293" s="9">
        <f t="shared" si="68"/>
        <v>1.0516331019140521</v>
      </c>
      <c r="H293" s="9">
        <f t="shared" si="69"/>
        <v>2.5564169908327972</v>
      </c>
      <c r="I293" s="9">
        <f t="shared" si="70"/>
        <v>3.1348151968855262</v>
      </c>
      <c r="J293" s="9">
        <f t="shared" si="71"/>
        <v>3.4503051274597407</v>
      </c>
      <c r="K293" s="11">
        <f t="shared" si="72"/>
        <v>0.40322580645161293</v>
      </c>
      <c r="L293" s="11">
        <f t="shared" si="73"/>
        <v>0.33003300330033003</v>
      </c>
      <c r="M293" s="11">
        <f t="shared" si="74"/>
        <v>0.3003003003003003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-0.2797532441416184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0.23338573322603981</v>
      </c>
      <c r="Q293" s="11">
        <f>2*'OddsRatio_working_3-way'!K293*'OddsRatio_working_3-way'!L293*'OddsRatio_working_3-way'!M293</f>
        <v>7.9926620967821882E-2</v>
      </c>
      <c r="R293" s="11">
        <f t="shared" si="75"/>
        <v>0</v>
      </c>
      <c r="S293" s="11">
        <f t="shared" si="76"/>
        <v>-0.83425568108119541</v>
      </c>
      <c r="T293" s="11">
        <f t="shared" si="77"/>
        <v>-0.28570400037027255</v>
      </c>
      <c r="U293" s="11">
        <f>'OddsRatio_working_3-way'!S293-'OddsRatio_working_3-way'!R293^2/3</f>
        <v>-0.83425568108119541</v>
      </c>
      <c r="V293" s="11">
        <f>'OddsRatio_working_3-way'!S293*'OddsRatio_working_3-way'!R293/3-2*'OddsRatio_working_3-way'!R293^3/27-'OddsRatio_working_3-way'!T293</f>
        <v>0.28570400037027255</v>
      </c>
      <c r="W293" s="11">
        <f>'OddsRatio_working_3-way'!V293^2+4*'OddsRatio_working_3-way'!U293^3/27</f>
        <v>-4.3920966331394973E-3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0.14664487074282226</v>
      </c>
      <c r="Y293" s="11">
        <f>IF('OddsRatio_working_3-way'!W293&gt;=0,IF('OddsRatio_working_3-way'!V293+SQRT('OddsRatio_working_3-way'!W293)&gt;0,0,PI()),ACOS('OddsRatio_working_3-way'!V293/(2*'OddsRatio_working_3-way'!X293)))</f>
        <v>0.22793242007498482</v>
      </c>
      <c r="Z293" s="11">
        <f>'OddsRatio_working_3-way'!X293^(1/3)*COS('OddsRatio_working_3-way'!Y293/3)</f>
        <v>0.52581655095702617</v>
      </c>
      <c r="AA293" s="11">
        <f>'OddsRatio_working_3-way'!X293^(1/3)*COS(('OddsRatio_working_3-way'!Y293+2*PI())/3)</f>
        <v>-0.29757290190144953</v>
      </c>
      <c r="AB293" s="11">
        <f>'OddsRatio_working_3-way'!X293^(1/3)*COS(('OddsRatio_working_3-way'!Y293+4*PI())/3)</f>
        <v>-0.2282436490555767</v>
      </c>
      <c r="AC293" s="11">
        <f>'OddsRatio_working_3-way'!X293^(1/3)*SIN('OddsRatio_working_3-way'!Y293/3)</f>
        <v>4.0027262793280394E-2</v>
      </c>
      <c r="AD293" s="11">
        <f>'OddsRatio_working_3-way'!X293^(1/3)*SIN(('OddsRatio_working_3-way'!Y293+2*PI())/3)</f>
        <v>0.43535685946245922</v>
      </c>
      <c r="AE293" s="11">
        <f>'OddsRatio_working_3-way'!X293^(1/3)*SIN(('OddsRatio_working_3-way'!Y293+4*PI())/3)</f>
        <v>-0.47538412225573956</v>
      </c>
      <c r="AF293" s="11">
        <f>-'OddsRatio_working_3-way'!U293/(3*'OddsRatio_working_3-way'!X293^(1/3))*COS(('OddsRatio_working_3-way'!Y293)/3)</f>
        <v>0.52581655095702606</v>
      </c>
      <c r="AG293" s="11">
        <f>-'OddsRatio_working_3-way'!U293/(3*'OddsRatio_working_3-way'!X293^(1/3))*COS(('OddsRatio_working_3-way'!Y293+2*PI())/3)</f>
        <v>-0.29757290190144947</v>
      </c>
      <c r="AH293" s="11">
        <f>-'OddsRatio_working_3-way'!U293/(3*'OddsRatio_working_3-way'!X293^(1/3))*COS(('OddsRatio_working_3-way'!Y293+4*PI())/3)</f>
        <v>-0.22824364905557665</v>
      </c>
      <c r="AI293" s="11">
        <f>'OddsRatio_working_3-way'!U293/(3*'OddsRatio_working_3-way'!X293^(1/3))*SIN(('OddsRatio_working_3-way'!Y293)/3)</f>
        <v>-4.0027262793280387E-2</v>
      </c>
      <c r="AJ293" s="11">
        <f>'OddsRatio_working_3-way'!U293/(3*'OddsRatio_working_3-way'!X293^(1/3))*SIN(('OddsRatio_working_3-way'!Y293+2*PI())/3)</f>
        <v>-0.43535685946245911</v>
      </c>
      <c r="AK293" s="11">
        <f>'OddsRatio_working_3-way'!U293/(3*'OddsRatio_working_3-way'!X293^(1/3))*SIN(('OddsRatio_working_3-way'!Y293+4*PI())/3)</f>
        <v>0.47538412225573945</v>
      </c>
      <c r="AL293" s="11">
        <f>'OddsRatio_working_3-way'!Z293+'OddsRatio_working_3-way'!AF293</f>
        <v>1.0516331019140521</v>
      </c>
      <c r="AM293" s="11">
        <f>'OddsRatio_working_3-way'!AA293+'OddsRatio_working_3-way'!AG293</f>
        <v>-0.59514580380289894</v>
      </c>
      <c r="AN293" s="11">
        <f>'OddsRatio_working_3-way'!AB293+'OddsRatio_working_3-way'!AH293</f>
        <v>-0.45648729811115335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1.0516331019140521</v>
      </c>
      <c r="AS293" s="11">
        <f>IF(('OddsRatio_working_3-way'!X293=0),IF(Q293&gt;0,-Q293^(1/3),(-Q293)^(1/3)),'OddsRatio_working_3-way'!AM293-'OddsRatio_working_3-way'!R293/3)</f>
        <v>-0.59514580380289894</v>
      </c>
      <c r="AT293" s="11">
        <f>IF(('OddsRatio_working_3-way'!X293=0),IF(Q293&gt;0,-Q293^(1/3),(-Q293)^(1/3)),'OddsRatio_working_3-way'!AN293-'OddsRatio_working_3-way'!R293/3)</f>
        <v>-0.45648729811115335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9">
        <f t="shared" si="65"/>
        <v>0.55493975874199897</v>
      </c>
      <c r="E294" s="9">
        <f t="shared" si="66"/>
        <v>0.23885713631890518</v>
      </c>
      <c r="F294" s="9">
        <f t="shared" si="67"/>
        <v>0.20620310493909591</v>
      </c>
      <c r="G294" s="9">
        <f t="shared" si="68"/>
        <v>1.0693298608769464</v>
      </c>
      <c r="H294" s="9">
        <f t="shared" si="69"/>
        <v>1.80199739565771</v>
      </c>
      <c r="I294" s="9">
        <f t="shared" si="70"/>
        <v>4.1866029854133</v>
      </c>
      <c r="J294" s="9">
        <f t="shared" si="71"/>
        <v>4.8495874991570069</v>
      </c>
      <c r="K294" s="11">
        <f t="shared" si="72"/>
        <v>0.5714285714285714</v>
      </c>
      <c r="L294" s="11">
        <f t="shared" si="73"/>
        <v>0.25125628140703515</v>
      </c>
      <c r="M294" s="11">
        <f t="shared" si="74"/>
        <v>0.21739130434782611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-0.25113143356534229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0.22878366990230656</v>
      </c>
      <c r="Q294" s="11">
        <f>2*'OddsRatio_working_3-way'!K294*'OddsRatio_working_3-way'!L294*'OddsRatio_working_3-way'!M294</f>
        <v>6.2423920846468361E-2</v>
      </c>
      <c r="R294" s="11">
        <f t="shared" si="75"/>
        <v>0</v>
      </c>
      <c r="S294" s="11">
        <f t="shared" si="76"/>
        <v>-0.91101168282376321</v>
      </c>
      <c r="T294" s="11">
        <f t="shared" si="77"/>
        <v>-0.24857071836937603</v>
      </c>
      <c r="U294" s="11">
        <f>'OddsRatio_working_3-way'!S294-'OddsRatio_working_3-way'!R294^2/3</f>
        <v>-0.91101168282376321</v>
      </c>
      <c r="V294" s="11">
        <f>'OddsRatio_working_3-way'!S294*'OddsRatio_working_3-way'!R294/3-2*'OddsRatio_working_3-way'!R294^3/27-'OddsRatio_working_3-way'!T294</f>
        <v>0.24857071836937603</v>
      </c>
      <c r="W294" s="11">
        <f>'OddsRatio_working_3-way'!V294^2+4*'OddsRatio_working_3-way'!U294^3/27</f>
        <v>-5.0225504463460566E-2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0.16734164641096386</v>
      </c>
      <c r="Y294" s="11">
        <f>IF('OddsRatio_working_3-way'!W294&gt;=0,IF('OddsRatio_working_3-way'!V294+SQRT('OddsRatio_working_3-way'!W294)&gt;0,0,PI()),ACOS('OddsRatio_working_3-way'!V294/(2*'OddsRatio_working_3-way'!X294)))</f>
        <v>0.73369641084471315</v>
      </c>
      <c r="Z294" s="11">
        <f>'OddsRatio_working_3-way'!X294^(1/3)*COS('OddsRatio_working_3-way'!Y294/3)</f>
        <v>0.5346649304384733</v>
      </c>
      <c r="AA294" s="11">
        <f>'OddsRatio_working_3-way'!X294^(1/3)*COS(('OddsRatio_working_3-way'!Y294+2*PI())/3)</f>
        <v>-0.38288755954812259</v>
      </c>
      <c r="AB294" s="11">
        <f>'OddsRatio_working_3-way'!X294^(1/3)*COS(('OddsRatio_working_3-way'!Y294+4*PI())/3)</f>
        <v>-0.15177737089035057</v>
      </c>
      <c r="AC294" s="11">
        <f>'OddsRatio_working_3-way'!X294^(1/3)*SIN('OddsRatio_working_3-way'!Y294/3)</f>
        <v>0.13343152963402985</v>
      </c>
      <c r="AD294" s="11">
        <f>'OddsRatio_working_3-way'!X294^(1/3)*SIN(('OddsRatio_working_3-way'!Y294+2*PI())/3)</f>
        <v>0.39631764745534276</v>
      </c>
      <c r="AE294" s="11">
        <f>'OddsRatio_working_3-way'!X294^(1/3)*SIN(('OddsRatio_working_3-way'!Y294+4*PI())/3)</f>
        <v>-0.52974917708937252</v>
      </c>
      <c r="AF294" s="11">
        <f>-'OddsRatio_working_3-way'!U294/(3*'OddsRatio_working_3-way'!X294^(1/3))*COS(('OddsRatio_working_3-way'!Y294)/3)</f>
        <v>0.53466493043847318</v>
      </c>
      <c r="AG294" s="11">
        <f>-'OddsRatio_working_3-way'!U294/(3*'OddsRatio_working_3-way'!X294^(1/3))*COS(('OddsRatio_working_3-way'!Y294+2*PI())/3)</f>
        <v>-0.38288755954812254</v>
      </c>
      <c r="AH294" s="11">
        <f>-'OddsRatio_working_3-way'!U294/(3*'OddsRatio_working_3-way'!X294^(1/3))*COS(('OddsRatio_working_3-way'!Y294+4*PI())/3)</f>
        <v>-0.15177737089035054</v>
      </c>
      <c r="AI294" s="11">
        <f>'OddsRatio_working_3-way'!U294/(3*'OddsRatio_working_3-way'!X294^(1/3))*SIN(('OddsRatio_working_3-way'!Y294)/3)</f>
        <v>-0.13343152963402982</v>
      </c>
      <c r="AJ294" s="11">
        <f>'OddsRatio_working_3-way'!U294/(3*'OddsRatio_working_3-way'!X294^(1/3))*SIN(('OddsRatio_working_3-way'!Y294+2*PI())/3)</f>
        <v>-0.39631764745534265</v>
      </c>
      <c r="AK294" s="11">
        <f>'OddsRatio_working_3-way'!U294/(3*'OddsRatio_working_3-way'!X294^(1/3))*SIN(('OddsRatio_working_3-way'!Y294+4*PI())/3)</f>
        <v>0.52974917708937241</v>
      </c>
      <c r="AL294" s="11">
        <f>'OddsRatio_working_3-way'!Z294+'OddsRatio_working_3-way'!AF294</f>
        <v>1.0693298608769464</v>
      </c>
      <c r="AM294" s="11">
        <f>'OddsRatio_working_3-way'!AA294+'OddsRatio_working_3-way'!AG294</f>
        <v>-0.76577511909624518</v>
      </c>
      <c r="AN294" s="11">
        <f>'OddsRatio_working_3-way'!AB294+'OddsRatio_working_3-way'!AH294</f>
        <v>-0.30355474178070108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1.0693298608769464</v>
      </c>
      <c r="AS294" s="11">
        <f>IF(('OddsRatio_working_3-way'!X294=0),IF(Q294&gt;0,-Q294^(1/3),(-Q294)^(1/3)),'OddsRatio_working_3-way'!AM294-'OddsRatio_working_3-way'!R294/3)</f>
        <v>-0.76577511909624518</v>
      </c>
      <c r="AT294" s="11">
        <f>IF(('OddsRatio_working_3-way'!X294=0),IF(Q294&gt;0,-Q294^(1/3),(-Q294)^(1/3)),'OddsRatio_working_3-way'!AN294-'OddsRatio_working_3-way'!R294/3)</f>
        <v>-0.30355474178070108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9">
        <f t="shared" si="65"/>
        <v>0.53587193111279696</v>
      </c>
      <c r="E295" s="9">
        <f t="shared" si="66"/>
        <v>0.25037640997786492</v>
      </c>
      <c r="F295" s="9">
        <f t="shared" si="67"/>
        <v>0.21375165890933806</v>
      </c>
      <c r="G295" s="9">
        <f t="shared" si="68"/>
        <v>1.0692808909028599</v>
      </c>
      <c r="H295" s="9">
        <f t="shared" si="69"/>
        <v>1.8661175216313162</v>
      </c>
      <c r="I295" s="9">
        <f t="shared" si="70"/>
        <v>3.9939864945280075</v>
      </c>
      <c r="J295" s="9">
        <f t="shared" si="71"/>
        <v>4.6783262647058388</v>
      </c>
      <c r="K295" s="11">
        <f t="shared" si="72"/>
        <v>0.5524861878453039</v>
      </c>
      <c r="L295" s="11">
        <f t="shared" si="73"/>
        <v>0.26315789473684209</v>
      </c>
      <c r="M295" s="11">
        <f t="shared" si="74"/>
        <v>0.2252252252252252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-0.25547967275213557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0.23085749314304127</v>
      </c>
      <c r="Q295" s="11">
        <f>2*'OddsRatio_working_3-way'!K295*'OddsRatio_working_3-way'!L295*'OddsRatio_working_3-way'!M295</f>
        <v>6.5491487416465613E-2</v>
      </c>
      <c r="R295" s="11">
        <f t="shared" si="75"/>
        <v>0</v>
      </c>
      <c r="S295" s="11">
        <f t="shared" si="76"/>
        <v>-0.9036237233911657</v>
      </c>
      <c r="T295" s="11">
        <f t="shared" si="77"/>
        <v>-0.25634715557196192</v>
      </c>
      <c r="U295" s="11">
        <f>'OddsRatio_working_3-way'!S295-'OddsRatio_working_3-way'!R295^2/3</f>
        <v>-0.9036237233911657</v>
      </c>
      <c r="V295" s="11">
        <f>'OddsRatio_working_3-way'!S295*'OddsRatio_working_3-way'!R295/3-2*'OddsRatio_working_3-way'!R295^3/27-'OddsRatio_working_3-way'!T295</f>
        <v>0.25634715557196192</v>
      </c>
      <c r="W295" s="11">
        <f>'OddsRatio_working_3-way'!V295^2+4*'OddsRatio_working_3-way'!U295^3/27</f>
        <v>-4.3595935849019468E-2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0.1653101630412171</v>
      </c>
      <c r="Y295" s="11">
        <f>IF('OddsRatio_working_3-way'!W295&gt;=0,IF('OddsRatio_working_3-way'!V295+SQRT('OddsRatio_working_3-way'!W295)&gt;0,0,PI()),ACOS('OddsRatio_working_3-way'!V295/(2*'OddsRatio_working_3-way'!X295)))</f>
        <v>0.68352392785695326</v>
      </c>
      <c r="Z295" s="11">
        <f>'OddsRatio_working_3-way'!X295^(1/3)*COS('OddsRatio_working_3-way'!Y295/3)</f>
        <v>0.53464044545142997</v>
      </c>
      <c r="AA295" s="11">
        <f>'OddsRatio_working_3-way'!X295^(1/3)*COS(('OddsRatio_working_3-way'!Y295+2*PI())/3)</f>
        <v>-0.37467769295212183</v>
      </c>
      <c r="AB295" s="11">
        <f>'OddsRatio_working_3-way'!X295^(1/3)*COS(('OddsRatio_working_3-way'!Y295+4*PI())/3)</f>
        <v>-0.15996275249930825</v>
      </c>
      <c r="AC295" s="11">
        <f>'OddsRatio_working_3-way'!X295^(1/3)*SIN('OddsRatio_working_3-way'!Y295/3)</f>
        <v>0.1239657286694666</v>
      </c>
      <c r="AD295" s="11">
        <f>'OddsRatio_working_3-way'!X295^(1/3)*SIN(('OddsRatio_working_3-way'!Y295+2*PI())/3)</f>
        <v>0.40102934331683354</v>
      </c>
      <c r="AE295" s="11">
        <f>'OddsRatio_working_3-way'!X295^(1/3)*SIN(('OddsRatio_working_3-way'!Y295+4*PI())/3)</f>
        <v>-0.52499507198630002</v>
      </c>
      <c r="AF295" s="11">
        <f>-'OddsRatio_working_3-way'!U295/(3*'OddsRatio_working_3-way'!X295^(1/3))*COS(('OddsRatio_working_3-way'!Y295)/3)</f>
        <v>0.53464044545142997</v>
      </c>
      <c r="AG295" s="11">
        <f>-'OddsRatio_working_3-way'!U295/(3*'OddsRatio_working_3-way'!X295^(1/3))*COS(('OddsRatio_working_3-way'!Y295+2*PI())/3)</f>
        <v>-0.37467769295212183</v>
      </c>
      <c r="AH295" s="11">
        <f>-'OddsRatio_working_3-way'!U295/(3*'OddsRatio_working_3-way'!X295^(1/3))*COS(('OddsRatio_working_3-way'!Y295+4*PI())/3)</f>
        <v>-0.15996275249930825</v>
      </c>
      <c r="AI295" s="11">
        <f>'OddsRatio_working_3-way'!U295/(3*'OddsRatio_working_3-way'!X295^(1/3))*SIN(('OddsRatio_working_3-way'!Y295)/3)</f>
        <v>-0.1239657286694666</v>
      </c>
      <c r="AJ295" s="11">
        <f>'OddsRatio_working_3-way'!U295/(3*'OddsRatio_working_3-way'!X295^(1/3))*SIN(('OddsRatio_working_3-way'!Y295+2*PI())/3)</f>
        <v>-0.40102934331683354</v>
      </c>
      <c r="AK295" s="11">
        <f>'OddsRatio_working_3-way'!U295/(3*'OddsRatio_working_3-way'!X295^(1/3))*SIN(('OddsRatio_working_3-way'!Y295+4*PI())/3)</f>
        <v>0.52499507198630002</v>
      </c>
      <c r="AL295" s="11">
        <f>'OddsRatio_working_3-way'!Z295+'OddsRatio_working_3-way'!AF295</f>
        <v>1.0692808909028599</v>
      </c>
      <c r="AM295" s="11">
        <f>'OddsRatio_working_3-way'!AA295+'OddsRatio_working_3-way'!AG295</f>
        <v>-0.74935538590424366</v>
      </c>
      <c r="AN295" s="11">
        <f>'OddsRatio_working_3-way'!AB295+'OddsRatio_working_3-way'!AH295</f>
        <v>-0.31992550499861649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1.0692808909028599</v>
      </c>
      <c r="AS295" s="11">
        <f>IF(('OddsRatio_working_3-way'!X295=0),IF(Q295&gt;0,-Q295^(1/3),(-Q295)^(1/3)),'OddsRatio_working_3-way'!AM295-'OddsRatio_working_3-way'!R295/3)</f>
        <v>-0.74935538590424366</v>
      </c>
      <c r="AT295" s="11">
        <f>IF(('OddsRatio_working_3-way'!X295=0),IF(Q295&gt;0,-Q295^(1/3),(-Q295)^(1/3)),'OddsRatio_working_3-way'!AN295-'OddsRatio_working_3-way'!R295/3)</f>
        <v>-0.31992550499861649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9">
        <f t="shared" si="65"/>
        <v>0.20579076856431425</v>
      </c>
      <c r="E296" s="9">
        <f t="shared" si="66"/>
        <v>0.25519759776928619</v>
      </c>
      <c r="F296" s="9">
        <f t="shared" si="67"/>
        <v>0.53901163366639937</v>
      </c>
      <c r="G296" s="9">
        <f t="shared" si="68"/>
        <v>1.0690594078599047</v>
      </c>
      <c r="H296" s="9">
        <f t="shared" si="69"/>
        <v>4.8593044623742561</v>
      </c>
      <c r="I296" s="9">
        <f t="shared" si="70"/>
        <v>3.9185321834575397</v>
      </c>
      <c r="J296" s="9">
        <f t="shared" si="71"/>
        <v>1.8552475262879238</v>
      </c>
      <c r="K296" s="11">
        <f t="shared" si="72"/>
        <v>0.21691973969631234</v>
      </c>
      <c r="L296" s="11">
        <f t="shared" si="73"/>
        <v>0.26809651474530832</v>
      </c>
      <c r="M296" s="11">
        <f t="shared" si="74"/>
        <v>0.55555555555555558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-0.25472852077796437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0.23068319056176206</v>
      </c>
      <c r="Q296" s="11">
        <f>2*'OddsRatio_working_3-way'!K296*'OddsRatio_working_3-way'!L296*'OddsRatio_working_3-way'!M296</f>
        <v>6.4617140213378721E-2</v>
      </c>
      <c r="R296" s="11">
        <f t="shared" si="75"/>
        <v>0</v>
      </c>
      <c r="S296" s="11">
        <f t="shared" si="76"/>
        <v>-0.90560409119965968</v>
      </c>
      <c r="T296" s="11">
        <f t="shared" si="77"/>
        <v>-0.25367061378141725</v>
      </c>
      <c r="U296" s="11">
        <f>'OddsRatio_working_3-way'!S296-'OddsRatio_working_3-way'!R296^2/3</f>
        <v>-0.90560409119965968</v>
      </c>
      <c r="V296" s="11">
        <f>'OddsRatio_working_3-way'!S296*'OddsRatio_working_3-way'!R296/3-2*'OddsRatio_working_3-way'!R296^3/27-'OddsRatio_working_3-way'!T296</f>
        <v>0.25367061378141725</v>
      </c>
      <c r="W296" s="11">
        <f>'OddsRatio_working_3-way'!V296^2+4*'OddsRatio_working_3-way'!U296^3/27</f>
        <v>-4.568128094515525E-2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0.16585389748314344</v>
      </c>
      <c r="Y296" s="11">
        <f>IF('OddsRatio_working_3-way'!W296&gt;=0,IF('OddsRatio_working_3-way'!V296+SQRT('OddsRatio_working_3-way'!W296)&gt;0,0,PI()),ACOS('OddsRatio_working_3-way'!V296/(2*'OddsRatio_working_3-way'!X296)))</f>
        <v>0.70015676084421596</v>
      </c>
      <c r="Z296" s="11">
        <f>'OddsRatio_working_3-way'!X296^(1/3)*COS('OddsRatio_working_3-way'!Y296/3)</f>
        <v>0.53452970392995236</v>
      </c>
      <c r="AA296" s="11">
        <f>'OddsRatio_working_3-way'!X296^(1/3)*COS(('OddsRatio_working_3-way'!Y296+2*PI())/3)</f>
        <v>-0.37730811396830388</v>
      </c>
      <c r="AB296" s="11">
        <f>'OddsRatio_working_3-way'!X296^(1/3)*COS(('OddsRatio_working_3-way'!Y296+4*PI())/3)</f>
        <v>-0.15722158996164834</v>
      </c>
      <c r="AC296" s="11">
        <f>'OddsRatio_working_3-way'!X296^(1/3)*SIN('OddsRatio_working_3-way'!Y296/3)</f>
        <v>0.1270670138802516</v>
      </c>
      <c r="AD296" s="11">
        <f>'OddsRatio_working_3-way'!X296^(1/3)*SIN(('OddsRatio_working_3-way'!Y296+2*PI())/3)</f>
        <v>0.39938279574058771</v>
      </c>
      <c r="AE296" s="11">
        <f>'OddsRatio_working_3-way'!X296^(1/3)*SIN(('OddsRatio_working_3-way'!Y296+4*PI())/3)</f>
        <v>-0.52644980962083932</v>
      </c>
      <c r="AF296" s="11">
        <f>-'OddsRatio_working_3-way'!U296/(3*'OddsRatio_working_3-way'!X296^(1/3))*COS(('OddsRatio_working_3-way'!Y296)/3)</f>
        <v>0.53452970392995236</v>
      </c>
      <c r="AG296" s="11">
        <f>-'OddsRatio_working_3-way'!U296/(3*'OddsRatio_working_3-way'!X296^(1/3))*COS(('OddsRatio_working_3-way'!Y296+2*PI())/3)</f>
        <v>-0.37730811396830388</v>
      </c>
      <c r="AH296" s="11">
        <f>-'OddsRatio_working_3-way'!U296/(3*'OddsRatio_working_3-way'!X296^(1/3))*COS(('OddsRatio_working_3-way'!Y296+4*PI())/3)</f>
        <v>-0.15722158996164834</v>
      </c>
      <c r="AI296" s="11">
        <f>'OddsRatio_working_3-way'!U296/(3*'OddsRatio_working_3-way'!X296^(1/3))*SIN(('OddsRatio_working_3-way'!Y296)/3)</f>
        <v>-0.1270670138802516</v>
      </c>
      <c r="AJ296" s="11">
        <f>'OddsRatio_working_3-way'!U296/(3*'OddsRatio_working_3-way'!X296^(1/3))*SIN(('OddsRatio_working_3-way'!Y296+2*PI())/3)</f>
        <v>-0.39938279574058771</v>
      </c>
      <c r="AK296" s="11">
        <f>'OddsRatio_working_3-way'!U296/(3*'OddsRatio_working_3-way'!X296^(1/3))*SIN(('OddsRatio_working_3-way'!Y296+4*PI())/3)</f>
        <v>0.52644980962083932</v>
      </c>
      <c r="AL296" s="11">
        <f>'OddsRatio_working_3-way'!Z296+'OddsRatio_working_3-way'!AF296</f>
        <v>1.0690594078599047</v>
      </c>
      <c r="AM296" s="11">
        <f>'OddsRatio_working_3-way'!AA296+'OddsRatio_working_3-way'!AG296</f>
        <v>-0.75461622793660776</v>
      </c>
      <c r="AN296" s="11">
        <f>'OddsRatio_working_3-way'!AB296+'OddsRatio_working_3-way'!AH296</f>
        <v>-0.31444317992329668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1.0690594078599047</v>
      </c>
      <c r="AS296" s="11">
        <f>IF(('OddsRatio_working_3-way'!X296=0),IF(Q296&gt;0,-Q296^(1/3),(-Q296)^(1/3)),'OddsRatio_working_3-way'!AM296-'OddsRatio_working_3-way'!R296/3)</f>
        <v>-0.75461622793660776</v>
      </c>
      <c r="AT296" s="11">
        <f>IF(('OddsRatio_working_3-way'!X296=0),IF(Q296&gt;0,-Q296^(1/3),(-Q296)^(1/3)),'OddsRatio_working_3-way'!AN296-'OddsRatio_working_3-way'!R296/3)</f>
        <v>-0.31444317992329668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9">
        <f t="shared" si="65"/>
        <v>0.35629145894019904</v>
      </c>
      <c r="E297" s="9">
        <f t="shared" si="66"/>
        <v>0.2791342737772346</v>
      </c>
      <c r="F297" s="9">
        <f t="shared" si="67"/>
        <v>0.36457426728256637</v>
      </c>
      <c r="G297" s="9">
        <f t="shared" si="68"/>
        <v>1.06275936027955</v>
      </c>
      <c r="H297" s="9">
        <f t="shared" si="69"/>
        <v>2.8066909124752351</v>
      </c>
      <c r="I297" s="9">
        <f t="shared" si="70"/>
        <v>3.5825052454793074</v>
      </c>
      <c r="J297" s="9">
        <f t="shared" si="71"/>
        <v>2.7429253508584619</v>
      </c>
      <c r="K297" s="11">
        <f t="shared" si="72"/>
        <v>0.37037037037037035</v>
      </c>
      <c r="L297" s="11">
        <f t="shared" si="73"/>
        <v>0.29154518950437314</v>
      </c>
      <c r="M297" s="11">
        <f t="shared" si="74"/>
        <v>0.37878787878787878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-0.27710045056983823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0.23600108634122238</v>
      </c>
      <c r="Q297" s="11">
        <f>2*'OddsRatio_working_3-way'!K297*'OddsRatio_working_3-way'!L297*'OddsRatio_working_3-way'!M297</f>
        <v>8.1802802891238244E-2</v>
      </c>
      <c r="R297" s="11">
        <f t="shared" si="75"/>
        <v>0</v>
      </c>
      <c r="S297" s="11">
        <f t="shared" si="76"/>
        <v>-0.85168063009606154</v>
      </c>
      <c r="T297" s="11">
        <f t="shared" si="77"/>
        <v>-0.29520992377679772</v>
      </c>
      <c r="U297" s="11">
        <f>'OddsRatio_working_3-way'!S297-'OddsRatio_working_3-way'!R297^2/3</f>
        <v>-0.85168063009606154</v>
      </c>
      <c r="V297" s="11">
        <f>'OddsRatio_working_3-way'!S297*'OddsRatio_working_3-way'!R297/3-2*'OddsRatio_working_3-way'!R297^3/27-'OddsRatio_working_3-way'!T297</f>
        <v>0.29520992377679772</v>
      </c>
      <c r="W297" s="11">
        <f>'OddsRatio_working_3-way'!V297^2+4*'OddsRatio_working_3-way'!U297^3/27</f>
        <v>-4.3733191258984588E-3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0.15126319630217488</v>
      </c>
      <c r="Y297" s="11">
        <f>IF('OddsRatio_working_3-way'!W297&gt;=0,IF('OddsRatio_working_3-way'!V297+SQRT('OddsRatio_working_3-way'!W297)&gt;0,0,PI()),ACOS('OddsRatio_working_3-way'!V297/(2*'OddsRatio_working_3-way'!X297)))</f>
        <v>0.22037549568473835</v>
      </c>
      <c r="Z297" s="11">
        <f>'OddsRatio_working_3-way'!X297^(1/3)*COS('OddsRatio_working_3-way'!Y297/3)</f>
        <v>0.5313796801397751</v>
      </c>
      <c r="AA297" s="11">
        <f>'OddsRatio_working_3-way'!X297^(1/3)*COS(('OddsRatio_working_3-way'!Y297+2*PI())/3)</f>
        <v>-0.29955551849108725</v>
      </c>
      <c r="AB297" s="11">
        <f>'OddsRatio_working_3-way'!X297^(1/3)*COS(('OddsRatio_working_3-way'!Y297+4*PI())/3)</f>
        <v>-0.2318241616486878</v>
      </c>
      <c r="AC297" s="11">
        <f>'OddsRatio_working_3-way'!X297^(1/3)*SIN('OddsRatio_working_3-way'!Y297/3)</f>
        <v>3.9104717105537895E-2</v>
      </c>
      <c r="AD297" s="11">
        <f>'OddsRatio_working_3-way'!X297^(1/3)*SIN(('OddsRatio_working_3-way'!Y297+2*PI())/3)</f>
        <v>0.44063594350312568</v>
      </c>
      <c r="AE297" s="11">
        <f>'OddsRatio_working_3-way'!X297^(1/3)*SIN(('OddsRatio_working_3-way'!Y297+4*PI())/3)</f>
        <v>-0.47974066060866366</v>
      </c>
      <c r="AF297" s="11">
        <f>-'OddsRatio_working_3-way'!U297/(3*'OddsRatio_working_3-way'!X297^(1/3))*COS(('OddsRatio_working_3-way'!Y297)/3)</f>
        <v>0.53137968013977499</v>
      </c>
      <c r="AG297" s="11">
        <f>-'OddsRatio_working_3-way'!U297/(3*'OddsRatio_working_3-way'!X297^(1/3))*COS(('OddsRatio_working_3-way'!Y297+2*PI())/3)</f>
        <v>-0.29955551849108719</v>
      </c>
      <c r="AH297" s="11">
        <f>-'OddsRatio_working_3-way'!U297/(3*'OddsRatio_working_3-way'!X297^(1/3))*COS(('OddsRatio_working_3-way'!Y297+4*PI())/3)</f>
        <v>-0.23182416164868777</v>
      </c>
      <c r="AI297" s="11">
        <f>'OddsRatio_working_3-way'!U297/(3*'OddsRatio_working_3-way'!X297^(1/3))*SIN(('OddsRatio_working_3-way'!Y297)/3)</f>
        <v>-3.9104717105537888E-2</v>
      </c>
      <c r="AJ297" s="11">
        <f>'OddsRatio_working_3-way'!U297/(3*'OddsRatio_working_3-way'!X297^(1/3))*SIN(('OddsRatio_working_3-way'!Y297+2*PI())/3)</f>
        <v>-0.44063594350312563</v>
      </c>
      <c r="AK297" s="11">
        <f>'OddsRatio_working_3-way'!U297/(3*'OddsRatio_working_3-way'!X297^(1/3))*SIN(('OddsRatio_working_3-way'!Y297+4*PI())/3)</f>
        <v>0.47974066060866355</v>
      </c>
      <c r="AL297" s="11">
        <f>'OddsRatio_working_3-way'!Z297+'OddsRatio_working_3-way'!AF297</f>
        <v>1.06275936027955</v>
      </c>
      <c r="AM297" s="11">
        <f>'OddsRatio_working_3-way'!AA297+'OddsRatio_working_3-way'!AG297</f>
        <v>-0.59911103698217438</v>
      </c>
      <c r="AN297" s="11">
        <f>'OddsRatio_working_3-way'!AB297+'OddsRatio_working_3-way'!AH297</f>
        <v>-0.4636483232973756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1.06275936027955</v>
      </c>
      <c r="AS297" s="11">
        <f>IF(('OddsRatio_working_3-way'!X297=0),IF(Q297&gt;0,-Q297^(1/3),(-Q297)^(1/3)),'OddsRatio_working_3-way'!AM297-'OddsRatio_working_3-way'!R297/3)</f>
        <v>-0.59911103698217438</v>
      </c>
      <c r="AT297" s="11">
        <f>IF(('OddsRatio_working_3-way'!X297=0),IF(Q297&gt;0,-Q297^(1/3),(-Q297)^(1/3)),'OddsRatio_working_3-way'!AN297-'OddsRatio_working_3-way'!R297/3)</f>
        <v>-0.4636483232973756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9">
        <f t="shared" si="65"/>
        <v>0.34681154734389058</v>
      </c>
      <c r="E298" s="9">
        <f t="shared" si="66"/>
        <v>0.31259126700699985</v>
      </c>
      <c r="F298" s="9">
        <f t="shared" si="67"/>
        <v>0.34059718564910946</v>
      </c>
      <c r="G298" s="9">
        <f t="shared" si="68"/>
        <v>1.0521845448397817</v>
      </c>
      <c r="H298" s="9">
        <f t="shared" si="69"/>
        <v>2.8834103352632097</v>
      </c>
      <c r="I298" s="9">
        <f t="shared" si="70"/>
        <v>3.1990656987151436</v>
      </c>
      <c r="J298" s="9">
        <f t="shared" si="71"/>
        <v>2.9360195625051979</v>
      </c>
      <c r="K298" s="11">
        <f t="shared" si="72"/>
        <v>0.35842293906810035</v>
      </c>
      <c r="L298" s="11">
        <f t="shared" si="73"/>
        <v>0.3236245954692557</v>
      </c>
      <c r="M298" s="11">
        <f t="shared" si="74"/>
        <v>0.35211267605633806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-0.28114872436297389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0.23362268237722028</v>
      </c>
      <c r="Q298" s="11">
        <f>2*'OddsRatio_working_3-way'!K298*'OddsRatio_working_3-way'!L298*'OddsRatio_working_3-way'!M298</f>
        <v>8.1686252579447657E-2</v>
      </c>
      <c r="R298" s="11">
        <f t="shared" si="75"/>
        <v>0</v>
      </c>
      <c r="S298" s="11">
        <f t="shared" si="76"/>
        <v>-0.83095764672794448</v>
      </c>
      <c r="T298" s="11">
        <f t="shared" si="77"/>
        <v>-0.2905446317230575</v>
      </c>
      <c r="U298" s="11">
        <f>'OddsRatio_working_3-way'!S298-'OddsRatio_working_3-way'!R298^2/3</f>
        <v>-0.83095764672794448</v>
      </c>
      <c r="V298" s="11">
        <f>'OddsRatio_working_3-way'!S298*'OddsRatio_working_3-way'!R298/3-2*'OddsRatio_working_3-way'!R298^3/27-'OddsRatio_working_3-way'!T298</f>
        <v>0.2905446317230575</v>
      </c>
      <c r="W298" s="11">
        <f>'OddsRatio_working_3-way'!V298^2+4*'OddsRatio_working_3-way'!U298^3/27</f>
        <v>-5.8655074256544482E-4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0.14577614153699206</v>
      </c>
      <c r="Y298" s="11">
        <f>IF('OddsRatio_working_3-way'!W298&gt;=0,IF('OddsRatio_working_3-way'!V298+SQRT('OddsRatio_working_3-way'!W298)&gt;0,0,PI()),ACOS('OddsRatio_working_3-way'!V298/(2*'OddsRatio_working_3-way'!X298)))</f>
        <v>8.3164327921286363E-2</v>
      </c>
      <c r="Z298" s="11">
        <f>'OddsRatio_working_3-way'!X298^(1/3)*COS('OddsRatio_working_3-way'!Y298/3)</f>
        <v>0.52609227241989076</v>
      </c>
      <c r="AA298" s="11">
        <f>'OddsRatio_working_3-way'!X298^(1/3)*COS(('OddsRatio_working_3-way'!Y298+2*PI())/3)</f>
        <v>-0.27567951885445996</v>
      </c>
      <c r="AB298" s="11">
        <f>'OddsRatio_working_3-way'!X298^(1/3)*COS(('OddsRatio_working_3-way'!Y298+4*PI())/3)</f>
        <v>-0.25041275356543086</v>
      </c>
      <c r="AC298" s="11">
        <f>'OddsRatio_working_3-way'!X298^(1/3)*SIN('OddsRatio_working_3-way'!Y298/3)</f>
        <v>1.4587773741172183E-2</v>
      </c>
      <c r="AD298" s="11">
        <f>'OddsRatio_working_3-way'!X298^(1/3)*SIN(('OddsRatio_working_3-way'!Y298+2*PI())/3)</f>
        <v>0.44831538577972269</v>
      </c>
      <c r="AE298" s="11">
        <f>'OddsRatio_working_3-way'!X298^(1/3)*SIN(('OddsRatio_working_3-way'!Y298+4*PI())/3)</f>
        <v>-0.46290315952089472</v>
      </c>
      <c r="AF298" s="11">
        <f>-'OddsRatio_working_3-way'!U298/(3*'OddsRatio_working_3-way'!X298^(1/3))*COS(('OddsRatio_working_3-way'!Y298)/3)</f>
        <v>0.52609227241989087</v>
      </c>
      <c r="AG298" s="11">
        <f>-'OddsRatio_working_3-way'!U298/(3*'OddsRatio_working_3-way'!X298^(1/3))*COS(('OddsRatio_working_3-way'!Y298+2*PI())/3)</f>
        <v>-0.27567951885446002</v>
      </c>
      <c r="AH298" s="11">
        <f>-'OddsRatio_working_3-way'!U298/(3*'OddsRatio_working_3-way'!X298^(1/3))*COS(('OddsRatio_working_3-way'!Y298+4*PI())/3)</f>
        <v>-0.25041275356543091</v>
      </c>
      <c r="AI298" s="11">
        <f>'OddsRatio_working_3-way'!U298/(3*'OddsRatio_working_3-way'!X298^(1/3))*SIN(('OddsRatio_working_3-way'!Y298)/3)</f>
        <v>-1.4587773741172184E-2</v>
      </c>
      <c r="AJ298" s="11">
        <f>'OddsRatio_working_3-way'!U298/(3*'OddsRatio_working_3-way'!X298^(1/3))*SIN(('OddsRatio_working_3-way'!Y298+2*PI())/3)</f>
        <v>-0.4483153857797228</v>
      </c>
      <c r="AK298" s="11">
        <f>'OddsRatio_working_3-way'!U298/(3*'OddsRatio_working_3-way'!X298^(1/3))*SIN(('OddsRatio_working_3-way'!Y298+4*PI())/3)</f>
        <v>0.46290315952089484</v>
      </c>
      <c r="AL298" s="11">
        <f>'OddsRatio_working_3-way'!Z298+'OddsRatio_working_3-way'!AF298</f>
        <v>1.0521845448397817</v>
      </c>
      <c r="AM298" s="11">
        <f>'OddsRatio_working_3-way'!AA298+'OddsRatio_working_3-way'!AG298</f>
        <v>-0.55135903770891992</v>
      </c>
      <c r="AN298" s="11">
        <f>'OddsRatio_working_3-way'!AB298+'OddsRatio_working_3-way'!AH298</f>
        <v>-0.50082550713086182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1.0521845448397817</v>
      </c>
      <c r="AS298" s="11">
        <f>IF(('OddsRatio_working_3-way'!X298=0),IF(Q298&gt;0,-Q298^(1/3),(-Q298)^(1/3)),'OddsRatio_working_3-way'!AM298-'OddsRatio_working_3-way'!R298/3)</f>
        <v>-0.55135903770891992</v>
      </c>
      <c r="AT298" s="11">
        <f>IF(('OddsRatio_working_3-way'!X298=0),IF(Q298&gt;0,-Q298^(1/3),(-Q298)^(1/3)),'OddsRatio_working_3-way'!AN298-'OddsRatio_working_3-way'!R298/3)</f>
        <v>-0.50082550713086182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9">
        <f t="shared" si="65"/>
        <v>0.42233980785294734</v>
      </c>
      <c r="E299" s="9">
        <f t="shared" si="66"/>
        <v>0.2997857089268674</v>
      </c>
      <c r="F299" s="9">
        <f t="shared" si="67"/>
        <v>0.27787448322018549</v>
      </c>
      <c r="G299" s="9">
        <f t="shared" si="68"/>
        <v>1.0521243456027451</v>
      </c>
      <c r="H299" s="9">
        <f t="shared" si="69"/>
        <v>2.3677616492835685</v>
      </c>
      <c r="I299" s="9">
        <f t="shared" si="70"/>
        <v>3.3357160472380945</v>
      </c>
      <c r="J299" s="9">
        <f t="shared" si="71"/>
        <v>3.5987471336387808</v>
      </c>
      <c r="K299" s="11">
        <f t="shared" si="72"/>
        <v>0.43478260869565222</v>
      </c>
      <c r="L299" s="11">
        <f t="shared" si="73"/>
        <v>0.3105590062111801</v>
      </c>
      <c r="M299" s="11">
        <f t="shared" si="74"/>
        <v>0.28818443804034583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-0.27738316389624129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0.23308463190138692</v>
      </c>
      <c r="Q299" s="11">
        <f>2*'OddsRatio_working_3-way'!K299*'OddsRatio_working_3-way'!L299*'OddsRatio_working_3-way'!M299</f>
        <v>7.7824584942032357E-2</v>
      </c>
      <c r="R299" s="11">
        <f t="shared" si="75"/>
        <v>0</v>
      </c>
      <c r="S299" s="11">
        <f t="shared" si="76"/>
        <v>-0.84029841114861314</v>
      </c>
      <c r="T299" s="11">
        <f t="shared" si="77"/>
        <v>-0.28056708218651522</v>
      </c>
      <c r="U299" s="11">
        <f>'OddsRatio_working_3-way'!S299-'OddsRatio_working_3-way'!R299^2/3</f>
        <v>-0.84029841114861314</v>
      </c>
      <c r="V299" s="11">
        <f>'OddsRatio_working_3-way'!S299*'OddsRatio_working_3-way'!R299/3-2*'OddsRatio_working_3-way'!R299^3/27-'OddsRatio_working_3-way'!T299</f>
        <v>0.28056708218651522</v>
      </c>
      <c r="W299" s="11">
        <f>'OddsRatio_working_3-way'!V299^2+4*'OddsRatio_working_3-way'!U299^3/27</f>
        <v>-9.1837273785268375E-3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0.1482410325999364</v>
      </c>
      <c r="Y299" s="11">
        <f>IF('OddsRatio_working_3-way'!W299&gt;=0,IF('OddsRatio_working_3-way'!V299+SQRT('OddsRatio_working_3-way'!W299)&gt;0,0,PI()),ACOS('OddsRatio_working_3-way'!V299/(2*'OddsRatio_working_3-way'!X299)))</f>
        <v>0.32914025659271418</v>
      </c>
      <c r="Z299" s="11">
        <f>'OddsRatio_working_3-way'!X299^(1/3)*COS('OddsRatio_working_3-way'!Y299/3)</f>
        <v>0.52606217280137268</v>
      </c>
      <c r="AA299" s="11">
        <f>'OddsRatio_working_3-way'!X299^(1/3)*COS(('OddsRatio_working_3-way'!Y299+2*PI())/3)</f>
        <v>-0.3132161992109348</v>
      </c>
      <c r="AB299" s="11">
        <f>'OddsRatio_working_3-way'!X299^(1/3)*COS(('OddsRatio_working_3-way'!Y299+4*PI())/3)</f>
        <v>-0.21284597359043778</v>
      </c>
      <c r="AC299" s="11">
        <f>'OddsRatio_working_3-way'!X299^(1/3)*SIN('OddsRatio_working_3-way'!Y299/3)</f>
        <v>5.7948776780617453E-2</v>
      </c>
      <c r="AD299" s="11">
        <f>'OddsRatio_working_3-way'!X299^(1/3)*SIN(('OddsRatio_working_3-way'!Y299+2*PI())/3)</f>
        <v>0.42660881722571925</v>
      </c>
      <c r="AE299" s="11">
        <f>'OddsRatio_working_3-way'!X299^(1/3)*SIN(('OddsRatio_working_3-way'!Y299+4*PI())/3)</f>
        <v>-0.48455759400633663</v>
      </c>
      <c r="AF299" s="11">
        <f>-'OddsRatio_working_3-way'!U299/(3*'OddsRatio_working_3-way'!X299^(1/3))*COS(('OddsRatio_working_3-way'!Y299)/3)</f>
        <v>0.52606217280137257</v>
      </c>
      <c r="AG299" s="11">
        <f>-'OddsRatio_working_3-way'!U299/(3*'OddsRatio_working_3-way'!X299^(1/3))*COS(('OddsRatio_working_3-way'!Y299+2*PI())/3)</f>
        <v>-0.31321619921093474</v>
      </c>
      <c r="AH299" s="11">
        <f>-'OddsRatio_working_3-way'!U299/(3*'OddsRatio_working_3-way'!X299^(1/3))*COS(('OddsRatio_working_3-way'!Y299+4*PI())/3)</f>
        <v>-0.21284597359043772</v>
      </c>
      <c r="AI299" s="11">
        <f>'OddsRatio_working_3-way'!U299/(3*'OddsRatio_working_3-way'!X299^(1/3))*SIN(('OddsRatio_working_3-way'!Y299)/3)</f>
        <v>-5.7948776780617439E-2</v>
      </c>
      <c r="AJ299" s="11">
        <f>'OddsRatio_working_3-way'!U299/(3*'OddsRatio_working_3-way'!X299^(1/3))*SIN(('OddsRatio_working_3-way'!Y299+2*PI())/3)</f>
        <v>-0.42660881722571914</v>
      </c>
      <c r="AK299" s="11">
        <f>'OddsRatio_working_3-way'!U299/(3*'OddsRatio_working_3-way'!X299^(1/3))*SIN(('OddsRatio_working_3-way'!Y299+4*PI())/3)</f>
        <v>0.48455759400633652</v>
      </c>
      <c r="AL299" s="11">
        <f>'OddsRatio_working_3-way'!Z299+'OddsRatio_working_3-way'!AF299</f>
        <v>1.0521243456027451</v>
      </c>
      <c r="AM299" s="11">
        <f>'OddsRatio_working_3-way'!AA299+'OddsRatio_working_3-way'!AG299</f>
        <v>-0.6264323984218696</v>
      </c>
      <c r="AN299" s="11">
        <f>'OddsRatio_working_3-way'!AB299+'OddsRatio_working_3-way'!AH299</f>
        <v>-0.4256919471808755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1.0521243456027451</v>
      </c>
      <c r="AS299" s="11">
        <f>IF(('OddsRatio_working_3-way'!X299=0),IF(Q299&gt;0,-Q299^(1/3),(-Q299)^(1/3)),'OddsRatio_working_3-way'!AM299-'OddsRatio_working_3-way'!R299/3)</f>
        <v>-0.6264323984218696</v>
      </c>
      <c r="AT299" s="11">
        <f>IF(('OddsRatio_working_3-way'!X299=0),IF(Q299&gt;0,-Q299^(1/3),(-Q299)^(1/3)),'OddsRatio_working_3-way'!AN299-'OddsRatio_working_3-way'!R299/3)</f>
        <v>-0.4256919471808755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9">
        <f t="shared" si="65"/>
        <v>0.56820543692342151</v>
      </c>
      <c r="E300" s="9">
        <f t="shared" si="66"/>
        <v>0.28420275941967837</v>
      </c>
      <c r="F300" s="9">
        <f t="shared" si="67"/>
        <v>0.14759180365690017</v>
      </c>
      <c r="G300" s="9">
        <f t="shared" si="68"/>
        <v>1.085609773753041</v>
      </c>
      <c r="H300" s="9">
        <f t="shared" si="69"/>
        <v>1.7599268416271288</v>
      </c>
      <c r="I300" s="9">
        <f t="shared" si="70"/>
        <v>3.5186146751070546</v>
      </c>
      <c r="J300" s="9">
        <f t="shared" si="71"/>
        <v>6.7754439963661781</v>
      </c>
      <c r="K300" s="11">
        <f t="shared" si="72"/>
        <v>0.58823529411764708</v>
      </c>
      <c r="L300" s="11">
        <f t="shared" si="73"/>
        <v>0.30120481927710846</v>
      </c>
      <c r="M300" s="11">
        <f t="shared" si="74"/>
        <v>0.15822784810126581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-0.24221083888794204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0.23380939992284849</v>
      </c>
      <c r="Q300" s="11">
        <f>2*'OddsRatio_working_3-way'!K300*'OddsRatio_working_3-way'!L300*'OddsRatio_working_3-way'!M300</f>
        <v>5.6069400461114749E-2</v>
      </c>
      <c r="R300" s="11">
        <f t="shared" si="75"/>
        <v>0</v>
      </c>
      <c r="S300" s="11">
        <f t="shared" si="76"/>
        <v>-0.96531353013074517</v>
      </c>
      <c r="T300" s="11">
        <f t="shared" si="77"/>
        <v>-0.23149005518722907</v>
      </c>
      <c r="U300" s="11">
        <f>'OddsRatio_working_3-way'!S300-'OddsRatio_working_3-way'!R300^2/3</f>
        <v>-0.96531353013074517</v>
      </c>
      <c r="V300" s="11">
        <f>'OddsRatio_working_3-way'!S300*'OddsRatio_working_3-way'!R300/3-2*'OddsRatio_working_3-way'!R300^3/27-'OddsRatio_working_3-way'!T300</f>
        <v>0.23149005518722907</v>
      </c>
      <c r="W300" s="11">
        <f>'OddsRatio_working_3-way'!V300^2+4*'OddsRatio_working_3-way'!U300^3/27</f>
        <v>-7.9672844853211938E-2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0.18252430694553964</v>
      </c>
      <c r="Y300" s="11">
        <f>IF('OddsRatio_working_3-way'!W300&gt;=0,IF('OddsRatio_working_3-way'!V300+SQRT('OddsRatio_working_3-way'!W300)&gt;0,0,PI()),ACOS('OddsRatio_working_3-way'!V300/(2*'OddsRatio_working_3-way'!X300)))</f>
        <v>0.88390718425168391</v>
      </c>
      <c r="Z300" s="11">
        <f>'OddsRatio_working_3-way'!X300^(1/3)*COS('OddsRatio_working_3-way'!Y300/3)</f>
        <v>0.54280488687652051</v>
      </c>
      <c r="AA300" s="11">
        <f>'OddsRatio_working_3-way'!X300^(1/3)*COS(('OddsRatio_working_3-way'!Y300+2*PI())/3)</f>
        <v>-0.41405770489016802</v>
      </c>
      <c r="AB300" s="11">
        <f>'OddsRatio_working_3-way'!X300^(1/3)*COS(('OddsRatio_working_3-way'!Y300+4*PI())/3)</f>
        <v>-0.12874718198635254</v>
      </c>
      <c r="AC300" s="11">
        <f>'OddsRatio_working_3-way'!X300^(1/3)*SIN('OddsRatio_working_3-way'!Y300/3)</f>
        <v>0.16472410720115083</v>
      </c>
      <c r="AD300" s="11">
        <f>'OddsRatio_working_3-way'!X300^(1/3)*SIN(('OddsRatio_working_3-way'!Y300+2*PI())/3)</f>
        <v>0.38772076773282971</v>
      </c>
      <c r="AE300" s="11">
        <f>'OddsRatio_working_3-way'!X300^(1/3)*SIN(('OddsRatio_working_3-way'!Y300+4*PI())/3)</f>
        <v>-0.55244487493398053</v>
      </c>
      <c r="AF300" s="11">
        <f>-'OddsRatio_working_3-way'!U300/(3*'OddsRatio_working_3-way'!X300^(1/3))*COS(('OddsRatio_working_3-way'!Y300)/3)</f>
        <v>0.54280488687652051</v>
      </c>
      <c r="AG300" s="11">
        <f>-'OddsRatio_working_3-way'!U300/(3*'OddsRatio_working_3-way'!X300^(1/3))*COS(('OddsRatio_working_3-way'!Y300+2*PI())/3)</f>
        <v>-0.41405770489016802</v>
      </c>
      <c r="AH300" s="11">
        <f>-'OddsRatio_working_3-way'!U300/(3*'OddsRatio_working_3-way'!X300^(1/3))*COS(('OddsRatio_working_3-way'!Y300+4*PI())/3)</f>
        <v>-0.12874718198635254</v>
      </c>
      <c r="AI300" s="11">
        <f>'OddsRatio_working_3-way'!U300/(3*'OddsRatio_working_3-way'!X300^(1/3))*SIN(('OddsRatio_working_3-way'!Y300)/3)</f>
        <v>-0.16472410720115083</v>
      </c>
      <c r="AJ300" s="11">
        <f>'OddsRatio_working_3-way'!U300/(3*'OddsRatio_working_3-way'!X300^(1/3))*SIN(('OddsRatio_working_3-way'!Y300+2*PI())/3)</f>
        <v>-0.38772076773282971</v>
      </c>
      <c r="AK300" s="11">
        <f>'OddsRatio_working_3-way'!U300/(3*'OddsRatio_working_3-way'!X300^(1/3))*SIN(('OddsRatio_working_3-way'!Y300+4*PI())/3)</f>
        <v>0.55244487493398053</v>
      </c>
      <c r="AL300" s="11">
        <f>'OddsRatio_working_3-way'!Z300+'OddsRatio_working_3-way'!AF300</f>
        <v>1.085609773753041</v>
      </c>
      <c r="AM300" s="11">
        <f>'OddsRatio_working_3-way'!AA300+'OddsRatio_working_3-way'!AG300</f>
        <v>-0.82811540978033604</v>
      </c>
      <c r="AN300" s="11">
        <f>'OddsRatio_working_3-way'!AB300+'OddsRatio_working_3-way'!AH300</f>
        <v>-0.25749436397270509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1.085609773753041</v>
      </c>
      <c r="AS300" s="11">
        <f>IF(('OddsRatio_working_3-way'!X300=0),IF(Q300&gt;0,-Q300^(1/3),(-Q300)^(1/3)),'OddsRatio_working_3-way'!AM300-'OddsRatio_working_3-way'!R300/3)</f>
        <v>-0.82811540978033604</v>
      </c>
      <c r="AT300" s="11">
        <f>IF(('OddsRatio_working_3-way'!X300=0),IF(Q300&gt;0,-Q300^(1/3),(-Q300)^(1/3)),'OddsRatio_working_3-way'!AN300-'OddsRatio_working_3-way'!R300/3)</f>
        <v>-0.25749436397270509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9">
        <f t="shared" si="65"/>
        <v>0.56775990802441134</v>
      </c>
      <c r="E301" s="9">
        <f t="shared" si="66"/>
        <v>0.27451215626384967</v>
      </c>
      <c r="F301" s="9">
        <f t="shared" si="67"/>
        <v>0.15772793571173885</v>
      </c>
      <c r="G301" s="9">
        <f t="shared" si="68"/>
        <v>1.0875826858363919</v>
      </c>
      <c r="H301" s="9">
        <f t="shared" si="69"/>
        <v>1.7613078800854747</v>
      </c>
      <c r="I301" s="9">
        <f t="shared" si="70"/>
        <v>3.6428259265824336</v>
      </c>
      <c r="J301" s="9">
        <f t="shared" si="71"/>
        <v>6.340030987456684</v>
      </c>
      <c r="K301" s="11">
        <f t="shared" si="72"/>
        <v>0.58823529411764708</v>
      </c>
      <c r="L301" s="11">
        <f t="shared" si="73"/>
        <v>0.29154518950437314</v>
      </c>
      <c r="M301" s="11">
        <f t="shared" si="74"/>
        <v>0.16920473773265651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-0.24235684121364287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0.23330579512443123</v>
      </c>
      <c r="Q301" s="11">
        <f>2*'OddsRatio_working_3-way'!K301*'OddsRatio_working_3-way'!L301*'OddsRatio_working_3-way'!M301</f>
        <v>5.8036267443888359E-2</v>
      </c>
      <c r="R301" s="11">
        <f t="shared" si="75"/>
        <v>0</v>
      </c>
      <c r="S301" s="11">
        <f t="shared" si="76"/>
        <v>-0.9626540515881995</v>
      </c>
      <c r="T301" s="11">
        <f t="shared" si="77"/>
        <v>-0.23946618198711428</v>
      </c>
      <c r="U301" s="11">
        <f>'OddsRatio_working_3-way'!S301-'OddsRatio_working_3-way'!R301^2/3</f>
        <v>-0.9626540515881995</v>
      </c>
      <c r="V301" s="11">
        <f>'OddsRatio_working_3-way'!S301*'OddsRatio_working_3-way'!R301/3-2*'OddsRatio_working_3-way'!R301^3/27-'OddsRatio_working_3-way'!T301</f>
        <v>0.23946618198711428</v>
      </c>
      <c r="W301" s="11">
        <f>'OddsRatio_working_3-way'!V301^2+4*'OddsRatio_working_3-way'!U301^3/27</f>
        <v>-7.4818055420349083E-2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0.18177053373404256</v>
      </c>
      <c r="Y301" s="11">
        <f>IF('OddsRatio_working_3-way'!W301&gt;=0,IF('OddsRatio_working_3-way'!V301+SQRT('OddsRatio_working_3-way'!W301)&gt;0,0,PI()),ACOS('OddsRatio_working_3-way'!V301/(2*'OddsRatio_working_3-way'!X301)))</f>
        <v>0.85170052179344058</v>
      </c>
      <c r="Z301" s="11">
        <f>'OddsRatio_working_3-way'!X301^(1/3)*COS('OddsRatio_working_3-way'!Y301/3)</f>
        <v>0.54379134291819597</v>
      </c>
      <c r="AA301" s="11">
        <f>'OddsRatio_working_3-way'!X301^(1/3)*COS(('OddsRatio_working_3-way'!Y301+2*PI())/3)</f>
        <v>-0.40930653137369344</v>
      </c>
      <c r="AB301" s="11">
        <f>'OddsRatio_working_3-way'!X301^(1/3)*COS(('OddsRatio_working_3-way'!Y301+4*PI())/3)</f>
        <v>-0.13448481154450262</v>
      </c>
      <c r="AC301" s="11">
        <f>'OddsRatio_working_3-way'!X301^(1/3)*SIN('OddsRatio_working_3-way'!Y301/3)</f>
        <v>0.15866839392253945</v>
      </c>
      <c r="AD301" s="11">
        <f>'OddsRatio_working_3-way'!X301^(1/3)*SIN(('OddsRatio_working_3-way'!Y301+2*PI())/3)</f>
        <v>0.39160292036394317</v>
      </c>
      <c r="AE301" s="11">
        <f>'OddsRatio_working_3-way'!X301^(1/3)*SIN(('OddsRatio_working_3-way'!Y301+4*PI())/3)</f>
        <v>-0.55027131428648246</v>
      </c>
      <c r="AF301" s="11">
        <f>-'OddsRatio_working_3-way'!U301/(3*'OddsRatio_working_3-way'!X301^(1/3))*COS(('OddsRatio_working_3-way'!Y301)/3)</f>
        <v>0.54379134291819609</v>
      </c>
      <c r="AG301" s="11">
        <f>-'OddsRatio_working_3-way'!U301/(3*'OddsRatio_working_3-way'!X301^(1/3))*COS(('OddsRatio_working_3-way'!Y301+2*PI())/3)</f>
        <v>-0.40930653137369355</v>
      </c>
      <c r="AH301" s="11">
        <f>-'OddsRatio_working_3-way'!U301/(3*'OddsRatio_working_3-way'!X301^(1/3))*COS(('OddsRatio_working_3-way'!Y301+4*PI())/3)</f>
        <v>-0.13448481154450265</v>
      </c>
      <c r="AI301" s="11">
        <f>'OddsRatio_working_3-way'!U301/(3*'OddsRatio_working_3-way'!X301^(1/3))*SIN(('OddsRatio_working_3-way'!Y301)/3)</f>
        <v>-0.15866839392253948</v>
      </c>
      <c r="AJ301" s="11">
        <f>'OddsRatio_working_3-way'!U301/(3*'OddsRatio_working_3-way'!X301^(1/3))*SIN(('OddsRatio_working_3-way'!Y301+2*PI())/3)</f>
        <v>-0.39160292036394323</v>
      </c>
      <c r="AK301" s="11">
        <f>'OddsRatio_working_3-way'!U301/(3*'OddsRatio_working_3-way'!X301^(1/3))*SIN(('OddsRatio_working_3-way'!Y301+4*PI())/3)</f>
        <v>0.55027131428648257</v>
      </c>
      <c r="AL301" s="11">
        <f>'OddsRatio_working_3-way'!Z301+'OddsRatio_working_3-way'!AF301</f>
        <v>1.0875826858363919</v>
      </c>
      <c r="AM301" s="11">
        <f>'OddsRatio_working_3-way'!AA301+'OddsRatio_working_3-way'!AG301</f>
        <v>-0.81861306274738699</v>
      </c>
      <c r="AN301" s="11">
        <f>'OddsRatio_working_3-way'!AB301+'OddsRatio_working_3-way'!AH301</f>
        <v>-0.26896962308900529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1.0875826858363919</v>
      </c>
      <c r="AS301" s="11">
        <f>IF(('OddsRatio_working_3-way'!X301=0),IF(Q301&gt;0,-Q301^(1/3),(-Q301)^(1/3)),'OddsRatio_working_3-way'!AM301-'OddsRatio_working_3-way'!R301/3)</f>
        <v>-0.81861306274738699</v>
      </c>
      <c r="AT301" s="11">
        <f>IF(('OddsRatio_working_3-way'!X301=0),IF(Q301&gt;0,-Q301^(1/3),(-Q301)^(1/3)),'OddsRatio_working_3-way'!AN301-'OddsRatio_working_3-way'!R301/3)</f>
        <v>-0.26896962308900529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9">
        <f t="shared" si="65"/>
        <v>0.44745091024980294</v>
      </c>
      <c r="E302" s="9">
        <f t="shared" si="66"/>
        <v>0.27299655035088122</v>
      </c>
      <c r="F302" s="9">
        <f t="shared" si="67"/>
        <v>0.27955253939931585</v>
      </c>
      <c r="G302" s="9">
        <f t="shared" si="68"/>
        <v>1.0738104635428196</v>
      </c>
      <c r="H302" s="9">
        <f t="shared" si="69"/>
        <v>2.2348820330742427</v>
      </c>
      <c r="I302" s="9">
        <f t="shared" si="70"/>
        <v>3.6630499495861928</v>
      </c>
      <c r="J302" s="9">
        <f t="shared" si="71"/>
        <v>3.5771451125027673</v>
      </c>
      <c r="K302" s="11">
        <f t="shared" si="72"/>
        <v>0.46511627906976744</v>
      </c>
      <c r="L302" s="11">
        <f t="shared" si="73"/>
        <v>0.28735632183908044</v>
      </c>
      <c r="M302" s="11">
        <f t="shared" si="74"/>
        <v>0.29411764705882354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-0.2690692957214964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0.23703948299448085</v>
      </c>
      <c r="Q302" s="11">
        <f>2*'OddsRatio_working_3-way'!K302*'OddsRatio_working_3-way'!L302*'OddsRatio_working_3-way'!M302</f>
        <v>7.8620060694686855E-2</v>
      </c>
      <c r="R302" s="11">
        <f t="shared" si="75"/>
        <v>0</v>
      </c>
      <c r="S302" s="11">
        <f t="shared" si="76"/>
        <v>-0.88096072931276259</v>
      </c>
      <c r="T302" s="11">
        <f t="shared" si="77"/>
        <v>-0.29219261337073388</v>
      </c>
      <c r="U302" s="11">
        <f>'OddsRatio_working_3-way'!S302-'OddsRatio_working_3-way'!R302^2/3</f>
        <v>-0.88096072931276259</v>
      </c>
      <c r="V302" s="11">
        <f>'OddsRatio_working_3-way'!S302*'OddsRatio_working_3-way'!R302/3-2*'OddsRatio_working_3-way'!R302^3/27-'OddsRatio_working_3-way'!T302</f>
        <v>0.29219261337073388</v>
      </c>
      <c r="W302" s="11">
        <f>'OddsRatio_working_3-way'!V302^2+4*'OddsRatio_working_3-way'!U302^3/27</f>
        <v>-1.5913314313552487E-2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0.15913032208065475</v>
      </c>
      <c r="Y302" s="11">
        <f>IF('OddsRatio_working_3-way'!W302&gt;=0,IF('OddsRatio_working_3-way'!V302+SQRT('OddsRatio_working_3-way'!W302)&gt;0,0,PI()),ACOS('OddsRatio_working_3-way'!V302/(2*'OddsRatio_working_3-way'!X302)))</f>
        <v>0.4075562246194</v>
      </c>
      <c r="Z302" s="11">
        <f>'OddsRatio_working_3-way'!X302^(1/3)*COS('OddsRatio_working_3-way'!Y302/3)</f>
        <v>0.5369052317714097</v>
      </c>
      <c r="AA302" s="11">
        <f>'OddsRatio_working_3-way'!X302^(1/3)*COS(('OddsRatio_working_3-way'!Y302+2*PI())/3)</f>
        <v>-0.33201173325337474</v>
      </c>
      <c r="AB302" s="11">
        <f>'OddsRatio_working_3-way'!X302^(1/3)*COS(('OddsRatio_working_3-way'!Y302+4*PI())/3)</f>
        <v>-0.20489349851803507</v>
      </c>
      <c r="AC302" s="11">
        <f>'OddsRatio_working_3-way'!X302^(1/3)*SIN('OddsRatio_working_3-way'!Y302/3)</f>
        <v>7.3391747043358588E-2</v>
      </c>
      <c r="AD302" s="11">
        <f>'OddsRatio_working_3-way'!X302^(1/3)*SIN(('OddsRatio_working_3-way'!Y302+2*PI())/3)</f>
        <v>0.4282776966171335</v>
      </c>
      <c r="AE302" s="11">
        <f>'OddsRatio_working_3-way'!X302^(1/3)*SIN(('OddsRatio_working_3-way'!Y302+4*PI())/3)</f>
        <v>-0.50166944366049193</v>
      </c>
      <c r="AF302" s="11">
        <f>-'OddsRatio_working_3-way'!U302/(3*'OddsRatio_working_3-way'!X302^(1/3))*COS(('OddsRatio_working_3-way'!Y302)/3)</f>
        <v>0.53690523177140981</v>
      </c>
      <c r="AG302" s="11">
        <f>-'OddsRatio_working_3-way'!U302/(3*'OddsRatio_working_3-way'!X302^(1/3))*COS(('OddsRatio_working_3-way'!Y302+2*PI())/3)</f>
        <v>-0.3320117332533748</v>
      </c>
      <c r="AH302" s="11">
        <f>-'OddsRatio_working_3-way'!U302/(3*'OddsRatio_working_3-way'!X302^(1/3))*COS(('OddsRatio_working_3-way'!Y302+4*PI())/3)</f>
        <v>-0.20489349851803512</v>
      </c>
      <c r="AI302" s="11">
        <f>'OddsRatio_working_3-way'!U302/(3*'OddsRatio_working_3-way'!X302^(1/3))*SIN(('OddsRatio_working_3-way'!Y302)/3)</f>
        <v>-7.3391747043358602E-2</v>
      </c>
      <c r="AJ302" s="11">
        <f>'OddsRatio_working_3-way'!U302/(3*'OddsRatio_working_3-way'!X302^(1/3))*SIN(('OddsRatio_working_3-way'!Y302+2*PI())/3)</f>
        <v>-0.42827769661713355</v>
      </c>
      <c r="AK302" s="11">
        <f>'OddsRatio_working_3-way'!U302/(3*'OddsRatio_working_3-way'!X302^(1/3))*SIN(('OddsRatio_working_3-way'!Y302+4*PI())/3)</f>
        <v>0.50166944366049204</v>
      </c>
      <c r="AL302" s="11">
        <f>'OddsRatio_working_3-way'!Z302+'OddsRatio_working_3-way'!AF302</f>
        <v>1.0738104635428196</v>
      </c>
      <c r="AM302" s="11">
        <f>'OddsRatio_working_3-way'!AA302+'OddsRatio_working_3-way'!AG302</f>
        <v>-0.66402346650674948</v>
      </c>
      <c r="AN302" s="11">
        <f>'OddsRatio_working_3-way'!AB302+'OddsRatio_working_3-way'!AH302</f>
        <v>-0.40978699703607019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1.0738104635428196</v>
      </c>
      <c r="AS302" s="11">
        <f>IF(('OddsRatio_working_3-way'!X302=0),IF(Q302&gt;0,-Q302^(1/3),(-Q302)^(1/3)),'OddsRatio_working_3-way'!AM302-'OddsRatio_working_3-way'!R302/3)</f>
        <v>-0.66402346650674948</v>
      </c>
      <c r="AT302" s="11">
        <f>IF(('OddsRatio_working_3-way'!X302=0),IF(Q302&gt;0,-Q302^(1/3),(-Q302)^(1/3)),'OddsRatio_working_3-way'!AN302-'OddsRatio_working_3-way'!R302/3)</f>
        <v>-0.40978699703607019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9">
        <f t="shared" si="65"/>
        <v>0.45172930683512236</v>
      </c>
      <c r="E303" s="9">
        <f t="shared" si="66"/>
        <v>0.33720284207883094</v>
      </c>
      <c r="F303" s="9">
        <f t="shared" si="67"/>
        <v>0.21106785108604689</v>
      </c>
      <c r="G303" s="9">
        <f t="shared" si="68"/>
        <v>1.0740841834794328</v>
      </c>
      <c r="H303" s="9">
        <f t="shared" si="69"/>
        <v>2.2137151273317586</v>
      </c>
      <c r="I303" s="9">
        <f t="shared" si="70"/>
        <v>2.965574055767362</v>
      </c>
      <c r="J303" s="9">
        <f t="shared" si="71"/>
        <v>4.7378129585084272</v>
      </c>
      <c r="K303" s="11">
        <f t="shared" si="72"/>
        <v>0.46948356807511737</v>
      </c>
      <c r="L303" s="11">
        <f t="shared" si="73"/>
        <v>0.35335689045936397</v>
      </c>
      <c r="M303" s="11">
        <f t="shared" si="74"/>
        <v>0.2232142857142857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-0.2664800641303654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0.23847442724663648</v>
      </c>
      <c r="Q303" s="11">
        <f>2*'OddsRatio_working_3-way'!K303*'OddsRatio_working_3-way'!L303*'OddsRatio_working_3-way'!M303</f>
        <v>7.4060381132495801E-2</v>
      </c>
      <c r="R303" s="11">
        <f t="shared" si="75"/>
        <v>0</v>
      </c>
      <c r="S303" s="11">
        <f t="shared" si="76"/>
        <v>-0.89490532068459649</v>
      </c>
      <c r="T303" s="11">
        <f t="shared" si="77"/>
        <v>-0.27792090704490574</v>
      </c>
      <c r="U303" s="11">
        <f>'OddsRatio_working_3-way'!S303-'OddsRatio_working_3-way'!R303^2/3</f>
        <v>-0.89490532068459649</v>
      </c>
      <c r="V303" s="11">
        <f>'OddsRatio_working_3-way'!S303*'OddsRatio_working_3-way'!R303/3-2*'OddsRatio_working_3-way'!R303^3/27-'OddsRatio_working_3-way'!T303</f>
        <v>0.27792090704490574</v>
      </c>
      <c r="W303" s="11">
        <f>'OddsRatio_working_3-way'!V303^2+4*'OddsRatio_working_3-way'!U303^3/27</f>
        <v>-2.8936247586165267E-2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0.16292350824760404</v>
      </c>
      <c r="Y303" s="11">
        <f>IF('OddsRatio_working_3-way'!W303&gt;=0,IF('OddsRatio_working_3-way'!V303+SQRT('OddsRatio_working_3-way'!W303)&gt;0,0,PI()),ACOS('OddsRatio_working_3-way'!V303/(2*'OddsRatio_working_3-way'!X303)))</f>
        <v>0.54924602527908828</v>
      </c>
      <c r="Z303" s="11">
        <f>'OddsRatio_working_3-way'!X303^(1/3)*COS('OddsRatio_working_3-way'!Y303/3)</f>
        <v>0.53704209173971651</v>
      </c>
      <c r="AA303" s="11">
        <f>'OddsRatio_working_3-way'!X303^(1/3)*COS(('OddsRatio_working_3-way'!Y303+2*PI())/3)</f>
        <v>-0.35463535331073376</v>
      </c>
      <c r="AB303" s="11">
        <f>'OddsRatio_working_3-way'!X303^(1/3)*COS(('OddsRatio_working_3-way'!Y303+4*PI())/3)</f>
        <v>-0.18240673842898261</v>
      </c>
      <c r="AC303" s="11">
        <f>'OddsRatio_working_3-way'!X303^(1/3)*SIN('OddsRatio_working_3-way'!Y303/3)</f>
        <v>9.9436237164135396E-2</v>
      </c>
      <c r="AD303" s="11">
        <f>'OddsRatio_working_3-way'!X303^(1/3)*SIN(('OddsRatio_working_3-way'!Y303+2*PI())/3)</f>
        <v>0.41537397576605989</v>
      </c>
      <c r="AE303" s="11">
        <f>'OddsRatio_working_3-way'!X303^(1/3)*SIN(('OddsRatio_working_3-way'!Y303+4*PI())/3)</f>
        <v>-0.51481021293019524</v>
      </c>
      <c r="AF303" s="11">
        <f>-'OddsRatio_working_3-way'!U303/(3*'OddsRatio_working_3-way'!X303^(1/3))*COS(('OddsRatio_working_3-way'!Y303)/3)</f>
        <v>0.53704209173971629</v>
      </c>
      <c r="AG303" s="11">
        <f>-'OddsRatio_working_3-way'!U303/(3*'OddsRatio_working_3-way'!X303^(1/3))*COS(('OddsRatio_working_3-way'!Y303+2*PI())/3)</f>
        <v>-0.35463535331073365</v>
      </c>
      <c r="AH303" s="11">
        <f>-'OddsRatio_working_3-way'!U303/(3*'OddsRatio_working_3-way'!X303^(1/3))*COS(('OddsRatio_working_3-way'!Y303+4*PI())/3)</f>
        <v>-0.18240673842898256</v>
      </c>
      <c r="AI303" s="11">
        <f>'OddsRatio_working_3-way'!U303/(3*'OddsRatio_working_3-way'!X303^(1/3))*SIN(('OddsRatio_working_3-way'!Y303)/3)</f>
        <v>-9.9436237164135355E-2</v>
      </c>
      <c r="AJ303" s="11">
        <f>'OddsRatio_working_3-way'!U303/(3*'OddsRatio_working_3-way'!X303^(1/3))*SIN(('OddsRatio_working_3-way'!Y303+2*PI())/3)</f>
        <v>-0.41537397576605972</v>
      </c>
      <c r="AK303" s="11">
        <f>'OddsRatio_working_3-way'!U303/(3*'OddsRatio_working_3-way'!X303^(1/3))*SIN(('OddsRatio_working_3-way'!Y303+4*PI())/3)</f>
        <v>0.51481021293019502</v>
      </c>
      <c r="AL303" s="11">
        <f>'OddsRatio_working_3-way'!Z303+'OddsRatio_working_3-way'!AF303</f>
        <v>1.0740841834794328</v>
      </c>
      <c r="AM303" s="11">
        <f>'OddsRatio_working_3-way'!AA303+'OddsRatio_working_3-way'!AG303</f>
        <v>-0.70927070662146741</v>
      </c>
      <c r="AN303" s="11">
        <f>'OddsRatio_working_3-way'!AB303+'OddsRatio_working_3-way'!AH303</f>
        <v>-0.36481347685796517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1.0740841834794328</v>
      </c>
      <c r="AS303" s="11">
        <f>IF(('OddsRatio_working_3-way'!X303=0),IF(Q303&gt;0,-Q303^(1/3),(-Q303)^(1/3)),'OddsRatio_working_3-way'!AM303-'OddsRatio_working_3-way'!R303/3)</f>
        <v>-0.70927070662146741</v>
      </c>
      <c r="AT303" s="11">
        <f>IF(('OddsRatio_working_3-way'!X303=0),IF(Q303&gt;0,-Q303^(1/3),(-Q303)^(1/3)),'OddsRatio_working_3-way'!AN303-'OddsRatio_working_3-way'!R303/3)</f>
        <v>-0.36481347685796517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9">
        <f t="shared" si="65"/>
        <v>0.33198753660823699</v>
      </c>
      <c r="E304" s="9">
        <f t="shared" si="66"/>
        <v>0.34295500446068844</v>
      </c>
      <c r="F304" s="9">
        <f t="shared" si="67"/>
        <v>0.32505745893107491</v>
      </c>
      <c r="G304" s="9">
        <f t="shared" si="68"/>
        <v>1.0702985480421128</v>
      </c>
      <c r="H304" s="9">
        <f t="shared" si="69"/>
        <v>3.0121612703191727</v>
      </c>
      <c r="I304" s="9">
        <f t="shared" si="70"/>
        <v>2.915834400995382</v>
      </c>
      <c r="J304" s="9">
        <f t="shared" si="71"/>
        <v>3.0763791832016989</v>
      </c>
      <c r="K304" s="11">
        <f t="shared" si="72"/>
        <v>0.34722222222222221</v>
      </c>
      <c r="L304" s="11">
        <f t="shared" si="73"/>
        <v>0.35842293906810035</v>
      </c>
      <c r="M304" s="11">
        <f t="shared" si="74"/>
        <v>0.3401360544217687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-0.27635580317351971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0.2374755158933346</v>
      </c>
      <c r="Q304" s="11">
        <f>2*'OddsRatio_working_3-way'!K304*'OddsRatio_working_3-way'!L304*'OddsRatio_working_3-way'!M304</f>
        <v>8.466150299227615E-2</v>
      </c>
      <c r="R304" s="11">
        <f t="shared" si="75"/>
        <v>0</v>
      </c>
      <c r="S304" s="11">
        <f t="shared" si="76"/>
        <v>-0.85931076230820902</v>
      </c>
      <c r="T304" s="11">
        <f t="shared" si="77"/>
        <v>-0.30634964788171448</v>
      </c>
      <c r="U304" s="11">
        <f>'OddsRatio_working_3-way'!S304-'OddsRatio_working_3-way'!R304^2/3</f>
        <v>-0.85931076230820902</v>
      </c>
      <c r="V304" s="11">
        <f>'OddsRatio_working_3-way'!S304*'OddsRatio_working_3-way'!R304/3-2*'OddsRatio_working_3-way'!R304^3/27-'OddsRatio_working_3-way'!T304</f>
        <v>0.30634964788171448</v>
      </c>
      <c r="W304" s="11">
        <f>'OddsRatio_working_3-way'!V304^2+4*'OddsRatio_working_3-way'!U304^3/27</f>
        <v>-1.5403319940288096E-4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0.15330047289282356</v>
      </c>
      <c r="Y304" s="11">
        <f>IF('OddsRatio_working_3-way'!W304&gt;=0,IF('OddsRatio_working_3-way'!V304+SQRT('OddsRatio_working_3-way'!W304)&gt;0,0,PI()),ACOS('OddsRatio_working_3-way'!V304/(2*'OddsRatio_working_3-way'!X304)))</f>
        <v>4.049042669880798E-2</v>
      </c>
      <c r="Z304" s="11">
        <f>'OddsRatio_working_3-way'!X304^(1/3)*COS('OddsRatio_working_3-way'!Y304/3)</f>
        <v>0.5351492740210565</v>
      </c>
      <c r="AA304" s="11">
        <f>'OddsRatio_working_3-way'!X304^(1/3)*COS(('OddsRatio_working_3-way'!Y304+2*PI())/3)</f>
        <v>-0.27383015162599933</v>
      </c>
      <c r="AB304" s="11">
        <f>'OddsRatio_working_3-way'!X304^(1/3)*COS(('OddsRatio_working_3-way'!Y304+4*PI())/3)</f>
        <v>-0.26131912239505711</v>
      </c>
      <c r="AC304" s="11">
        <f>'OddsRatio_working_3-way'!X304^(1/3)*SIN('OddsRatio_working_3-way'!Y304/3)</f>
        <v>7.2232460943237372E-3</v>
      </c>
      <c r="AD304" s="11">
        <f>'OddsRatio_working_3-way'!X304^(1/3)*SIN(('OddsRatio_working_3-way'!Y304+2*PI())/3)</f>
        <v>0.45984124307187285</v>
      </c>
      <c r="AE304" s="11">
        <f>'OddsRatio_working_3-way'!X304^(1/3)*SIN(('OddsRatio_working_3-way'!Y304+4*PI())/3)</f>
        <v>-0.46706448916619658</v>
      </c>
      <c r="AF304" s="11">
        <f>-'OddsRatio_working_3-way'!U304/(3*'OddsRatio_working_3-way'!X304^(1/3))*COS(('OddsRatio_working_3-way'!Y304)/3)</f>
        <v>0.53514927402105639</v>
      </c>
      <c r="AG304" s="11">
        <f>-'OddsRatio_working_3-way'!U304/(3*'OddsRatio_working_3-way'!X304^(1/3))*COS(('OddsRatio_working_3-way'!Y304+2*PI())/3)</f>
        <v>-0.27383015162599927</v>
      </c>
      <c r="AH304" s="11">
        <f>-'OddsRatio_working_3-way'!U304/(3*'OddsRatio_working_3-way'!X304^(1/3))*COS(('OddsRatio_working_3-way'!Y304+4*PI())/3)</f>
        <v>-0.26131912239505711</v>
      </c>
      <c r="AI304" s="11">
        <f>'OddsRatio_working_3-way'!U304/(3*'OddsRatio_working_3-way'!X304^(1/3))*SIN(('OddsRatio_working_3-way'!Y304)/3)</f>
        <v>-7.2232460943237363E-3</v>
      </c>
      <c r="AJ304" s="11">
        <f>'OddsRatio_working_3-way'!U304/(3*'OddsRatio_working_3-way'!X304^(1/3))*SIN(('OddsRatio_working_3-way'!Y304+2*PI())/3)</f>
        <v>-0.45984124307187274</v>
      </c>
      <c r="AK304" s="11">
        <f>'OddsRatio_working_3-way'!U304/(3*'OddsRatio_working_3-way'!X304^(1/3))*SIN(('OddsRatio_working_3-way'!Y304+4*PI())/3)</f>
        <v>0.46706448916619647</v>
      </c>
      <c r="AL304" s="11">
        <f>'OddsRatio_working_3-way'!Z304+'OddsRatio_working_3-way'!AF304</f>
        <v>1.0702985480421128</v>
      </c>
      <c r="AM304" s="11">
        <f>'OddsRatio_working_3-way'!AA304+'OddsRatio_working_3-way'!AG304</f>
        <v>-0.54766030325199866</v>
      </c>
      <c r="AN304" s="11">
        <f>'OddsRatio_working_3-way'!AB304+'OddsRatio_working_3-way'!AH304</f>
        <v>-0.52263824479011423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1.0702985480421128</v>
      </c>
      <c r="AS304" s="11">
        <f>IF(('OddsRatio_working_3-way'!X304=0),IF(Q304&gt;0,-Q304^(1/3),(-Q304)^(1/3)),'OddsRatio_working_3-way'!AM304-'OddsRatio_working_3-way'!R304/3)</f>
        <v>-0.54766030325199866</v>
      </c>
      <c r="AT304" s="11">
        <f>IF(('OddsRatio_working_3-way'!X304=0),IF(Q304&gt;0,-Q304^(1/3),(-Q304)^(1/3)),'OddsRatio_working_3-way'!AN304-'OddsRatio_working_3-way'!R304/3)</f>
        <v>-0.52263824479011423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9">
        <f t="shared" si="65"/>
        <v>0.41833786851645016</v>
      </c>
      <c r="E305" s="9">
        <f t="shared" si="66"/>
        <v>0.33332725980845013</v>
      </c>
      <c r="F305" s="9">
        <f t="shared" si="67"/>
        <v>0.24833487167509968</v>
      </c>
      <c r="G305" s="9">
        <f t="shared" si="68"/>
        <v>1.0695479479785746</v>
      </c>
      <c r="H305" s="9">
        <f t="shared" si="69"/>
        <v>2.3904123323721467</v>
      </c>
      <c r="I305" s="9">
        <f t="shared" si="70"/>
        <v>3.0000546627199349</v>
      </c>
      <c r="J305" s="9">
        <f t="shared" si="71"/>
        <v>4.0268206927793662</v>
      </c>
      <c r="K305" s="11">
        <f t="shared" si="72"/>
        <v>0.43478260869565222</v>
      </c>
      <c r="L305" s="11">
        <f t="shared" si="73"/>
        <v>0.34843205574912889</v>
      </c>
      <c r="M305" s="11">
        <f t="shared" si="74"/>
        <v>0.2610966057441253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-0.2721215196842951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0.23732459240490111</v>
      </c>
      <c r="Q305" s="11">
        <f>2*'OddsRatio_working_3-way'!K305*'OddsRatio_working_3-way'!L305*'OddsRatio_working_3-way'!M305</f>
        <v>7.9108197468300348E-2</v>
      </c>
      <c r="R305" s="11">
        <f t="shared" si="75"/>
        <v>0</v>
      </c>
      <c r="S305" s="11">
        <f t="shared" si="76"/>
        <v>-0.87212724917983686</v>
      </c>
      <c r="T305" s="11">
        <f t="shared" si="77"/>
        <v>-0.29070908305994553</v>
      </c>
      <c r="U305" s="11">
        <f>'OddsRatio_working_3-way'!S305-'OddsRatio_working_3-way'!R305^2/3</f>
        <v>-0.87212724917983686</v>
      </c>
      <c r="V305" s="11">
        <f>'OddsRatio_working_3-way'!S305*'OddsRatio_working_3-way'!R305/3-2*'OddsRatio_working_3-way'!R305^3/27-'OddsRatio_working_3-way'!T305</f>
        <v>0.29070908305994553</v>
      </c>
      <c r="W305" s="11">
        <f>'OddsRatio_working_3-way'!V305^2+4*'OddsRatio_working_3-way'!U305^3/27</f>
        <v>-1.3761586816422158E-2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0.15674290876302543</v>
      </c>
      <c r="Y305" s="11">
        <f>IF('OddsRatio_working_3-way'!W305&gt;=0,IF('OddsRatio_working_3-way'!V305+SQRT('OddsRatio_working_3-way'!W305)&gt;0,0,PI()),ACOS('OddsRatio_working_3-way'!V305/(2*'OddsRatio_working_3-way'!X305)))</f>
        <v>0.38354563441888856</v>
      </c>
      <c r="Z305" s="11">
        <f>'OddsRatio_working_3-way'!X305^(1/3)*COS('OddsRatio_working_3-way'!Y305/3)</f>
        <v>0.53477397398928728</v>
      </c>
      <c r="AA305" s="11">
        <f>'OddsRatio_working_3-way'!X305^(1/3)*COS(('OddsRatio_working_3-way'!Y305+2*PI())/3)</f>
        <v>-0.3269219334776805</v>
      </c>
      <c r="AB305" s="11">
        <f>'OddsRatio_working_3-way'!X305^(1/3)*COS(('OddsRatio_working_3-way'!Y305+4*PI())/3)</f>
        <v>-0.20785204051160688</v>
      </c>
      <c r="AC305" s="11">
        <f>'OddsRatio_working_3-way'!X305^(1/3)*SIN('OddsRatio_working_3-way'!Y305/3)</f>
        <v>6.8745034756342666E-2</v>
      </c>
      <c r="AD305" s="11">
        <f>'OddsRatio_working_3-way'!X305^(1/3)*SIN(('OddsRatio_working_3-way'!Y305+2*PI())/3)</f>
        <v>0.42875532937931005</v>
      </c>
      <c r="AE305" s="11">
        <f>'OddsRatio_working_3-way'!X305^(1/3)*SIN(('OddsRatio_working_3-way'!Y305+4*PI())/3)</f>
        <v>-0.49750036413565263</v>
      </c>
      <c r="AF305" s="11">
        <f>-'OddsRatio_working_3-way'!U305/(3*'OddsRatio_working_3-way'!X305^(1/3))*COS(('OddsRatio_working_3-way'!Y305)/3)</f>
        <v>0.53477397398928728</v>
      </c>
      <c r="AG305" s="11">
        <f>-'OddsRatio_working_3-way'!U305/(3*'OddsRatio_working_3-way'!X305^(1/3))*COS(('OddsRatio_working_3-way'!Y305+2*PI())/3)</f>
        <v>-0.3269219334776805</v>
      </c>
      <c r="AH305" s="11">
        <f>-'OddsRatio_working_3-way'!U305/(3*'OddsRatio_working_3-way'!X305^(1/3))*COS(('OddsRatio_working_3-way'!Y305+4*PI())/3)</f>
        <v>-0.20785204051160688</v>
      </c>
      <c r="AI305" s="11">
        <f>'OddsRatio_working_3-way'!U305/(3*'OddsRatio_working_3-way'!X305^(1/3))*SIN(('OddsRatio_working_3-way'!Y305)/3)</f>
        <v>-6.8745034756342666E-2</v>
      </c>
      <c r="AJ305" s="11">
        <f>'OddsRatio_working_3-way'!U305/(3*'OddsRatio_working_3-way'!X305^(1/3))*SIN(('OddsRatio_working_3-way'!Y305+2*PI())/3)</f>
        <v>-0.42875532937931005</v>
      </c>
      <c r="AK305" s="11">
        <f>'OddsRatio_working_3-way'!U305/(3*'OddsRatio_working_3-way'!X305^(1/3))*SIN(('OddsRatio_working_3-way'!Y305+4*PI())/3)</f>
        <v>0.49750036413565263</v>
      </c>
      <c r="AL305" s="11">
        <f>'OddsRatio_working_3-way'!Z305+'OddsRatio_working_3-way'!AF305</f>
        <v>1.0695479479785746</v>
      </c>
      <c r="AM305" s="11">
        <f>'OddsRatio_working_3-way'!AA305+'OddsRatio_working_3-way'!AG305</f>
        <v>-0.65384386695536101</v>
      </c>
      <c r="AN305" s="11">
        <f>'OddsRatio_working_3-way'!AB305+'OddsRatio_working_3-way'!AH305</f>
        <v>-0.41570408102321377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1.0695479479785746</v>
      </c>
      <c r="AS305" s="11">
        <f>IF(('OddsRatio_working_3-way'!X305=0),IF(Q305&gt;0,-Q305^(1/3),(-Q305)^(1/3)),'OddsRatio_working_3-way'!AM305-'OddsRatio_working_3-way'!R305/3)</f>
        <v>-0.65384386695536101</v>
      </c>
      <c r="AT305" s="11">
        <f>IF(('OddsRatio_working_3-way'!X305=0),IF(Q305&gt;0,-Q305^(1/3),(-Q305)^(1/3)),'OddsRatio_working_3-way'!AN305-'OddsRatio_working_3-way'!R305/3)</f>
        <v>-0.41570408102321377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9">
        <f t="shared" si="65"/>
        <v>0.62754184134141655</v>
      </c>
      <c r="E306" s="9">
        <f t="shared" si="66"/>
        <v>0.23943911521025857</v>
      </c>
      <c r="F306" s="9">
        <f t="shared" si="67"/>
        <v>0.13301904344832519</v>
      </c>
      <c r="G306" s="9">
        <f t="shared" si="68"/>
        <v>1.0991097093619522</v>
      </c>
      <c r="H306" s="9">
        <f t="shared" si="69"/>
        <v>1.5935192430554541</v>
      </c>
      <c r="I306" s="9">
        <f t="shared" si="70"/>
        <v>4.1764270600560414</v>
      </c>
      <c r="J306" s="9">
        <f t="shared" si="71"/>
        <v>7.5177205765163757</v>
      </c>
      <c r="K306" s="11">
        <f t="shared" si="72"/>
        <v>0.64935064935064934</v>
      </c>
      <c r="L306" s="11">
        <f t="shared" si="73"/>
        <v>0.25706940874035988</v>
      </c>
      <c r="M306" s="11">
        <f t="shared" si="74"/>
        <v>0.14430014430014432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-0.22291676873855637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0.22546144804349327</v>
      </c>
      <c r="Q306" s="11">
        <f>2*'OddsRatio_working_3-way'!K306*'OddsRatio_working_3-way'!L306*'OddsRatio_working_3-way'!M306</f>
        <v>4.8175523086216511E-2</v>
      </c>
      <c r="R306" s="11">
        <f t="shared" si="75"/>
        <v>0</v>
      </c>
      <c r="S306" s="11">
        <f t="shared" si="76"/>
        <v>-1.0114153785708306</v>
      </c>
      <c r="T306" s="11">
        <f t="shared" si="77"/>
        <v>-0.21611439713051933</v>
      </c>
      <c r="U306" s="11">
        <f>'OddsRatio_working_3-way'!S306-'OddsRatio_working_3-way'!R306^2/3</f>
        <v>-1.0114153785708306</v>
      </c>
      <c r="V306" s="11">
        <f>'OddsRatio_working_3-way'!S306*'OddsRatio_working_3-way'!R306/3-2*'OddsRatio_working_3-way'!R306^3/27-'OddsRatio_working_3-way'!T306</f>
        <v>0.21611439713051933</v>
      </c>
      <c r="W306" s="11">
        <f>'OddsRatio_working_3-way'!V306^2+4*'OddsRatio_working_3-way'!U306^3/27</f>
        <v>-0.10657435340685695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0.19575481223583288</v>
      </c>
      <c r="Y306" s="11">
        <f>IF('OddsRatio_working_3-way'!W306&gt;=0,IF('OddsRatio_working_3-way'!V306+SQRT('OddsRatio_working_3-way'!W306)&gt;0,0,PI()),ACOS('OddsRatio_working_3-way'!V306/(2*'OddsRatio_working_3-way'!X306)))</f>
        <v>0.98603213617625984</v>
      </c>
      <c r="Z306" s="11">
        <f>'OddsRatio_working_3-way'!X306^(1/3)*COS('OddsRatio_working_3-way'!Y306/3)</f>
        <v>0.5495548546809762</v>
      </c>
      <c r="AA306" s="11">
        <f>'OddsRatio_working_3-way'!X306^(1/3)*COS(('OddsRatio_working_3-way'!Y306+2*PI())/3)</f>
        <v>-0.4370917548508344</v>
      </c>
      <c r="AB306" s="11">
        <f>'OddsRatio_working_3-way'!X306^(1/3)*COS(('OddsRatio_working_3-way'!Y306+4*PI())/3)</f>
        <v>-0.11246309983014209</v>
      </c>
      <c r="AC306" s="11">
        <f>'OddsRatio_working_3-way'!X306^(1/3)*SIN('OddsRatio_working_3-way'!Y306/3)</f>
        <v>0.18742444136286313</v>
      </c>
      <c r="AD306" s="11">
        <f>'OddsRatio_working_3-way'!X306^(1/3)*SIN(('OddsRatio_working_3-way'!Y306+2*PI())/3)</f>
        <v>0.38221624424535955</v>
      </c>
      <c r="AE306" s="11">
        <f>'OddsRatio_working_3-way'!X306^(1/3)*SIN(('OddsRatio_working_3-way'!Y306+4*PI())/3)</f>
        <v>-0.56964068560822245</v>
      </c>
      <c r="AF306" s="11">
        <f>-'OddsRatio_working_3-way'!U306/(3*'OddsRatio_working_3-way'!X306^(1/3))*COS(('OddsRatio_working_3-way'!Y306)/3)</f>
        <v>0.54955485468097609</v>
      </c>
      <c r="AG306" s="11">
        <f>-'OddsRatio_working_3-way'!U306/(3*'OddsRatio_working_3-way'!X306^(1/3))*COS(('OddsRatio_working_3-way'!Y306+2*PI())/3)</f>
        <v>-0.43709175485083429</v>
      </c>
      <c r="AH306" s="11">
        <f>-'OddsRatio_working_3-way'!U306/(3*'OddsRatio_working_3-way'!X306^(1/3))*COS(('OddsRatio_working_3-way'!Y306+4*PI())/3)</f>
        <v>-0.11246309983014208</v>
      </c>
      <c r="AI306" s="11">
        <f>'OddsRatio_working_3-way'!U306/(3*'OddsRatio_working_3-way'!X306^(1/3))*SIN(('OddsRatio_working_3-way'!Y306)/3)</f>
        <v>-0.1874244413628631</v>
      </c>
      <c r="AJ306" s="11">
        <f>'OddsRatio_working_3-way'!U306/(3*'OddsRatio_working_3-way'!X306^(1/3))*SIN(('OddsRatio_working_3-way'!Y306+2*PI())/3)</f>
        <v>-0.38221624424535949</v>
      </c>
      <c r="AK306" s="11">
        <f>'OddsRatio_working_3-way'!U306/(3*'OddsRatio_working_3-way'!X306^(1/3))*SIN(('OddsRatio_working_3-way'!Y306+4*PI())/3)</f>
        <v>0.56964068560822234</v>
      </c>
      <c r="AL306" s="11">
        <f>'OddsRatio_working_3-way'!Z306+'OddsRatio_working_3-way'!AF306</f>
        <v>1.0991097093619522</v>
      </c>
      <c r="AM306" s="11">
        <f>'OddsRatio_working_3-way'!AA306+'OddsRatio_working_3-way'!AG306</f>
        <v>-0.87418350970166869</v>
      </c>
      <c r="AN306" s="11">
        <f>'OddsRatio_working_3-way'!AB306+'OddsRatio_working_3-way'!AH306</f>
        <v>-0.22492619966028415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1.0991097093619522</v>
      </c>
      <c r="AS306" s="11">
        <f>IF(('OddsRatio_working_3-way'!X306=0),IF(Q306&gt;0,-Q306^(1/3),(-Q306)^(1/3)),'OddsRatio_working_3-way'!AM306-'OddsRatio_working_3-way'!R306/3)</f>
        <v>-0.87418350970166869</v>
      </c>
      <c r="AT306" s="11">
        <f>IF(('OddsRatio_working_3-way'!X306=0),IF(Q306&gt;0,-Q306^(1/3),(-Q306)^(1/3)),'OddsRatio_working_3-way'!AN306-'OddsRatio_working_3-way'!R306/3)</f>
        <v>-0.22492619966028415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9">
        <f t="shared" si="65"/>
        <v>0.41074051502751974</v>
      </c>
      <c r="E307" s="9">
        <f t="shared" si="66"/>
        <v>0.31726485306812369</v>
      </c>
      <c r="F307" s="9">
        <f t="shared" si="67"/>
        <v>0.27199463190435641</v>
      </c>
      <c r="G307" s="9">
        <f t="shared" si="68"/>
        <v>1.0706172588753704</v>
      </c>
      <c r="H307" s="9">
        <f t="shared" si="69"/>
        <v>2.4346271268929964</v>
      </c>
      <c r="I307" s="9">
        <f t="shared" si="70"/>
        <v>3.1519406903394942</v>
      </c>
      <c r="J307" s="9">
        <f t="shared" si="71"/>
        <v>3.676543147188426</v>
      </c>
      <c r="K307" s="11">
        <f t="shared" si="72"/>
        <v>0.42735042735042739</v>
      </c>
      <c r="L307" s="11">
        <f t="shared" si="73"/>
        <v>0.33222591362126247</v>
      </c>
      <c r="M307" s="11">
        <f t="shared" si="74"/>
        <v>0.2857142857142857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-0.27314324656517341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0.2373042240151875</v>
      </c>
      <c r="Q307" s="11">
        <f>2*'OddsRatio_working_3-way'!K307*'OddsRatio_working_3-way'!L307*'OddsRatio_working_3-way'!M307</f>
        <v>8.112964923596154E-2</v>
      </c>
      <c r="R307" s="11">
        <f t="shared" si="75"/>
        <v>0</v>
      </c>
      <c r="S307" s="11">
        <f t="shared" si="76"/>
        <v>-0.86879037647583013</v>
      </c>
      <c r="T307" s="11">
        <f t="shared" si="77"/>
        <v>-0.29702235093190771</v>
      </c>
      <c r="U307" s="11">
        <f>'OddsRatio_working_3-way'!S307-'OddsRatio_working_3-way'!R307^2/3</f>
        <v>-0.86879037647583013</v>
      </c>
      <c r="V307" s="11">
        <f>'OddsRatio_working_3-way'!S307*'OddsRatio_working_3-way'!R307/3-2*'OddsRatio_working_3-way'!R307^3/27-'OddsRatio_working_3-way'!T307</f>
        <v>0.29702235093190771</v>
      </c>
      <c r="W307" s="11">
        <f>'OddsRatio_working_3-way'!V307^2+4*'OddsRatio_working_3-way'!U307^3/27</f>
        <v>-8.9273711975838277E-3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0.15584419154294873</v>
      </c>
      <c r="Y307" s="11">
        <f>IF('OddsRatio_working_3-way'!W307&gt;=0,IF('OddsRatio_working_3-way'!V307+SQRT('OddsRatio_working_3-way'!W307)&gt;0,0,PI()),ACOS('OddsRatio_working_3-way'!V307/(2*'OddsRatio_working_3-way'!X307)))</f>
        <v>0.30798446667178037</v>
      </c>
      <c r="Z307" s="11">
        <f>'OddsRatio_working_3-way'!X307^(1/3)*COS('OddsRatio_working_3-way'!Y307/3)</f>
        <v>0.5353086294376852</v>
      </c>
      <c r="AA307" s="11">
        <f>'OddsRatio_working_3-way'!X307^(1/3)*COS(('OddsRatio_working_3-way'!Y307+2*PI())/3)</f>
        <v>-0.31541515177304263</v>
      </c>
      <c r="AB307" s="11">
        <f>'OddsRatio_working_3-way'!X307^(1/3)*COS(('OddsRatio_working_3-way'!Y307+4*PI())/3)</f>
        <v>-0.2198934776646429</v>
      </c>
      <c r="AC307" s="11">
        <f>'OddsRatio_working_3-way'!X307^(1/3)*SIN('OddsRatio_working_3-way'!Y307/3)</f>
        <v>5.5149464259928498E-2</v>
      </c>
      <c r="AD307" s="11">
        <f>'OddsRatio_working_3-way'!X307^(1/3)*SIN(('OddsRatio_working_3-way'!Y307+2*PI())/3)</f>
        <v>0.4360161398281015</v>
      </c>
      <c r="AE307" s="11">
        <f>'OddsRatio_working_3-way'!X307^(1/3)*SIN(('OddsRatio_working_3-way'!Y307+4*PI())/3)</f>
        <v>-0.49116560408802989</v>
      </c>
      <c r="AF307" s="11">
        <f>-'OddsRatio_working_3-way'!U307/(3*'OddsRatio_working_3-way'!X307^(1/3))*COS(('OddsRatio_working_3-way'!Y307)/3)</f>
        <v>0.53530862943768509</v>
      </c>
      <c r="AG307" s="11">
        <f>-'OddsRatio_working_3-way'!U307/(3*'OddsRatio_working_3-way'!X307^(1/3))*COS(('OddsRatio_working_3-way'!Y307+2*PI())/3)</f>
        <v>-0.31541515177304258</v>
      </c>
      <c r="AH307" s="11">
        <f>-'OddsRatio_working_3-way'!U307/(3*'OddsRatio_working_3-way'!X307^(1/3))*COS(('OddsRatio_working_3-way'!Y307+4*PI())/3)</f>
        <v>-0.21989347766464284</v>
      </c>
      <c r="AI307" s="11">
        <f>'OddsRatio_working_3-way'!U307/(3*'OddsRatio_working_3-way'!X307^(1/3))*SIN(('OddsRatio_working_3-way'!Y307)/3)</f>
        <v>-5.5149464259928484E-2</v>
      </c>
      <c r="AJ307" s="11">
        <f>'OddsRatio_working_3-way'!U307/(3*'OddsRatio_working_3-way'!X307^(1/3))*SIN(('OddsRatio_working_3-way'!Y307+2*PI())/3)</f>
        <v>-0.43601613982810145</v>
      </c>
      <c r="AK307" s="11">
        <f>'OddsRatio_working_3-way'!U307/(3*'OddsRatio_working_3-way'!X307^(1/3))*SIN(('OddsRatio_working_3-way'!Y307+4*PI())/3)</f>
        <v>0.49116560408802978</v>
      </c>
      <c r="AL307" s="11">
        <f>'OddsRatio_working_3-way'!Z307+'OddsRatio_working_3-way'!AF307</f>
        <v>1.0706172588753704</v>
      </c>
      <c r="AM307" s="11">
        <f>'OddsRatio_working_3-way'!AA307+'OddsRatio_working_3-way'!AG307</f>
        <v>-0.63083030354608516</v>
      </c>
      <c r="AN307" s="11">
        <f>'OddsRatio_working_3-way'!AB307+'OddsRatio_working_3-way'!AH307</f>
        <v>-0.43978695532928574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1.0706172588753704</v>
      </c>
      <c r="AS307" s="11">
        <f>IF(('OddsRatio_working_3-way'!X307=0),IF(Q307&gt;0,-Q307^(1/3),(-Q307)^(1/3)),'OddsRatio_working_3-way'!AM307-'OddsRatio_working_3-way'!R307/3)</f>
        <v>-0.63083030354608516</v>
      </c>
      <c r="AT307" s="11">
        <f>IF(('OddsRatio_working_3-way'!X307=0),IF(Q307&gt;0,-Q307^(1/3),(-Q307)^(1/3)),'OddsRatio_working_3-way'!AN307-'OddsRatio_working_3-way'!R307/3)</f>
        <v>-0.43978695532928574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9">
        <f t="shared" si="65"/>
        <v>0.48311859298813747</v>
      </c>
      <c r="E308" s="9">
        <f t="shared" si="66"/>
        <v>0.30799947231700203</v>
      </c>
      <c r="F308" s="9">
        <f t="shared" si="67"/>
        <v>0.20888193469486083</v>
      </c>
      <c r="G308" s="9">
        <f t="shared" si="68"/>
        <v>1.0698851472780184</v>
      </c>
      <c r="H308" s="9">
        <f t="shared" si="69"/>
        <v>2.0698851472780184</v>
      </c>
      <c r="I308" s="9">
        <f t="shared" si="70"/>
        <v>3.246758809283838</v>
      </c>
      <c r="J308" s="9">
        <f t="shared" si="71"/>
        <v>4.7873934213641851</v>
      </c>
      <c r="K308" s="11">
        <f t="shared" si="72"/>
        <v>0.5</v>
      </c>
      <c r="L308" s="11">
        <f t="shared" si="73"/>
        <v>0.32258064516129031</v>
      </c>
      <c r="M308" s="11">
        <f t="shared" si="74"/>
        <v>0.22026431718061673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-0.26410402160011381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0.23589597839988627</v>
      </c>
      <c r="Q308" s="11">
        <f>2*'OddsRatio_working_3-way'!K308*'OddsRatio_working_3-way'!L308*'OddsRatio_working_3-way'!M308</f>
        <v>7.1053005542134423E-2</v>
      </c>
      <c r="R308" s="11">
        <f t="shared" si="75"/>
        <v>0</v>
      </c>
      <c r="S308" s="11">
        <f t="shared" si="76"/>
        <v>-0.89319343556631636</v>
      </c>
      <c r="T308" s="11">
        <f t="shared" si="77"/>
        <v>-0.2690341673392519</v>
      </c>
      <c r="U308" s="11">
        <f>'OddsRatio_working_3-way'!S308-'OddsRatio_working_3-way'!R308^2/3</f>
        <v>-0.89319343556631636</v>
      </c>
      <c r="V308" s="11">
        <f>'OddsRatio_working_3-way'!S308*'OddsRatio_working_3-way'!R308/3-2*'OddsRatio_working_3-way'!R308^3/27-'OddsRatio_working_3-way'!T308</f>
        <v>0.2690341673392519</v>
      </c>
      <c r="W308" s="11">
        <f>'OddsRatio_working_3-way'!V308^2+4*'OddsRatio_working_3-way'!U308^3/27</f>
        <v>-3.3188738618150054E-2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0.16245624165761888</v>
      </c>
      <c r="Y308" s="11">
        <f>IF('OddsRatio_working_3-way'!W308&gt;=0,IF('OddsRatio_working_3-way'!V308+SQRT('OddsRatio_working_3-way'!W308)&gt;0,0,PI()),ACOS('OddsRatio_working_3-way'!V308/(2*'OddsRatio_working_3-way'!X308)))</f>
        <v>0.59522848559522101</v>
      </c>
      <c r="Z308" s="11">
        <f>'OddsRatio_working_3-way'!X308^(1/3)*COS('OddsRatio_working_3-way'!Y308/3)</f>
        <v>0.53494257363900932</v>
      </c>
      <c r="AA308" s="11">
        <f>'OddsRatio_working_3-way'!X308^(1/3)*COS(('OddsRatio_working_3-way'!Y308+2*PI())/3)</f>
        <v>-0.36061467667049701</v>
      </c>
      <c r="AB308" s="11">
        <f>'OddsRatio_working_3-way'!X308^(1/3)*COS(('OddsRatio_working_3-way'!Y308+4*PI())/3)</f>
        <v>-0.17432789696851242</v>
      </c>
      <c r="AC308" s="11">
        <f>'OddsRatio_working_3-way'!X308^(1/3)*SIN('OddsRatio_working_3-way'!Y308/3)</f>
        <v>0.10755272240740926</v>
      </c>
      <c r="AD308" s="11">
        <f>'OddsRatio_working_3-way'!X308^(1/3)*SIN(('OddsRatio_working_3-way'!Y308+2*PI())/3)</f>
        <v>0.40949749713350514</v>
      </c>
      <c r="AE308" s="11">
        <f>'OddsRatio_working_3-way'!X308^(1/3)*SIN(('OddsRatio_working_3-way'!Y308+4*PI())/3)</f>
        <v>-0.51705021954091446</v>
      </c>
      <c r="AF308" s="11">
        <f>-'OddsRatio_working_3-way'!U308/(3*'OddsRatio_working_3-way'!X308^(1/3))*COS(('OddsRatio_working_3-way'!Y308)/3)</f>
        <v>0.53494257363900921</v>
      </c>
      <c r="AG308" s="11">
        <f>-'OddsRatio_working_3-way'!U308/(3*'OddsRatio_working_3-way'!X308^(1/3))*COS(('OddsRatio_working_3-way'!Y308+2*PI())/3)</f>
        <v>-0.3606146766704969</v>
      </c>
      <c r="AH308" s="11">
        <f>-'OddsRatio_working_3-way'!U308/(3*'OddsRatio_working_3-way'!X308^(1/3))*COS(('OddsRatio_working_3-way'!Y308+4*PI())/3)</f>
        <v>-0.17432789696851239</v>
      </c>
      <c r="AI308" s="11">
        <f>'OddsRatio_working_3-way'!U308/(3*'OddsRatio_working_3-way'!X308^(1/3))*SIN(('OddsRatio_working_3-way'!Y308)/3)</f>
        <v>-0.10755272240740925</v>
      </c>
      <c r="AJ308" s="11">
        <f>'OddsRatio_working_3-way'!U308/(3*'OddsRatio_working_3-way'!X308^(1/3))*SIN(('OddsRatio_working_3-way'!Y308+2*PI())/3)</f>
        <v>-0.40949749713350508</v>
      </c>
      <c r="AK308" s="11">
        <f>'OddsRatio_working_3-way'!U308/(3*'OddsRatio_working_3-way'!X308^(1/3))*SIN(('OddsRatio_working_3-way'!Y308+4*PI())/3)</f>
        <v>0.51705021954091446</v>
      </c>
      <c r="AL308" s="11">
        <f>'OddsRatio_working_3-way'!Z308+'OddsRatio_working_3-way'!AF308</f>
        <v>1.0698851472780184</v>
      </c>
      <c r="AM308" s="11">
        <f>'OddsRatio_working_3-way'!AA308+'OddsRatio_working_3-way'!AG308</f>
        <v>-0.72122935334099392</v>
      </c>
      <c r="AN308" s="11">
        <f>'OddsRatio_working_3-way'!AB308+'OddsRatio_working_3-way'!AH308</f>
        <v>-0.34865579393702484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1.0698851472780184</v>
      </c>
      <c r="AS308" s="11">
        <f>IF(('OddsRatio_working_3-way'!X308=0),IF(Q308&gt;0,-Q308^(1/3),(-Q308)^(1/3)),'OddsRatio_working_3-way'!AM308-'OddsRatio_working_3-way'!R308/3)</f>
        <v>-0.72122935334099392</v>
      </c>
      <c r="AT308" s="11">
        <f>IF(('OddsRatio_working_3-way'!X308=0),IF(Q308&gt;0,-Q308^(1/3),(-Q308)^(1/3)),'OddsRatio_working_3-way'!AN308-'OddsRatio_working_3-way'!R308/3)</f>
        <v>-0.34865579393702484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9">
        <f t="shared" si="65"/>
        <v>0.59937287446279586</v>
      </c>
      <c r="E309" s="9">
        <f t="shared" si="66"/>
        <v>0.24361280107557176</v>
      </c>
      <c r="F309" s="9">
        <f t="shared" si="67"/>
        <v>0.15701432446163238</v>
      </c>
      <c r="G309" s="9">
        <f t="shared" si="68"/>
        <v>1.0780814592313215</v>
      </c>
      <c r="H309" s="9">
        <f t="shared" si="69"/>
        <v>1.6684105047234195</v>
      </c>
      <c r="I309" s="9">
        <f t="shared" si="70"/>
        <v>4.1048746025862055</v>
      </c>
      <c r="J309" s="9">
        <f t="shared" si="71"/>
        <v>6.3688456669719802</v>
      </c>
      <c r="K309" s="11">
        <f t="shared" si="72"/>
        <v>0.61728395061728392</v>
      </c>
      <c r="L309" s="11">
        <f t="shared" si="73"/>
        <v>0.25773195876288663</v>
      </c>
      <c r="M309" s="11">
        <f t="shared" si="74"/>
        <v>0.16722408026755853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-0.23657322805686776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0.22560458837165842</v>
      </c>
      <c r="Q309" s="11">
        <f>2*'OddsRatio_working_3-way'!K309*'OddsRatio_working_3-way'!L309*'OddsRatio_working_3-way'!M309</f>
        <v>5.3208629332938316E-2</v>
      </c>
      <c r="R309" s="11">
        <f t="shared" si="75"/>
        <v>0</v>
      </c>
      <c r="S309" s="11">
        <f t="shared" si="76"/>
        <v>-0.95363532984986499</v>
      </c>
      <c r="T309" s="11">
        <f t="shared" si="77"/>
        <v>-0.22491399288911915</v>
      </c>
      <c r="U309" s="11">
        <f>'OddsRatio_working_3-way'!S309-'OddsRatio_working_3-way'!R309^2/3</f>
        <v>-0.95363532984986499</v>
      </c>
      <c r="V309" s="11">
        <f>'OddsRatio_working_3-way'!S309*'OddsRatio_working_3-way'!R309/3-2*'OddsRatio_working_3-way'!R309^3/27-'OddsRatio_working_3-way'!T309</f>
        <v>0.22491399288911915</v>
      </c>
      <c r="W309" s="11">
        <f>'OddsRatio_working_3-way'!V309^2+4*'OddsRatio_working_3-way'!U309^3/27</f>
        <v>-7.7895972563790772E-2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0.17922212249128</v>
      </c>
      <c r="Y309" s="11">
        <f>IF('OddsRatio_working_3-way'!W309&gt;=0,IF('OddsRatio_working_3-way'!V309+SQRT('OddsRatio_working_3-way'!W309)&gt;0,0,PI()),ACOS('OddsRatio_working_3-way'!V309/(2*'OddsRatio_working_3-way'!X309)))</f>
        <v>0.89249311792068398</v>
      </c>
      <c r="Z309" s="11">
        <f>'OddsRatio_working_3-way'!X309^(1/3)*COS('OddsRatio_working_3-way'!Y309/3)</f>
        <v>0.53904072961566074</v>
      </c>
      <c r="AA309" s="11">
        <f>'OddsRatio_working_3-way'!X309^(1/3)*COS(('OddsRatio_working_3-way'!Y309+2*PI())/3)</f>
        <v>-0.41264671222167437</v>
      </c>
      <c r="AB309" s="11">
        <f>'OddsRatio_working_3-way'!X309^(1/3)*COS(('OddsRatio_working_3-way'!Y309+4*PI())/3)</f>
        <v>-0.12639401739398606</v>
      </c>
      <c r="AC309" s="11">
        <f>'OddsRatio_working_3-way'!X309^(1/3)*SIN('OddsRatio_working_3-way'!Y309/3)</f>
        <v>0.16526807041502156</v>
      </c>
      <c r="AD309" s="11">
        <f>'OddsRatio_working_3-way'!X309^(1/3)*SIN(('OddsRatio_working_3-way'!Y309+2*PI())/3)</f>
        <v>0.38418893031415036</v>
      </c>
      <c r="AE309" s="11">
        <f>'OddsRatio_working_3-way'!X309^(1/3)*SIN(('OddsRatio_working_3-way'!Y309+4*PI())/3)</f>
        <v>-0.54945700072917181</v>
      </c>
      <c r="AF309" s="11">
        <f>-'OddsRatio_working_3-way'!U309/(3*'OddsRatio_working_3-way'!X309^(1/3))*COS(('OddsRatio_working_3-way'!Y309)/3)</f>
        <v>0.53904072961566063</v>
      </c>
      <c r="AG309" s="11">
        <f>-'OddsRatio_working_3-way'!U309/(3*'OddsRatio_working_3-way'!X309^(1/3))*COS(('OddsRatio_working_3-way'!Y309+2*PI())/3)</f>
        <v>-0.41264671222167426</v>
      </c>
      <c r="AH309" s="11">
        <f>-'OddsRatio_working_3-way'!U309/(3*'OddsRatio_working_3-way'!X309^(1/3))*COS(('OddsRatio_working_3-way'!Y309+4*PI())/3)</f>
        <v>-0.12639401739398606</v>
      </c>
      <c r="AI309" s="11">
        <f>'OddsRatio_working_3-way'!U309/(3*'OddsRatio_working_3-way'!X309^(1/3))*SIN(('OddsRatio_working_3-way'!Y309)/3)</f>
        <v>-0.16526807041502153</v>
      </c>
      <c r="AJ309" s="11">
        <f>'OddsRatio_working_3-way'!U309/(3*'OddsRatio_working_3-way'!X309^(1/3))*SIN(('OddsRatio_working_3-way'!Y309+2*PI())/3)</f>
        <v>-0.3841889303141503</v>
      </c>
      <c r="AK309" s="11">
        <f>'OddsRatio_working_3-way'!U309/(3*'OddsRatio_working_3-way'!X309^(1/3))*SIN(('OddsRatio_working_3-way'!Y309+4*PI())/3)</f>
        <v>0.5494570007291717</v>
      </c>
      <c r="AL309" s="11">
        <f>'OddsRatio_working_3-way'!Z309+'OddsRatio_working_3-way'!AF309</f>
        <v>1.0780814592313215</v>
      </c>
      <c r="AM309" s="11">
        <f>'OddsRatio_working_3-way'!AA309+'OddsRatio_working_3-way'!AG309</f>
        <v>-0.82529342444334863</v>
      </c>
      <c r="AN309" s="11">
        <f>'OddsRatio_working_3-way'!AB309+'OddsRatio_working_3-way'!AH309</f>
        <v>-0.25278803478797213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1.0780814592313215</v>
      </c>
      <c r="AS309" s="11">
        <f>IF(('OddsRatio_working_3-way'!X309=0),IF(Q309&gt;0,-Q309^(1/3),(-Q309)^(1/3)),'OddsRatio_working_3-way'!AM309-'OddsRatio_working_3-way'!R309/3)</f>
        <v>-0.82529342444334863</v>
      </c>
      <c r="AT309" s="11">
        <f>IF(('OddsRatio_working_3-way'!X309=0),IF(Q309&gt;0,-Q309^(1/3),(-Q309)^(1/3)),'OddsRatio_working_3-way'!AN309-'OddsRatio_working_3-way'!R309/3)</f>
        <v>-0.25278803478797213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9">
        <f t="shared" si="65"/>
        <v>0.83619712066080631</v>
      </c>
      <c r="E310" s="9">
        <f t="shared" si="66"/>
        <v>0.11392121852071257</v>
      </c>
      <c r="F310" s="9">
        <f t="shared" si="67"/>
        <v>4.9881660818481006E-2</v>
      </c>
      <c r="G310" s="9">
        <f t="shared" si="68"/>
        <v>1.152295703066563</v>
      </c>
      <c r="H310" s="9">
        <f t="shared" si="69"/>
        <v>1.1958902695213158</v>
      </c>
      <c r="I310" s="9">
        <f t="shared" si="70"/>
        <v>8.7779959956993014</v>
      </c>
      <c r="J310" s="9">
        <f t="shared" si="71"/>
        <v>20.047447971690289</v>
      </c>
      <c r="K310" s="11">
        <f t="shared" si="72"/>
        <v>0.85470085470085477</v>
      </c>
      <c r="L310" s="11">
        <f t="shared" si="73"/>
        <v>0.12903225806451613</v>
      </c>
      <c r="M310" s="11">
        <f t="shared" si="74"/>
        <v>5.7045065601825436E-2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-0.11933176589158045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0.14752763036810662</v>
      </c>
      <c r="Q310" s="11">
        <f>2*'OddsRatio_working_3-way'!K310*'OddsRatio_working_3-way'!L310*'OddsRatio_working_3-way'!M310</f>
        <v>1.2582313890670072E-2</v>
      </c>
      <c r="R310" s="11">
        <f t="shared" si="75"/>
        <v>0</v>
      </c>
      <c r="S310" s="11">
        <f t="shared" si="76"/>
        <v>-1.2362812974890833</v>
      </c>
      <c r="T310" s="11">
        <f t="shared" si="77"/>
        <v>-0.10543976950866381</v>
      </c>
      <c r="U310" s="11">
        <f>'OddsRatio_working_3-way'!S310-'OddsRatio_working_3-way'!R310^2/3</f>
        <v>-1.2362812974890833</v>
      </c>
      <c r="V310" s="11">
        <f>'OddsRatio_working_3-way'!S310*'OddsRatio_working_3-way'!R310/3-2*'OddsRatio_working_3-way'!R310^3/27-'OddsRatio_working_3-way'!T310</f>
        <v>0.10543976950866381</v>
      </c>
      <c r="W310" s="11">
        <f>'OddsRatio_working_3-way'!V310^2+4*'OddsRatio_working_3-way'!U310^3/27</f>
        <v>-0.26881160472100563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0.26454165537540858</v>
      </c>
      <c r="Y310" s="11">
        <f>IF('OddsRatio_working_3-way'!W310&gt;=0,IF('OddsRatio_working_3-way'!V310+SQRT('OddsRatio_working_3-way'!W310)&gt;0,0,PI()),ACOS('OddsRatio_working_3-way'!V310/(2*'OddsRatio_working_3-way'!X310)))</f>
        <v>1.3701653915821359</v>
      </c>
      <c r="Z310" s="11">
        <f>'OddsRatio_working_3-way'!X310^(1/3)*COS('OddsRatio_working_3-way'!Y310/3)</f>
        <v>0.57614785153328152</v>
      </c>
      <c r="AA310" s="11">
        <f>'OddsRatio_working_3-way'!X310^(1/3)*COS(('OddsRatio_working_3-way'!Y310+2*PI())/3)</f>
        <v>-0.53324848450481532</v>
      </c>
      <c r="AB310" s="11">
        <f>'OddsRatio_working_3-way'!X310^(1/3)*COS(('OddsRatio_working_3-way'!Y310+4*PI())/3)</f>
        <v>-4.2899367028466091E-2</v>
      </c>
      <c r="AC310" s="11">
        <f>'OddsRatio_working_3-way'!X310^(1/3)*SIN('OddsRatio_working_3-way'!Y310/3)</f>
        <v>0.2831031949718657</v>
      </c>
      <c r="AD310" s="11">
        <f>'OddsRatio_working_3-way'!X310^(1/3)*SIN(('OddsRatio_working_3-way'!Y310+2*PI())/3)</f>
        <v>0.35740707827771417</v>
      </c>
      <c r="AE310" s="11">
        <f>'OddsRatio_working_3-way'!X310^(1/3)*SIN(('OddsRatio_working_3-way'!Y310+4*PI())/3)</f>
        <v>-0.64051027324957976</v>
      </c>
      <c r="AF310" s="11">
        <f>-'OddsRatio_working_3-way'!U310/(3*'OddsRatio_working_3-way'!X310^(1/3))*COS(('OddsRatio_working_3-way'!Y310)/3)</f>
        <v>0.57614785153328152</v>
      </c>
      <c r="AG310" s="11">
        <f>-'OddsRatio_working_3-way'!U310/(3*'OddsRatio_working_3-way'!X310^(1/3))*COS(('OddsRatio_working_3-way'!Y310+2*PI())/3)</f>
        <v>-0.53324848450481532</v>
      </c>
      <c r="AH310" s="11">
        <f>-'OddsRatio_working_3-way'!U310/(3*'OddsRatio_working_3-way'!X310^(1/3))*COS(('OddsRatio_working_3-way'!Y310+4*PI())/3)</f>
        <v>-4.2899367028466091E-2</v>
      </c>
      <c r="AI310" s="11">
        <f>'OddsRatio_working_3-way'!U310/(3*'OddsRatio_working_3-way'!X310^(1/3))*SIN(('OddsRatio_working_3-way'!Y310)/3)</f>
        <v>-0.2831031949718657</v>
      </c>
      <c r="AJ310" s="11">
        <f>'OddsRatio_working_3-way'!U310/(3*'OddsRatio_working_3-way'!X310^(1/3))*SIN(('OddsRatio_working_3-way'!Y310+2*PI())/3)</f>
        <v>-0.35740707827771417</v>
      </c>
      <c r="AK310" s="11">
        <f>'OddsRatio_working_3-way'!U310/(3*'OddsRatio_working_3-way'!X310^(1/3))*SIN(('OddsRatio_working_3-way'!Y310+4*PI())/3)</f>
        <v>0.64051027324957976</v>
      </c>
      <c r="AL310" s="11">
        <f>'OddsRatio_working_3-way'!Z310+'OddsRatio_working_3-way'!AF310</f>
        <v>1.152295703066563</v>
      </c>
      <c r="AM310" s="11">
        <f>'OddsRatio_working_3-way'!AA310+'OddsRatio_working_3-way'!AG310</f>
        <v>-1.0664969690096306</v>
      </c>
      <c r="AN310" s="11">
        <f>'OddsRatio_working_3-way'!AB310+'OddsRatio_working_3-way'!AH310</f>
        <v>-8.5798734056932183E-2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1.152295703066563</v>
      </c>
      <c r="AS310" s="11">
        <f>IF(('OddsRatio_working_3-way'!X310=0),IF(Q310&gt;0,-Q310^(1/3),(-Q310)^(1/3)),'OddsRatio_working_3-way'!AM310-'OddsRatio_working_3-way'!R310/3)</f>
        <v>-1.0664969690096306</v>
      </c>
      <c r="AT310" s="11">
        <f>IF(('OddsRatio_working_3-way'!X310=0),IF(Q310&gt;0,-Q310^(1/3),(-Q310)^(1/3)),'OddsRatio_working_3-way'!AN310-'OddsRatio_working_3-way'!R310/3)</f>
        <v>-8.5798734056932183E-2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9">
        <f t="shared" si="65"/>
        <v>0.39089079179675024</v>
      </c>
      <c r="E311" s="9">
        <f t="shared" si="66"/>
        <v>0.27965003380962161</v>
      </c>
      <c r="F311" s="9">
        <f t="shared" si="67"/>
        <v>0.32945917439362804</v>
      </c>
      <c r="G311" s="9">
        <f t="shared" si="68"/>
        <v>1.0600403342217763</v>
      </c>
      <c r="H311" s="9">
        <f t="shared" si="69"/>
        <v>2.5582592913060118</v>
      </c>
      <c r="I311" s="9">
        <f t="shared" si="70"/>
        <v>3.5758980121589174</v>
      </c>
      <c r="J311" s="9">
        <f t="shared" si="71"/>
        <v>3.0352774417058113</v>
      </c>
      <c r="K311" s="11">
        <f t="shared" si="72"/>
        <v>0.40485829959514169</v>
      </c>
      <c r="L311" s="11">
        <f t="shared" si="73"/>
        <v>0.29154518950437314</v>
      </c>
      <c r="M311" s="11">
        <f t="shared" si="74"/>
        <v>0.34246575342465752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-0.27723682229810576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0.2352605239470151</v>
      </c>
      <c r="Q311" s="11">
        <f>2*'OddsRatio_working_3-way'!K311*'OddsRatio_working_3-way'!L311*'OddsRatio_working_3-way'!M311</f>
        <v>8.0845540875262911E-2</v>
      </c>
      <c r="R311" s="11">
        <f t="shared" si="75"/>
        <v>0</v>
      </c>
      <c r="S311" s="11">
        <f t="shared" si="76"/>
        <v>-0.84859046499258095</v>
      </c>
      <c r="T311" s="11">
        <f t="shared" si="77"/>
        <v>-0.29161184364006215</v>
      </c>
      <c r="U311" s="11">
        <f>'OddsRatio_working_3-way'!S311-'OddsRatio_working_3-way'!R311^2/3</f>
        <v>-0.84859046499258095</v>
      </c>
      <c r="V311" s="11">
        <f>'OddsRatio_working_3-way'!S311*'OddsRatio_working_3-way'!R311/3-2*'OddsRatio_working_3-way'!R311^3/27-'OddsRatio_working_3-way'!T311</f>
        <v>0.29161184364006215</v>
      </c>
      <c r="W311" s="11">
        <f>'OddsRatio_working_3-way'!V311^2+4*'OddsRatio_working_3-way'!U311^3/27</f>
        <v>-5.4921469277714047E-3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0.15044069785045489</v>
      </c>
      <c r="Y311" s="11">
        <f>IF('OddsRatio_working_3-way'!W311&gt;=0,IF('OddsRatio_working_3-way'!V311+SQRT('OddsRatio_working_3-way'!W311)&gt;0,0,PI()),ACOS('OddsRatio_working_3-way'!V311/(2*'OddsRatio_working_3-way'!X311)))</f>
        <v>0.24886741359799358</v>
      </c>
      <c r="Z311" s="11">
        <f>'OddsRatio_working_3-way'!X311^(1/3)*COS('OddsRatio_working_3-way'!Y311/3)</f>
        <v>0.53002016711088817</v>
      </c>
      <c r="AA311" s="11">
        <f>'OddsRatio_working_3-way'!X311^(1/3)*COS(('OddsRatio_working_3-way'!Y311+2*PI())/3)</f>
        <v>-0.30317529140179161</v>
      </c>
      <c r="AB311" s="11">
        <f>'OddsRatio_working_3-way'!X311^(1/3)*COS(('OddsRatio_working_3-way'!Y311+4*PI())/3)</f>
        <v>-0.22684487570909662</v>
      </c>
      <c r="AC311" s="11">
        <f>'OddsRatio_working_3-way'!X311^(1/3)*SIN('OddsRatio_working_3-way'!Y311/3)</f>
        <v>4.4069386047533653E-2</v>
      </c>
      <c r="AD311" s="11">
        <f>'OddsRatio_working_3-way'!X311^(1/3)*SIN(('OddsRatio_working_3-way'!Y311+2*PI())/3)</f>
        <v>0.43697623621233578</v>
      </c>
      <c r="AE311" s="11">
        <f>'OddsRatio_working_3-way'!X311^(1/3)*SIN(('OddsRatio_working_3-way'!Y311+4*PI())/3)</f>
        <v>-0.48104562225986924</v>
      </c>
      <c r="AF311" s="11">
        <f>-'OddsRatio_working_3-way'!U311/(3*'OddsRatio_working_3-way'!X311^(1/3))*COS(('OddsRatio_working_3-way'!Y311)/3)</f>
        <v>0.53002016711088817</v>
      </c>
      <c r="AG311" s="11">
        <f>-'OddsRatio_working_3-way'!U311/(3*'OddsRatio_working_3-way'!X311^(1/3))*COS(('OddsRatio_working_3-way'!Y311+2*PI())/3)</f>
        <v>-0.30317529140179161</v>
      </c>
      <c r="AH311" s="11">
        <f>-'OddsRatio_working_3-way'!U311/(3*'OddsRatio_working_3-way'!X311^(1/3))*COS(('OddsRatio_working_3-way'!Y311+4*PI())/3)</f>
        <v>-0.22684487570909662</v>
      </c>
      <c r="AI311" s="11">
        <f>'OddsRatio_working_3-way'!U311/(3*'OddsRatio_working_3-way'!X311^(1/3))*SIN(('OddsRatio_working_3-way'!Y311)/3)</f>
        <v>-4.4069386047533653E-2</v>
      </c>
      <c r="AJ311" s="11">
        <f>'OddsRatio_working_3-way'!U311/(3*'OddsRatio_working_3-way'!X311^(1/3))*SIN(('OddsRatio_working_3-way'!Y311+2*PI())/3)</f>
        <v>-0.43697623621233578</v>
      </c>
      <c r="AK311" s="11">
        <f>'OddsRatio_working_3-way'!U311/(3*'OddsRatio_working_3-way'!X311^(1/3))*SIN(('OddsRatio_working_3-way'!Y311+4*PI())/3)</f>
        <v>0.48104562225986924</v>
      </c>
      <c r="AL311" s="11">
        <f>'OddsRatio_working_3-way'!Z311+'OddsRatio_working_3-way'!AF311</f>
        <v>1.0600403342217763</v>
      </c>
      <c r="AM311" s="11">
        <f>'OddsRatio_working_3-way'!AA311+'OddsRatio_working_3-way'!AG311</f>
        <v>-0.60635058280358323</v>
      </c>
      <c r="AN311" s="11">
        <f>'OddsRatio_working_3-way'!AB311+'OddsRatio_working_3-way'!AH311</f>
        <v>-0.45368975141819323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1.0600403342217763</v>
      </c>
      <c r="AS311" s="11">
        <f>IF(('OddsRatio_working_3-way'!X311=0),IF(Q311&gt;0,-Q311^(1/3),(-Q311)^(1/3)),'OddsRatio_working_3-way'!AM311-'OddsRatio_working_3-way'!R311/3)</f>
        <v>-0.60635058280358323</v>
      </c>
      <c r="AT311" s="11">
        <f>IF(('OddsRatio_working_3-way'!X311=0),IF(Q311&gt;0,-Q311^(1/3),(-Q311)^(1/3)),'OddsRatio_working_3-way'!AN311-'OddsRatio_working_3-way'!R311/3)</f>
        <v>-0.45368975141819323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9">
        <f t="shared" si="65"/>
        <v>6.7300125189359031E-2</v>
      </c>
      <c r="E312" s="9">
        <f t="shared" si="66"/>
        <v>0.14569236138119254</v>
      </c>
      <c r="F312" s="9">
        <f t="shared" si="67"/>
        <v>0.78700751342944864</v>
      </c>
      <c r="G312" s="9">
        <f t="shared" si="68"/>
        <v>1.1276495826281872</v>
      </c>
      <c r="H312" s="9">
        <f t="shared" si="69"/>
        <v>14.858813370500419</v>
      </c>
      <c r="I312" s="9">
        <f t="shared" si="70"/>
        <v>6.8637778296665743</v>
      </c>
      <c r="J312" s="9">
        <f t="shared" si="71"/>
        <v>1.2706358998307645</v>
      </c>
      <c r="K312" s="11">
        <f t="shared" si="72"/>
        <v>7.5244544770504143E-2</v>
      </c>
      <c r="L312" s="11">
        <f t="shared" si="73"/>
        <v>0.16129032258064516</v>
      </c>
      <c r="M312" s="11">
        <f t="shared" si="74"/>
        <v>0.80645161290322587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-0.15011639023496504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0.17352832710471364</v>
      </c>
      <c r="Q312" s="11">
        <f>2*'OddsRatio_working_3-way'!K312*'OddsRatio_working_3-way'!L312*'OddsRatio_working_3-way'!M312</f>
        <v>1.9574543384626469E-2</v>
      </c>
      <c r="R312" s="11">
        <f t="shared" si="75"/>
        <v>0</v>
      </c>
      <c r="S312" s="11">
        <f t="shared" si="76"/>
        <v>-1.1559585654378166</v>
      </c>
      <c r="T312" s="11">
        <f t="shared" si="77"/>
        <v>-0.13039577726314908</v>
      </c>
      <c r="U312" s="11">
        <f>'OddsRatio_working_3-way'!S312-'OddsRatio_working_3-way'!R312^2/3</f>
        <v>-1.1559585654378166</v>
      </c>
      <c r="V312" s="11">
        <f>'OddsRatio_working_3-way'!S312*'OddsRatio_working_3-way'!R312/3-2*'OddsRatio_working_3-way'!R312^3/27-'OddsRatio_working_3-way'!T312</f>
        <v>0.13039577726314908</v>
      </c>
      <c r="W312" s="11">
        <f>'OddsRatio_working_3-way'!V312^2+4*'OddsRatio_working_3-way'!U312^3/27</f>
        <v>-0.21183224652565788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0.23918366648546399</v>
      </c>
      <c r="Y312" s="11">
        <f>IF('OddsRatio_working_3-way'!W312&gt;=0,IF('OddsRatio_working_3-way'!V312+SQRT('OddsRatio_working_3-way'!W312)&gt;0,0,PI()),ACOS('OddsRatio_working_3-way'!V312/(2*'OddsRatio_working_3-way'!X312)))</f>
        <v>1.2947175328466485</v>
      </c>
      <c r="Z312" s="11">
        <f>'OddsRatio_working_3-way'!X312^(1/3)*COS('OddsRatio_working_3-way'!Y312/3)</f>
        <v>0.56382479131409358</v>
      </c>
      <c r="AA312" s="11">
        <f>'OddsRatio_working_3-way'!X312^(1/3)*COS(('OddsRatio_working_3-way'!Y312+2*PI())/3)</f>
        <v>-0.50678090142023346</v>
      </c>
      <c r="AB312" s="11">
        <f>'OddsRatio_working_3-way'!X312^(1/3)*COS(('OddsRatio_working_3-way'!Y312+4*PI())/3)</f>
        <v>-5.704388989386016E-2</v>
      </c>
      <c r="AC312" s="11">
        <f>'OddsRatio_working_3-way'!X312^(1/3)*SIN('OddsRatio_working_3-way'!Y312/3)</f>
        <v>0.25965578466928946</v>
      </c>
      <c r="AD312" s="11">
        <f>'OddsRatio_working_3-way'!X312^(1/3)*SIN(('OddsRatio_working_3-way'!Y312+2*PI())/3)</f>
        <v>0.35845870022681992</v>
      </c>
      <c r="AE312" s="11">
        <f>'OddsRatio_working_3-way'!X312^(1/3)*SIN(('OddsRatio_working_3-way'!Y312+4*PI())/3)</f>
        <v>-0.61811448489610943</v>
      </c>
      <c r="AF312" s="11">
        <f>-'OddsRatio_working_3-way'!U312/(3*'OddsRatio_working_3-way'!X312^(1/3))*COS(('OddsRatio_working_3-way'!Y312)/3)</f>
        <v>0.56382479131409358</v>
      </c>
      <c r="AG312" s="11">
        <f>-'OddsRatio_working_3-way'!U312/(3*'OddsRatio_working_3-way'!X312^(1/3))*COS(('OddsRatio_working_3-way'!Y312+2*PI())/3)</f>
        <v>-0.50678090142023346</v>
      </c>
      <c r="AH312" s="11">
        <f>-'OddsRatio_working_3-way'!U312/(3*'OddsRatio_working_3-way'!X312^(1/3))*COS(('OddsRatio_working_3-way'!Y312+4*PI())/3)</f>
        <v>-5.704388989386016E-2</v>
      </c>
      <c r="AI312" s="11">
        <f>'OddsRatio_working_3-way'!U312/(3*'OddsRatio_working_3-way'!X312^(1/3))*SIN(('OddsRatio_working_3-way'!Y312)/3)</f>
        <v>-0.25965578466928946</v>
      </c>
      <c r="AJ312" s="11">
        <f>'OddsRatio_working_3-way'!U312/(3*'OddsRatio_working_3-way'!X312^(1/3))*SIN(('OddsRatio_working_3-way'!Y312+2*PI())/3)</f>
        <v>-0.35845870022681992</v>
      </c>
      <c r="AK312" s="11">
        <f>'OddsRatio_working_3-way'!U312/(3*'OddsRatio_working_3-way'!X312^(1/3))*SIN(('OddsRatio_working_3-way'!Y312+4*PI())/3)</f>
        <v>0.61811448489610943</v>
      </c>
      <c r="AL312" s="11">
        <f>'OddsRatio_working_3-way'!Z312+'OddsRatio_working_3-way'!AF312</f>
        <v>1.1276495826281872</v>
      </c>
      <c r="AM312" s="11">
        <f>'OddsRatio_working_3-way'!AA312+'OddsRatio_working_3-way'!AG312</f>
        <v>-1.0135618028404669</v>
      </c>
      <c r="AN312" s="11">
        <f>'OddsRatio_working_3-way'!AB312+'OddsRatio_working_3-way'!AH312</f>
        <v>-0.11408777978772032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1.1276495826281872</v>
      </c>
      <c r="AS312" s="11">
        <f>IF(('OddsRatio_working_3-way'!X312=0),IF(Q312&gt;0,-Q312^(1/3),(-Q312)^(1/3)),'OddsRatio_working_3-way'!AM312-'OddsRatio_working_3-way'!R312/3)</f>
        <v>-1.0135618028404669</v>
      </c>
      <c r="AT312" s="11">
        <f>IF(('OddsRatio_working_3-way'!X312=0),IF(Q312&gt;0,-Q312^(1/3),(-Q312)^(1/3)),'OddsRatio_working_3-way'!AN312-'OddsRatio_working_3-way'!R312/3)</f>
        <v>-0.11408777978772032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9">
        <f t="shared" si="65"/>
        <v>0.43338896377460223</v>
      </c>
      <c r="E313" s="9">
        <f t="shared" si="66"/>
        <v>0.28330551811269894</v>
      </c>
      <c r="F313" s="9">
        <f t="shared" si="67"/>
        <v>0.28330551811269894</v>
      </c>
      <c r="G313" s="9">
        <f t="shared" si="68"/>
        <v>1.0629236495385692</v>
      </c>
      <c r="H313" s="9">
        <f t="shared" si="69"/>
        <v>2.3073960889324399</v>
      </c>
      <c r="I313" s="9">
        <f t="shared" si="70"/>
        <v>3.5297582859017944</v>
      </c>
      <c r="J313" s="9">
        <f t="shared" si="71"/>
        <v>3.5297582859017944</v>
      </c>
      <c r="K313" s="11">
        <f t="shared" si="72"/>
        <v>0.44843049327354262</v>
      </c>
      <c r="L313" s="11">
        <f t="shared" si="73"/>
        <v>0.29585798816568049</v>
      </c>
      <c r="M313" s="11">
        <f t="shared" si="74"/>
        <v>0.29585798816568049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-0.27347697156098738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0.23511945088656908</v>
      </c>
      <c r="Q313" s="11">
        <f>2*'OddsRatio_working_3-way'!K313*'OddsRatio_working_3-way'!L313*'OddsRatio_working_3-way'!M313</f>
        <v>7.8503990279321909E-2</v>
      </c>
      <c r="R313" s="11">
        <f t="shared" si="75"/>
        <v>0</v>
      </c>
      <c r="S313" s="11">
        <f t="shared" si="76"/>
        <v>-0.85974131402919862</v>
      </c>
      <c r="T313" s="11">
        <f t="shared" si="77"/>
        <v>-0.28705886945883097</v>
      </c>
      <c r="U313" s="11">
        <f>'OddsRatio_working_3-way'!S313-'OddsRatio_working_3-way'!R313^2/3</f>
        <v>-0.85974131402919862</v>
      </c>
      <c r="V313" s="11">
        <f>'OddsRatio_working_3-way'!S313*'OddsRatio_working_3-way'!R313/3-2*'OddsRatio_working_3-way'!R313^3/27-'OddsRatio_working_3-way'!T313</f>
        <v>0.28705886945883097</v>
      </c>
      <c r="W313" s="11">
        <f>'OddsRatio_working_3-way'!V313^2+4*'OddsRatio_working_3-way'!U313^3/27</f>
        <v>-1.1742716605792403E-2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0.15341570253788769</v>
      </c>
      <c r="Y313" s="11">
        <f>IF('OddsRatio_working_3-way'!W313&gt;=0,IF('OddsRatio_working_3-way'!V313+SQRT('OddsRatio_working_3-way'!W313)&gt;0,0,PI()),ACOS('OddsRatio_working_3-way'!V313/(2*'OddsRatio_working_3-way'!X313)))</f>
        <v>0.3609578812325267</v>
      </c>
      <c r="Z313" s="11">
        <f>'OddsRatio_working_3-way'!X313^(1/3)*COS('OddsRatio_working_3-way'!Y313/3)</f>
        <v>0.53146182476928461</v>
      </c>
      <c r="AA313" s="11">
        <f>'OddsRatio_working_3-way'!X313^(1/3)*COS(('OddsRatio_working_3-way'!Y313+2*PI())/3)</f>
        <v>-0.32137779115583925</v>
      </c>
      <c r="AB313" s="11">
        <f>'OddsRatio_working_3-way'!X313^(1/3)*COS(('OddsRatio_working_3-way'!Y313+4*PI())/3)</f>
        <v>-0.21008403361344549</v>
      </c>
      <c r="AC313" s="11">
        <f>'OddsRatio_working_3-way'!X313^(1/3)*SIN('OddsRatio_working_3-way'!Y313/3)</f>
        <v>6.4255480876225984E-2</v>
      </c>
      <c r="AD313" s="11">
        <f>'OddsRatio_working_3-way'!X313^(1/3)*SIN(('OddsRatio_working_3-way'!Y313+2*PI())/3)</f>
        <v>0.42813170095372127</v>
      </c>
      <c r="AE313" s="11">
        <f>'OddsRatio_working_3-way'!X313^(1/3)*SIN(('OddsRatio_working_3-way'!Y313+4*PI())/3)</f>
        <v>-0.49238718182994728</v>
      </c>
      <c r="AF313" s="11">
        <f>-'OddsRatio_working_3-way'!U313/(3*'OddsRatio_working_3-way'!X313^(1/3))*COS(('OddsRatio_working_3-way'!Y313)/3)</f>
        <v>0.53146182476928461</v>
      </c>
      <c r="AG313" s="11">
        <f>-'OddsRatio_working_3-way'!U313/(3*'OddsRatio_working_3-way'!X313^(1/3))*COS(('OddsRatio_working_3-way'!Y313+2*PI())/3)</f>
        <v>-0.32137779115583925</v>
      </c>
      <c r="AH313" s="11">
        <f>-'OddsRatio_working_3-way'!U313/(3*'OddsRatio_working_3-way'!X313^(1/3))*COS(('OddsRatio_working_3-way'!Y313+4*PI())/3)</f>
        <v>-0.21008403361344549</v>
      </c>
      <c r="AI313" s="11">
        <f>'OddsRatio_working_3-way'!U313/(3*'OddsRatio_working_3-way'!X313^(1/3))*SIN(('OddsRatio_working_3-way'!Y313)/3)</f>
        <v>-6.4255480876225984E-2</v>
      </c>
      <c r="AJ313" s="11">
        <f>'OddsRatio_working_3-way'!U313/(3*'OddsRatio_working_3-way'!X313^(1/3))*SIN(('OddsRatio_working_3-way'!Y313+2*PI())/3)</f>
        <v>-0.42813170095372127</v>
      </c>
      <c r="AK313" s="11">
        <f>'OddsRatio_working_3-way'!U313/(3*'OddsRatio_working_3-way'!X313^(1/3))*SIN(('OddsRatio_working_3-way'!Y313+4*PI())/3)</f>
        <v>0.49238718182994728</v>
      </c>
      <c r="AL313" s="11">
        <f>'OddsRatio_working_3-way'!Z313+'OddsRatio_working_3-way'!AF313</f>
        <v>1.0629236495385692</v>
      </c>
      <c r="AM313" s="11">
        <f>'OddsRatio_working_3-way'!AA313+'OddsRatio_working_3-way'!AG313</f>
        <v>-0.64275558231167851</v>
      </c>
      <c r="AN313" s="11">
        <f>'OddsRatio_working_3-way'!AB313+'OddsRatio_working_3-way'!AH313</f>
        <v>-0.42016806722689098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1.0629236495385692</v>
      </c>
      <c r="AS313" s="11">
        <f>IF(('OddsRatio_working_3-way'!X313=0),IF(Q313&gt;0,-Q313^(1/3),(-Q313)^(1/3)),'OddsRatio_working_3-way'!AM313-'OddsRatio_working_3-way'!R313/3)</f>
        <v>-0.64275558231167851</v>
      </c>
      <c r="AT313" s="11">
        <f>IF(('OddsRatio_working_3-way'!X313=0),IF(Q313&gt;0,-Q313^(1/3),(-Q313)^(1/3)),'OddsRatio_working_3-way'!AN313-'OddsRatio_working_3-way'!R313/3)</f>
        <v>-0.42016806722689098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9">
        <f t="shared" si="65"/>
        <v>0.74863906338595276</v>
      </c>
      <c r="E314" s="9">
        <f t="shared" si="66"/>
        <v>0.1603126244536309</v>
      </c>
      <c r="F314" s="9">
        <f t="shared" si="67"/>
        <v>9.1048312160416367E-2</v>
      </c>
      <c r="G314" s="9">
        <f t="shared" si="68"/>
        <v>1.1191905815386716</v>
      </c>
      <c r="H314" s="9">
        <f t="shared" si="69"/>
        <v>1.3357571744616015</v>
      </c>
      <c r="I314" s="9">
        <f t="shared" si="70"/>
        <v>6.2378119216009829</v>
      </c>
      <c r="J314" s="9">
        <f t="shared" si="71"/>
        <v>10.98317998732495</v>
      </c>
      <c r="K314" s="11">
        <f t="shared" si="72"/>
        <v>0.76923076923076916</v>
      </c>
      <c r="L314" s="11">
        <f t="shared" si="73"/>
        <v>0.17605633802816903</v>
      </c>
      <c r="M314" s="11">
        <f t="shared" si="74"/>
        <v>0.10080645161290323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-0.1709734211721945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0.18976295739698737</v>
      </c>
      <c r="Q314" s="11">
        <f>2*'OddsRatio_working_3-way'!K314*'OddsRatio_working_3-way'!L314*'OddsRatio_working_3-way'!M314</f>
        <v>2.7304022647048547E-2</v>
      </c>
      <c r="R314" s="11">
        <f t="shared" si="75"/>
        <v>0</v>
      </c>
      <c r="S314" s="11">
        <f t="shared" si="76"/>
        <v>-1.1098974103458406</v>
      </c>
      <c r="T314" s="11">
        <f t="shared" si="77"/>
        <v>-0.15969746911450947</v>
      </c>
      <c r="U314" s="11">
        <f>'OddsRatio_working_3-way'!S314-'OddsRatio_working_3-way'!R314^2/3</f>
        <v>-1.1098974103458406</v>
      </c>
      <c r="V314" s="11">
        <f>'OddsRatio_working_3-way'!S314*'OddsRatio_working_3-way'!R314/3-2*'OddsRatio_working_3-way'!R314^3/27-'OddsRatio_working_3-way'!T314</f>
        <v>0.15969746911450947</v>
      </c>
      <c r="W314" s="11">
        <f>'OddsRatio_working_3-way'!V314^2+4*'OddsRatio_working_3-way'!U314^3/27</f>
        <v>-0.17705254545579696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0.22503101291676258</v>
      </c>
      <c r="Y314" s="11">
        <f>IF('OddsRatio_working_3-way'!W314&gt;=0,IF('OddsRatio_working_3-way'!V314+SQRT('OddsRatio_working_3-way'!W314)&gt;0,0,PI()),ACOS('OddsRatio_working_3-way'!V314/(2*'OddsRatio_working_3-way'!X314)))</f>
        <v>1.208059438216881</v>
      </c>
      <c r="Z314" s="11">
        <f>'OddsRatio_working_3-way'!X314^(1/3)*COS('OddsRatio_working_3-way'!Y314/3)</f>
        <v>0.55959529076933578</v>
      </c>
      <c r="AA314" s="11">
        <f>'OddsRatio_working_3-way'!X314^(1/3)*COS(('OddsRatio_working_3-way'!Y314+2*PI())/3)</f>
        <v>-0.48622968141117012</v>
      </c>
      <c r="AB314" s="11">
        <f>'OddsRatio_working_3-way'!X314^(1/3)*COS(('OddsRatio_working_3-way'!Y314+4*PI())/3)</f>
        <v>-7.3365609358165787E-2</v>
      </c>
      <c r="AC314" s="11">
        <f>'OddsRatio_working_3-way'!X314^(1/3)*SIN('OddsRatio_working_3-way'!Y314/3)</f>
        <v>0.23836718313852714</v>
      </c>
      <c r="AD314" s="11">
        <f>'OddsRatio_working_3-way'!X314^(1/3)*SIN(('OddsRatio_working_3-way'!Y314+2*PI())/3)</f>
        <v>0.36544014607512082</v>
      </c>
      <c r="AE314" s="11">
        <f>'OddsRatio_working_3-way'!X314^(1/3)*SIN(('OddsRatio_working_3-way'!Y314+4*PI())/3)</f>
        <v>-0.60380732921364788</v>
      </c>
      <c r="AF314" s="11">
        <f>-'OddsRatio_working_3-way'!U314/(3*'OddsRatio_working_3-way'!X314^(1/3))*COS(('OddsRatio_working_3-way'!Y314)/3)</f>
        <v>0.55959529076933567</v>
      </c>
      <c r="AG314" s="11">
        <f>-'OddsRatio_working_3-way'!U314/(3*'OddsRatio_working_3-way'!X314^(1/3))*COS(('OddsRatio_working_3-way'!Y314+2*PI())/3)</f>
        <v>-0.48622968141117001</v>
      </c>
      <c r="AH314" s="11">
        <f>-'OddsRatio_working_3-way'!U314/(3*'OddsRatio_working_3-way'!X314^(1/3))*COS(('OddsRatio_working_3-way'!Y314+4*PI())/3)</f>
        <v>-7.3365609358165773E-2</v>
      </c>
      <c r="AI314" s="11">
        <f>'OddsRatio_working_3-way'!U314/(3*'OddsRatio_working_3-way'!X314^(1/3))*SIN(('OddsRatio_working_3-way'!Y314)/3)</f>
        <v>-0.23836718313852709</v>
      </c>
      <c r="AJ314" s="11">
        <f>'OddsRatio_working_3-way'!U314/(3*'OddsRatio_working_3-way'!X314^(1/3))*SIN(('OddsRatio_working_3-way'!Y314+2*PI())/3)</f>
        <v>-0.36544014607512071</v>
      </c>
      <c r="AK314" s="11">
        <f>'OddsRatio_working_3-way'!U314/(3*'OddsRatio_working_3-way'!X314^(1/3))*SIN(('OddsRatio_working_3-way'!Y314+4*PI())/3)</f>
        <v>0.60380732921364777</v>
      </c>
      <c r="AL314" s="11">
        <f>'OddsRatio_working_3-way'!Z314+'OddsRatio_working_3-way'!AF314</f>
        <v>1.1191905815386716</v>
      </c>
      <c r="AM314" s="11">
        <f>'OddsRatio_working_3-way'!AA314+'OddsRatio_working_3-way'!AG314</f>
        <v>-0.97245936282234013</v>
      </c>
      <c r="AN314" s="11">
        <f>'OddsRatio_working_3-way'!AB314+'OddsRatio_working_3-way'!AH314</f>
        <v>-0.14673121871633155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1.1191905815386716</v>
      </c>
      <c r="AS314" s="11">
        <f>IF(('OddsRatio_working_3-way'!X314=0),IF(Q314&gt;0,-Q314^(1/3),(-Q314)^(1/3)),'OddsRatio_working_3-way'!AM314-'OddsRatio_working_3-way'!R314/3)</f>
        <v>-0.97245936282234013</v>
      </c>
      <c r="AT314" s="11">
        <f>IF(('OddsRatio_working_3-way'!X314=0),IF(Q314&gt;0,-Q314^(1/3),(-Q314)^(1/3)),'OddsRatio_working_3-way'!AN314-'OddsRatio_working_3-way'!R314/3)</f>
        <v>-0.14673121871633155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9">
        <f t="shared" si="65"/>
        <v>0.70065213434096374</v>
      </c>
      <c r="E315" s="9">
        <f t="shared" si="66"/>
        <v>0.18927303671274068</v>
      </c>
      <c r="F315" s="9">
        <f t="shared" si="67"/>
        <v>0.11007482894629537</v>
      </c>
      <c r="G315" s="9">
        <f t="shared" si="68"/>
        <v>1.0954917458674891</v>
      </c>
      <c r="H315" s="9">
        <f t="shared" si="69"/>
        <v>1.4272417808883207</v>
      </c>
      <c r="I315" s="9">
        <f t="shared" si="70"/>
        <v>5.2833727263418826</v>
      </c>
      <c r="J315" s="9">
        <f t="shared" si="71"/>
        <v>9.0847290845020705</v>
      </c>
      <c r="K315" s="11">
        <f t="shared" si="72"/>
        <v>0.71942446043165476</v>
      </c>
      <c r="L315" s="11">
        <f t="shared" si="73"/>
        <v>0.20366598778004072</v>
      </c>
      <c r="M315" s="11">
        <f t="shared" si="74"/>
        <v>0.11933174224343675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-0.19676933380019968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0.20422200316537115</v>
      </c>
      <c r="Q315" s="11">
        <f>2*'OddsRatio_working_3-way'!K315*'OddsRatio_working_3-way'!L315*'OddsRatio_working_3-way'!M315</f>
        <v>3.4969521089960806E-2</v>
      </c>
      <c r="R315" s="11">
        <f t="shared" si="75"/>
        <v>0</v>
      </c>
      <c r="S315" s="11">
        <f t="shared" si="76"/>
        <v>-1.037875156769799</v>
      </c>
      <c r="T315" s="11">
        <f t="shared" si="77"/>
        <v>-0.17771834876195186</v>
      </c>
      <c r="U315" s="11">
        <f>'OddsRatio_working_3-way'!S315-'OddsRatio_working_3-way'!R315^2/3</f>
        <v>-1.037875156769799</v>
      </c>
      <c r="V315" s="11">
        <f>'OddsRatio_working_3-way'!S315*'OddsRatio_working_3-way'!R315/3-2*'OddsRatio_working_3-way'!R315^3/27-'OddsRatio_working_3-way'!T315</f>
        <v>0.17771834876195186</v>
      </c>
      <c r="W315" s="11">
        <f>'OddsRatio_working_3-way'!V315^2+4*'OddsRatio_working_3-way'!U315^3/27</f>
        <v>-0.13404335677471391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0.20348658939927017</v>
      </c>
      <c r="Y315" s="11">
        <f>IF('OddsRatio_working_3-way'!W315&gt;=0,IF('OddsRatio_working_3-way'!V315+SQRT('OddsRatio_working_3-way'!W315)&gt;0,0,PI()),ACOS('OddsRatio_working_3-way'!V315/(2*'OddsRatio_working_3-way'!X315)))</f>
        <v>1.1188878794067101</v>
      </c>
      <c r="Z315" s="11">
        <f>'OddsRatio_working_3-way'!X315^(1/3)*COS('OddsRatio_working_3-way'!Y315/3)</f>
        <v>0.54774587293374455</v>
      </c>
      <c r="AA315" s="11">
        <f>'OddsRatio_working_3-way'!X315^(1/3)*COS(('OddsRatio_working_3-way'!Y315+2*PI())/3)</f>
        <v>-0.4594790603030417</v>
      </c>
      <c r="AB315" s="11">
        <f>'OddsRatio_working_3-way'!X315^(1/3)*COS(('OddsRatio_working_3-way'!Y315+4*PI())/3)</f>
        <v>-8.8266812630702893E-2</v>
      </c>
      <c r="AC315" s="11">
        <f>'OddsRatio_working_3-way'!X315^(1/3)*SIN('OddsRatio_working_3-way'!Y315/3)</f>
        <v>0.21431949112011092</v>
      </c>
      <c r="AD315" s="11">
        <f>'OddsRatio_working_3-way'!X315^(1/3)*SIN(('OddsRatio_working_3-way'!Y315+2*PI())/3)</f>
        <v>0.36720209521865044</v>
      </c>
      <c r="AE315" s="11">
        <f>'OddsRatio_working_3-way'!X315^(1/3)*SIN(('OddsRatio_working_3-way'!Y315+4*PI())/3)</f>
        <v>-0.58152158633876139</v>
      </c>
      <c r="AF315" s="11">
        <f>-'OddsRatio_working_3-way'!U315/(3*'OddsRatio_working_3-way'!X315^(1/3))*COS(('OddsRatio_working_3-way'!Y315)/3)</f>
        <v>0.54774587293374444</v>
      </c>
      <c r="AG315" s="11">
        <f>-'OddsRatio_working_3-way'!U315/(3*'OddsRatio_working_3-way'!X315^(1/3))*COS(('OddsRatio_working_3-way'!Y315+2*PI())/3)</f>
        <v>-0.45947906030304164</v>
      </c>
      <c r="AH315" s="11">
        <f>-'OddsRatio_working_3-way'!U315/(3*'OddsRatio_working_3-way'!X315^(1/3))*COS(('OddsRatio_working_3-way'!Y315+4*PI())/3)</f>
        <v>-8.8266812630702865E-2</v>
      </c>
      <c r="AI315" s="11">
        <f>'OddsRatio_working_3-way'!U315/(3*'OddsRatio_working_3-way'!X315^(1/3))*SIN(('OddsRatio_working_3-way'!Y315)/3)</f>
        <v>-0.21431949112011089</v>
      </c>
      <c r="AJ315" s="11">
        <f>'OddsRatio_working_3-way'!U315/(3*'OddsRatio_working_3-way'!X315^(1/3))*SIN(('OddsRatio_working_3-way'!Y315+2*PI())/3)</f>
        <v>-0.36720209521865038</v>
      </c>
      <c r="AK315" s="11">
        <f>'OddsRatio_working_3-way'!U315/(3*'OddsRatio_working_3-way'!X315^(1/3))*SIN(('OddsRatio_working_3-way'!Y315+4*PI())/3)</f>
        <v>0.58152158633876128</v>
      </c>
      <c r="AL315" s="11">
        <f>'OddsRatio_working_3-way'!Z315+'OddsRatio_working_3-way'!AF315</f>
        <v>1.0954917458674891</v>
      </c>
      <c r="AM315" s="11">
        <f>'OddsRatio_working_3-way'!AA315+'OddsRatio_working_3-way'!AG315</f>
        <v>-0.91895812060608328</v>
      </c>
      <c r="AN315" s="11">
        <f>'OddsRatio_working_3-way'!AB315+'OddsRatio_working_3-way'!AH315</f>
        <v>-0.17653362526140576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1.0954917458674891</v>
      </c>
      <c r="AS315" s="11">
        <f>IF(('OddsRatio_working_3-way'!X315=0),IF(Q315&gt;0,-Q315^(1/3),(-Q315)^(1/3)),'OddsRatio_working_3-way'!AM315-'OddsRatio_working_3-way'!R315/3)</f>
        <v>-0.91895812060608328</v>
      </c>
      <c r="AT315" s="11">
        <f>IF(('OddsRatio_working_3-way'!X315=0),IF(Q315&gt;0,-Q315^(1/3),(-Q315)^(1/3)),'OddsRatio_working_3-way'!AN315-'OddsRatio_working_3-way'!R315/3)</f>
        <v>-0.17653362526140576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9">
        <f t="shared" si="65"/>
        <v>0.50011268429494238</v>
      </c>
      <c r="E316" s="9">
        <f t="shared" si="66"/>
        <v>0.27307797080804058</v>
      </c>
      <c r="F316" s="9">
        <f t="shared" si="67"/>
        <v>0.22680934489701704</v>
      </c>
      <c r="G316" s="9">
        <f t="shared" si="68"/>
        <v>1.0521572256624689</v>
      </c>
      <c r="H316" s="9">
        <f t="shared" si="69"/>
        <v>1.9995493643793449</v>
      </c>
      <c r="I316" s="9">
        <f t="shared" si="70"/>
        <v>3.6619577809260466</v>
      </c>
      <c r="J316" s="9">
        <f t="shared" si="71"/>
        <v>4.4089894111464005</v>
      </c>
      <c r="K316" s="11">
        <f t="shared" si="72"/>
        <v>0.51282051282051289</v>
      </c>
      <c r="L316" s="11">
        <f t="shared" si="73"/>
        <v>0.28328611898016998</v>
      </c>
      <c r="M316" s="11">
        <f t="shared" si="74"/>
        <v>0.23584905660377356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-0.26681728662058979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0.23024706332205397</v>
      </c>
      <c r="Q316" s="11">
        <f>2*'OddsRatio_working_3-way'!K316*'OddsRatio_working_3-way'!L316*'OddsRatio_working_3-way'!M316</f>
        <v>6.8525911702992257E-2</v>
      </c>
      <c r="R316" s="11">
        <f t="shared" si="75"/>
        <v>0</v>
      </c>
      <c r="S316" s="11">
        <f t="shared" si="76"/>
        <v>-0.86293907804205305</v>
      </c>
      <c r="T316" s="11">
        <f t="shared" si="77"/>
        <v>-0.25682710656013485</v>
      </c>
      <c r="U316" s="11">
        <f>'OddsRatio_working_3-way'!S316-'OddsRatio_working_3-way'!R316^2/3</f>
        <v>-0.86293907804205305</v>
      </c>
      <c r="V316" s="11">
        <f>'OddsRatio_working_3-way'!S316*'OddsRatio_working_3-way'!R316/3-2*'OddsRatio_working_3-way'!R316^3/27-'OddsRatio_working_3-way'!T316</f>
        <v>0.25682710656013485</v>
      </c>
      <c r="W316" s="11">
        <f>'OddsRatio_working_3-way'!V316^2+4*'OddsRatio_working_3-way'!U316^3/27</f>
        <v>-2.9239768928795651E-2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0.15427243077819067</v>
      </c>
      <c r="Y316" s="11">
        <f>IF('OddsRatio_working_3-way'!W316&gt;=0,IF('OddsRatio_working_3-way'!V316+SQRT('OddsRatio_working_3-way'!W316)&gt;0,0,PI()),ACOS('OddsRatio_working_3-way'!V316/(2*'OddsRatio_working_3-way'!X316)))</f>
        <v>0.58740482602378941</v>
      </c>
      <c r="Z316" s="11">
        <f>'OddsRatio_working_3-way'!X316^(1/3)*COS('OddsRatio_working_3-way'!Y316/3)</f>
        <v>0.52607861283123447</v>
      </c>
      <c r="AA316" s="11">
        <f>'OddsRatio_working_3-way'!X316^(1/3)*COS(('OddsRatio_working_3-way'!Y316+2*PI())/3)</f>
        <v>-0.35340378700221914</v>
      </c>
      <c r="AB316" s="11">
        <f>'OddsRatio_working_3-way'!X316^(1/3)*COS(('OddsRatio_working_3-way'!Y316+4*PI())/3)</f>
        <v>-0.17267482582901555</v>
      </c>
      <c r="AC316" s="11">
        <f>'OddsRatio_working_3-way'!X316^(1/3)*SIN('OddsRatio_working_3-way'!Y316/3)</f>
        <v>0.10434391438371074</v>
      </c>
      <c r="AD316" s="11">
        <f>'OddsRatio_working_3-way'!X316^(1/3)*SIN(('OddsRatio_working_3-way'!Y316+2*PI())/3)</f>
        <v>0.40342548590767202</v>
      </c>
      <c r="AE316" s="11">
        <f>'OddsRatio_working_3-way'!X316^(1/3)*SIN(('OddsRatio_working_3-way'!Y316+4*PI())/3)</f>
        <v>-0.50776940029138251</v>
      </c>
      <c r="AF316" s="11">
        <f>-'OddsRatio_working_3-way'!U316/(3*'OddsRatio_working_3-way'!X316^(1/3))*COS(('OddsRatio_working_3-way'!Y316)/3)</f>
        <v>0.52607861283123436</v>
      </c>
      <c r="AG316" s="11">
        <f>-'OddsRatio_working_3-way'!U316/(3*'OddsRatio_working_3-way'!X316^(1/3))*COS(('OddsRatio_working_3-way'!Y316+2*PI())/3)</f>
        <v>-0.35340378700221897</v>
      </c>
      <c r="AH316" s="11">
        <f>-'OddsRatio_working_3-way'!U316/(3*'OddsRatio_working_3-way'!X316^(1/3))*COS(('OddsRatio_working_3-way'!Y316+4*PI())/3)</f>
        <v>-0.1726748258290155</v>
      </c>
      <c r="AI316" s="11">
        <f>'OddsRatio_working_3-way'!U316/(3*'OddsRatio_working_3-way'!X316^(1/3))*SIN(('OddsRatio_working_3-way'!Y316)/3)</f>
        <v>-0.1043439143837107</v>
      </c>
      <c r="AJ316" s="11">
        <f>'OddsRatio_working_3-way'!U316/(3*'OddsRatio_working_3-way'!X316^(1/3))*SIN(('OddsRatio_working_3-way'!Y316+2*PI())/3)</f>
        <v>-0.40342548590767185</v>
      </c>
      <c r="AK316" s="11">
        <f>'OddsRatio_working_3-way'!U316/(3*'OddsRatio_working_3-way'!X316^(1/3))*SIN(('OddsRatio_working_3-way'!Y316+4*PI())/3)</f>
        <v>0.50776940029138229</v>
      </c>
      <c r="AL316" s="11">
        <f>'OddsRatio_working_3-way'!Z316+'OddsRatio_working_3-way'!AF316</f>
        <v>1.0521572256624689</v>
      </c>
      <c r="AM316" s="11">
        <f>'OddsRatio_working_3-way'!AA316+'OddsRatio_working_3-way'!AG316</f>
        <v>-0.70680757400443817</v>
      </c>
      <c r="AN316" s="11">
        <f>'OddsRatio_working_3-way'!AB316+'OddsRatio_working_3-way'!AH316</f>
        <v>-0.34534965165803105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1.0521572256624689</v>
      </c>
      <c r="AS316" s="11">
        <f>IF(('OddsRatio_working_3-way'!X316=0),IF(Q316&gt;0,-Q316^(1/3),(-Q316)^(1/3)),'OddsRatio_working_3-way'!AM316-'OddsRatio_working_3-way'!R316/3)</f>
        <v>-0.70680757400443817</v>
      </c>
      <c r="AT316" s="11">
        <f>IF(('OddsRatio_working_3-way'!X316=0),IF(Q316&gt;0,-Q316^(1/3),(-Q316)^(1/3)),'OddsRatio_working_3-way'!AN316-'OddsRatio_working_3-way'!R316/3)</f>
        <v>-0.34534965165803105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9">
        <f t="shared" si="65"/>
        <v>0.37012074897274561</v>
      </c>
      <c r="E317" s="9">
        <f t="shared" si="66"/>
        <v>0.30297431464963243</v>
      </c>
      <c r="F317" s="9">
        <f t="shared" si="67"/>
        <v>0.3269049363776218</v>
      </c>
      <c r="G317" s="9">
        <f t="shared" si="68"/>
        <v>1.0505067699260231</v>
      </c>
      <c r="H317" s="9">
        <f t="shared" si="69"/>
        <v>2.7018209672801579</v>
      </c>
      <c r="I317" s="9">
        <f t="shared" si="70"/>
        <v>3.3006098261379901</v>
      </c>
      <c r="J317" s="9">
        <f t="shared" si="71"/>
        <v>3.0589932690550059</v>
      </c>
      <c r="K317" s="11">
        <f t="shared" si="72"/>
        <v>0.38167938931297707</v>
      </c>
      <c r="L317" s="11">
        <f t="shared" si="73"/>
        <v>0.31347962382445144</v>
      </c>
      <c r="M317" s="11">
        <f t="shared" si="74"/>
        <v>0.33783783783783783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-0.28108101640610184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0.23323414347368018</v>
      </c>
      <c r="Q317" s="11">
        <f>2*'OddsRatio_working_3-way'!K317*'OddsRatio_working_3-way'!L317*'OddsRatio_working_3-way'!M317</f>
        <v>8.0843723907688111E-2</v>
      </c>
      <c r="R317" s="11">
        <f t="shared" si="75"/>
        <v>0</v>
      </c>
      <c r="S317" s="11">
        <f t="shared" si="76"/>
        <v>-0.8297755090536133</v>
      </c>
      <c r="T317" s="11">
        <f t="shared" si="77"/>
        <v>-0.28761716085047256</v>
      </c>
      <c r="U317" s="11">
        <f>'OddsRatio_working_3-way'!S317-'OddsRatio_working_3-way'!R317^2/3</f>
        <v>-0.8297755090536133</v>
      </c>
      <c r="V317" s="11">
        <f>'OddsRatio_working_3-way'!S317*'OddsRatio_working_3-way'!R317/3-2*'OddsRatio_working_3-way'!R317^3/27-'OddsRatio_working_3-way'!T317</f>
        <v>0.28761716085047256</v>
      </c>
      <c r="W317" s="11">
        <f>'OddsRatio_working_3-way'!V317^2+4*'OddsRatio_working_3-way'!U317^3/27</f>
        <v>-1.9168384193192778E-3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0.14546517593139421</v>
      </c>
      <c r="Y317" s="11">
        <f>IF('OddsRatio_working_3-way'!W317&gt;=0,IF('OddsRatio_working_3-way'!V317+SQRT('OddsRatio_working_3-way'!W317)&gt;0,0,PI()),ACOS('OddsRatio_working_3-way'!V317/(2*'OddsRatio_working_3-way'!X317)))</f>
        <v>0.1510625241505601</v>
      </c>
      <c r="Z317" s="11">
        <f>'OddsRatio_working_3-way'!X317^(1/3)*COS('OddsRatio_working_3-way'!Y317/3)</f>
        <v>0.52525338496301155</v>
      </c>
      <c r="AA317" s="11">
        <f>'OddsRatio_working_3-way'!X317^(1/3)*COS(('OddsRatio_working_3-way'!Y317+2*PI())/3)</f>
        <v>-0.28555131793269051</v>
      </c>
      <c r="AB317" s="11">
        <f>'OddsRatio_working_3-way'!X317^(1/3)*COS(('OddsRatio_working_3-way'!Y317+4*PI())/3)</f>
        <v>-0.23970206703032096</v>
      </c>
      <c r="AC317" s="11">
        <f>'OddsRatio_working_3-way'!X317^(1/3)*SIN('OddsRatio_working_3-way'!Y317/3)</f>
        <v>2.6471077350625784E-2</v>
      </c>
      <c r="AD317" s="11">
        <f>'OddsRatio_working_3-way'!X317^(1/3)*SIN(('OddsRatio_working_3-way'!Y317+2*PI())/3)</f>
        <v>0.44164723612642243</v>
      </c>
      <c r="AE317" s="11">
        <f>'OddsRatio_working_3-way'!X317^(1/3)*SIN(('OddsRatio_working_3-way'!Y317+4*PI())/3)</f>
        <v>-0.46811831347704819</v>
      </c>
      <c r="AF317" s="11">
        <f>-'OddsRatio_working_3-way'!U317/(3*'OddsRatio_working_3-way'!X317^(1/3))*COS(('OddsRatio_working_3-way'!Y317)/3)</f>
        <v>0.52525338496301155</v>
      </c>
      <c r="AG317" s="11">
        <f>-'OddsRatio_working_3-way'!U317/(3*'OddsRatio_working_3-way'!X317^(1/3))*COS(('OddsRatio_working_3-way'!Y317+2*PI())/3)</f>
        <v>-0.28555131793269051</v>
      </c>
      <c r="AH317" s="11">
        <f>-'OddsRatio_working_3-way'!U317/(3*'OddsRatio_working_3-way'!X317^(1/3))*COS(('OddsRatio_working_3-way'!Y317+4*PI())/3)</f>
        <v>-0.23970206703032096</v>
      </c>
      <c r="AI317" s="11">
        <f>'OddsRatio_working_3-way'!U317/(3*'OddsRatio_working_3-way'!X317^(1/3))*SIN(('OddsRatio_working_3-way'!Y317)/3)</f>
        <v>-2.6471077350625784E-2</v>
      </c>
      <c r="AJ317" s="11">
        <f>'OddsRatio_working_3-way'!U317/(3*'OddsRatio_working_3-way'!X317^(1/3))*SIN(('OddsRatio_working_3-way'!Y317+2*PI())/3)</f>
        <v>-0.44164723612642243</v>
      </c>
      <c r="AK317" s="11">
        <f>'OddsRatio_working_3-way'!U317/(3*'OddsRatio_working_3-way'!X317^(1/3))*SIN(('OddsRatio_working_3-way'!Y317+4*PI())/3)</f>
        <v>0.46811831347704819</v>
      </c>
      <c r="AL317" s="11">
        <f>'OddsRatio_working_3-way'!Z317+'OddsRatio_working_3-way'!AF317</f>
        <v>1.0505067699260231</v>
      </c>
      <c r="AM317" s="11">
        <f>'OddsRatio_working_3-way'!AA317+'OddsRatio_working_3-way'!AG317</f>
        <v>-0.57110263586538101</v>
      </c>
      <c r="AN317" s="11">
        <f>'OddsRatio_working_3-way'!AB317+'OddsRatio_working_3-way'!AH317</f>
        <v>-0.47940413406064192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1.0505067699260231</v>
      </c>
      <c r="AS317" s="11">
        <f>IF(('OddsRatio_working_3-way'!X317=0),IF(Q317&gt;0,-Q317^(1/3),(-Q317)^(1/3)),'OddsRatio_working_3-way'!AM317-'OddsRatio_working_3-way'!R317/3)</f>
        <v>-0.57110263586538101</v>
      </c>
      <c r="AT317" s="11">
        <f>IF(('OddsRatio_working_3-way'!X317=0),IF(Q317&gt;0,-Q317^(1/3),(-Q317)^(1/3)),'OddsRatio_working_3-way'!AN317-'OddsRatio_working_3-way'!R317/3)</f>
        <v>-0.47940413406064192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9">
        <f t="shared" si="65"/>
        <v>0.42445889603556647</v>
      </c>
      <c r="E318" s="9">
        <f t="shared" si="66"/>
        <v>0.28472431931450398</v>
      </c>
      <c r="F318" s="9">
        <f t="shared" si="67"/>
        <v>0.2908167846499296</v>
      </c>
      <c r="G318" s="9">
        <f t="shared" si="68"/>
        <v>1.0511168424390567</v>
      </c>
      <c r="H318" s="9">
        <f t="shared" si="69"/>
        <v>2.3559407267463834</v>
      </c>
      <c r="I318" s="9">
        <f t="shared" si="70"/>
        <v>3.5121692534293456</v>
      </c>
      <c r="J318" s="9">
        <f t="shared" si="71"/>
        <v>3.4385910744586115</v>
      </c>
      <c r="K318" s="11">
        <f t="shared" si="72"/>
        <v>0.4366812227074236</v>
      </c>
      <c r="L318" s="11">
        <f t="shared" si="73"/>
        <v>0.29498525073746312</v>
      </c>
      <c r="M318" s="11">
        <f t="shared" si="74"/>
        <v>0.30120481927710846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-0.27752514094714054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0.23279732525185182</v>
      </c>
      <c r="Q318" s="11">
        <f>2*'OddsRatio_working_3-way'!K318*'OddsRatio_working_3-way'!L318*'OddsRatio_working_3-way'!M318</f>
        <v>7.7599108417283943E-2</v>
      </c>
      <c r="R318" s="11">
        <f t="shared" si="75"/>
        <v>0</v>
      </c>
      <c r="S318" s="11">
        <f t="shared" si="76"/>
        <v>-0.83883328356255871</v>
      </c>
      <c r="T318" s="11">
        <f t="shared" si="77"/>
        <v>-0.27961109452085292</v>
      </c>
      <c r="U318" s="11">
        <f>'OddsRatio_working_3-way'!S318-'OddsRatio_working_3-way'!R318^2/3</f>
        <v>-0.83883328356255871</v>
      </c>
      <c r="V318" s="11">
        <f>'OddsRatio_working_3-way'!S318*'OddsRatio_working_3-way'!R318/3-2*'OddsRatio_working_3-way'!R318^3/27-'OddsRatio_working_3-way'!T318</f>
        <v>0.27961109452085292</v>
      </c>
      <c r="W318" s="11">
        <f>'OddsRatio_working_3-way'!V318^2+4*'OddsRatio_working_3-way'!U318^3/27</f>
        <v>-9.260261502290118E-3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0.14785349647661319</v>
      </c>
      <c r="Y318" s="11">
        <f>IF('OddsRatio_working_3-way'!W318&gt;=0,IF('OddsRatio_working_3-way'!V318+SQRT('OddsRatio_working_3-way'!W318)&gt;0,0,PI()),ACOS('OddsRatio_working_3-way'!V318/(2*'OddsRatio_working_3-way'!X318)))</f>
        <v>0.33146045898734977</v>
      </c>
      <c r="Z318" s="11">
        <f>'OddsRatio_working_3-way'!X318^(1/3)*COS('OddsRatio_working_3-way'!Y318/3)</f>
        <v>0.52555842121952845</v>
      </c>
      <c r="AA318" s="11">
        <f>'OddsRatio_working_3-way'!X318^(1/3)*COS(('OddsRatio_working_3-way'!Y318+2*PI())/3)</f>
        <v>-0.31327257952655563</v>
      </c>
      <c r="AB318" s="11">
        <f>'OddsRatio_working_3-way'!X318^(1/3)*COS(('OddsRatio_working_3-way'!Y318+4*PI())/3)</f>
        <v>-0.21228584169297293</v>
      </c>
      <c r="AC318" s="11">
        <f>'OddsRatio_working_3-way'!X318^(1/3)*SIN('OddsRatio_working_3-way'!Y318/3)</f>
        <v>5.8304720272801411E-2</v>
      </c>
      <c r="AD318" s="11">
        <f>'OddsRatio_working_3-way'!X318^(1/3)*SIN(('OddsRatio_working_3-way'!Y318+2*PI())/3)</f>
        <v>0.42599458381255362</v>
      </c>
      <c r="AE318" s="11">
        <f>'OddsRatio_working_3-way'!X318^(1/3)*SIN(('OddsRatio_working_3-way'!Y318+4*PI())/3)</f>
        <v>-0.48429930408535482</v>
      </c>
      <c r="AF318" s="11">
        <f>-'OddsRatio_working_3-way'!U318/(3*'OddsRatio_working_3-way'!X318^(1/3))*COS(('OddsRatio_working_3-way'!Y318)/3)</f>
        <v>0.52555842121952834</v>
      </c>
      <c r="AG318" s="11">
        <f>-'OddsRatio_working_3-way'!U318/(3*'OddsRatio_working_3-way'!X318^(1/3))*COS(('OddsRatio_working_3-way'!Y318+2*PI())/3)</f>
        <v>-0.31327257952655557</v>
      </c>
      <c r="AH318" s="11">
        <f>-'OddsRatio_working_3-way'!U318/(3*'OddsRatio_working_3-way'!X318^(1/3))*COS(('OddsRatio_working_3-way'!Y318+4*PI())/3)</f>
        <v>-0.2122858416929729</v>
      </c>
      <c r="AI318" s="11">
        <f>'OddsRatio_working_3-way'!U318/(3*'OddsRatio_working_3-way'!X318^(1/3))*SIN(('OddsRatio_working_3-way'!Y318)/3)</f>
        <v>-5.8304720272801404E-2</v>
      </c>
      <c r="AJ318" s="11">
        <f>'OddsRatio_working_3-way'!U318/(3*'OddsRatio_working_3-way'!X318^(1/3))*SIN(('OddsRatio_working_3-way'!Y318+2*PI())/3)</f>
        <v>-0.42599458381255356</v>
      </c>
      <c r="AK318" s="11">
        <f>'OddsRatio_working_3-way'!U318/(3*'OddsRatio_working_3-way'!X318^(1/3))*SIN(('OddsRatio_working_3-way'!Y318+4*PI())/3)</f>
        <v>0.48429930408535476</v>
      </c>
      <c r="AL318" s="11">
        <f>'OddsRatio_working_3-way'!Z318+'OddsRatio_working_3-way'!AF318</f>
        <v>1.0511168424390567</v>
      </c>
      <c r="AM318" s="11">
        <f>'OddsRatio_working_3-way'!AA318+'OddsRatio_working_3-way'!AG318</f>
        <v>-0.62654515905311126</v>
      </c>
      <c r="AN318" s="11">
        <f>'OddsRatio_working_3-way'!AB318+'OddsRatio_working_3-way'!AH318</f>
        <v>-0.42457168338594586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1.0511168424390567</v>
      </c>
      <c r="AS318" s="11">
        <f>IF(('OddsRatio_working_3-way'!X318=0),IF(Q318&gt;0,-Q318^(1/3),(-Q318)^(1/3)),'OddsRatio_working_3-way'!AM318-'OddsRatio_working_3-way'!R318/3)</f>
        <v>-0.62654515905311126</v>
      </c>
      <c r="AT318" s="11">
        <f>IF(('OddsRatio_working_3-way'!X318=0),IF(Q318&gt;0,-Q318^(1/3),(-Q318)^(1/3)),'OddsRatio_working_3-way'!AN318-'OddsRatio_working_3-way'!R318/3)</f>
        <v>-0.42457168338594586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9">
        <f t="shared" si="65"/>
        <v>0.47542543880106858</v>
      </c>
      <c r="E319" s="9">
        <f t="shared" si="66"/>
        <v>0.28735828666333657</v>
      </c>
      <c r="F319" s="9">
        <f t="shared" si="67"/>
        <v>0.2372162745355948</v>
      </c>
      <c r="G319" s="9">
        <f t="shared" si="68"/>
        <v>1.0508373751504352</v>
      </c>
      <c r="H319" s="9">
        <f t="shared" si="69"/>
        <v>2.1033792439079564</v>
      </c>
      <c r="I319" s="9">
        <f t="shared" si="70"/>
        <v>3.4799762053550269</v>
      </c>
      <c r="J319" s="9">
        <f t="shared" si="71"/>
        <v>4.2155623679603309</v>
      </c>
      <c r="K319" s="11">
        <f t="shared" si="72"/>
        <v>0.48780487804878053</v>
      </c>
      <c r="L319" s="11">
        <f t="shared" si="73"/>
        <v>0.29761904761904762</v>
      </c>
      <c r="M319" s="11">
        <f t="shared" si="74"/>
        <v>0.24630541871921185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-0.27114622131442967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0.23135831287939901</v>
      </c>
      <c r="Q319" s="11">
        <f>2*'OddsRatio_working_3-way'!K319*'OddsRatio_working_3-way'!L319*'OddsRatio_working_3-way'!M319</f>
        <v>7.1517252822070804E-2</v>
      </c>
      <c r="R319" s="11">
        <f t="shared" si="75"/>
        <v>0</v>
      </c>
      <c r="S319" s="11">
        <f t="shared" si="76"/>
        <v>-0.8532603248455698</v>
      </c>
      <c r="T319" s="11">
        <f t="shared" si="77"/>
        <v>-0.26375898758750227</v>
      </c>
      <c r="U319" s="11">
        <f>'OddsRatio_working_3-way'!S319-'OddsRatio_working_3-way'!R319^2/3</f>
        <v>-0.8532603248455698</v>
      </c>
      <c r="V319" s="11">
        <f>'OddsRatio_working_3-way'!S319*'OddsRatio_working_3-way'!R319/3-2*'OddsRatio_working_3-way'!R319^3/27-'OddsRatio_working_3-way'!T319</f>
        <v>0.26375898758750227</v>
      </c>
      <c r="W319" s="11">
        <f>'OddsRatio_working_3-way'!V319^2+4*'OddsRatio_working_3-way'!U319^3/27</f>
        <v>-2.246362528759481E-2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0.15168423519006433</v>
      </c>
      <c r="Y319" s="11">
        <f>IF('OddsRatio_working_3-way'!W319&gt;=0,IF('OddsRatio_working_3-way'!V319+SQRT('OddsRatio_working_3-way'!W319)&gt;0,0,PI()),ACOS('OddsRatio_working_3-way'!V319/(2*'OddsRatio_working_3-way'!X319)))</f>
        <v>0.51673996538295652</v>
      </c>
      <c r="Z319" s="11">
        <f>'OddsRatio_working_3-way'!X319^(1/3)*COS('OddsRatio_working_3-way'!Y319/3)</f>
        <v>0.52541868757521759</v>
      </c>
      <c r="AA319" s="11">
        <f>'OddsRatio_working_3-way'!X319^(1/3)*COS(('OddsRatio_working_3-way'!Y319+2*PI())/3)</f>
        <v>-0.34187046600959592</v>
      </c>
      <c r="AB319" s="11">
        <f>'OddsRatio_working_3-way'!X319^(1/3)*COS(('OddsRatio_working_3-way'!Y319+4*PI())/3)</f>
        <v>-0.18354822156562164</v>
      </c>
      <c r="AC319" s="11">
        <f>'OddsRatio_working_3-way'!X319^(1/3)*SIN('OddsRatio_working_3-way'!Y319/3)</f>
        <v>9.140739044843417E-2</v>
      </c>
      <c r="AD319" s="11">
        <f>'OddsRatio_working_3-way'!X319^(1/3)*SIN(('OddsRatio_working_3-way'!Y319+2*PI())/3)</f>
        <v>0.40932223583900051</v>
      </c>
      <c r="AE319" s="11">
        <f>'OddsRatio_working_3-way'!X319^(1/3)*SIN(('OddsRatio_working_3-way'!Y319+4*PI())/3)</f>
        <v>-0.50072962628743478</v>
      </c>
      <c r="AF319" s="11">
        <f>-'OddsRatio_working_3-way'!U319/(3*'OddsRatio_working_3-way'!X319^(1/3))*COS(('OddsRatio_working_3-way'!Y319)/3)</f>
        <v>0.52541868757521748</v>
      </c>
      <c r="AG319" s="11">
        <f>-'OddsRatio_working_3-way'!U319/(3*'OddsRatio_working_3-way'!X319^(1/3))*COS(('OddsRatio_working_3-way'!Y319+2*PI())/3)</f>
        <v>-0.34187046600959581</v>
      </c>
      <c r="AH319" s="11">
        <f>-'OddsRatio_working_3-way'!U319/(3*'OddsRatio_working_3-way'!X319^(1/3))*COS(('OddsRatio_working_3-way'!Y319+4*PI())/3)</f>
        <v>-0.18354822156562162</v>
      </c>
      <c r="AI319" s="11">
        <f>'OddsRatio_working_3-way'!U319/(3*'OddsRatio_working_3-way'!X319^(1/3))*SIN(('OddsRatio_working_3-way'!Y319)/3)</f>
        <v>-9.1407390448434142E-2</v>
      </c>
      <c r="AJ319" s="11">
        <f>'OddsRatio_working_3-way'!U319/(3*'OddsRatio_working_3-way'!X319^(1/3))*SIN(('OddsRatio_working_3-way'!Y319+2*PI())/3)</f>
        <v>-0.40932223583900046</v>
      </c>
      <c r="AK319" s="11">
        <f>'OddsRatio_working_3-way'!U319/(3*'OddsRatio_working_3-way'!X319^(1/3))*SIN(('OddsRatio_working_3-way'!Y319+4*PI())/3)</f>
        <v>0.50072962628743467</v>
      </c>
      <c r="AL319" s="11">
        <f>'OddsRatio_working_3-way'!Z319+'OddsRatio_working_3-way'!AF319</f>
        <v>1.0508373751504352</v>
      </c>
      <c r="AM319" s="11">
        <f>'OddsRatio_working_3-way'!AA319+'OddsRatio_working_3-way'!AG319</f>
        <v>-0.68374093201919173</v>
      </c>
      <c r="AN319" s="11">
        <f>'OddsRatio_working_3-way'!AB319+'OddsRatio_working_3-way'!AH319</f>
        <v>-0.36709644313124323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1.0508373751504352</v>
      </c>
      <c r="AS319" s="11">
        <f>IF(('OddsRatio_working_3-way'!X319=0),IF(Q319&gt;0,-Q319^(1/3),(-Q319)^(1/3)),'OddsRatio_working_3-way'!AM319-'OddsRatio_working_3-way'!R319/3)</f>
        <v>-0.68374093201919173</v>
      </c>
      <c r="AT319" s="11">
        <f>IF(('OddsRatio_working_3-way'!X319=0),IF(Q319&gt;0,-Q319^(1/3),(-Q319)^(1/3)),'OddsRatio_working_3-way'!AN319-'OddsRatio_working_3-way'!R319/3)</f>
        <v>-0.36709644313124323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9">
        <f t="shared" si="65"/>
        <v>0.31684141226132834</v>
      </c>
      <c r="E321" s="9">
        <f t="shared" si="66"/>
        <v>0.27760398839947809</v>
      </c>
      <c r="F321" s="9">
        <f t="shared" si="67"/>
        <v>0.40555459933919336</v>
      </c>
      <c r="G321" s="9">
        <f t="shared" si="68"/>
        <v>1.062144375658916</v>
      </c>
      <c r="H321" s="9">
        <f t="shared" si="69"/>
        <v>3.1561530825876001</v>
      </c>
      <c r="I321" s="9">
        <f t="shared" si="70"/>
        <v>3.6022537203643434</v>
      </c>
      <c r="J321" s="9">
        <f t="shared" si="71"/>
        <v>2.4657592384093046</v>
      </c>
      <c r="K321" s="11">
        <f t="shared" si="72"/>
        <v>0.33003300330033003</v>
      </c>
      <c r="L321" s="11">
        <f t="shared" si="73"/>
        <v>0.28985507246376813</v>
      </c>
      <c r="M321" s="11">
        <f t="shared" si="74"/>
        <v>0.42016806722689076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-0.2758687633469229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0.23553688945803605</v>
      </c>
      <c r="Q321" s="11">
        <f>2*'OddsRatio_working_3-way'!K321*'OddsRatio_working_3-way'!L321*'OddsRatio_working_3-way'!M321</f>
        <v>8.0388016879875776E-2</v>
      </c>
      <c r="R321" s="11">
        <f t="shared" si="75"/>
        <v>0</v>
      </c>
      <c r="S321" s="11">
        <f t="shared" si="76"/>
        <v>-0.8538005049953159</v>
      </c>
      <c r="T321" s="11">
        <f t="shared" si="77"/>
        <v>-0.29139948975949342</v>
      </c>
      <c r="U321" s="11">
        <f>'OddsRatio_working_3-way'!S321-'OddsRatio_working_3-way'!R321^2/3</f>
        <v>-0.8538005049953159</v>
      </c>
      <c r="V321" s="11">
        <f>'OddsRatio_working_3-way'!S321*'OddsRatio_working_3-way'!R321/3-2*'OddsRatio_working_3-way'!R321^3/27-'OddsRatio_working_3-way'!T321</f>
        <v>0.29139948975949342</v>
      </c>
      <c r="W321" s="11">
        <f>'OddsRatio_working_3-way'!V321^2+4*'OddsRatio_working_3-way'!U321^3/27</f>
        <v>-7.293667924749267E-3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0.15182829986274166</v>
      </c>
      <c r="Y321" s="11">
        <f>IF('OddsRatio_working_3-way'!W321&gt;=0,IF('OddsRatio_working_3-way'!V321+SQRT('OddsRatio_working_3-way'!W321)&gt;0,0,PI()),ACOS('OddsRatio_working_3-way'!V321/(2*'OddsRatio_working_3-way'!X321)))</f>
        <v>0.28509491339225224</v>
      </c>
      <c r="Z321" s="11">
        <f>'OddsRatio_working_3-way'!X321^(1/3)*COS('OddsRatio_working_3-way'!Y321/3)</f>
        <v>0.53107218782945798</v>
      </c>
      <c r="AA321" s="11">
        <f>'OddsRatio_working_3-way'!X321^(1/3)*COS(('OddsRatio_working_3-way'!Y321+2*PI())/3)</f>
        <v>-0.30937528567682387</v>
      </c>
      <c r="AB321" s="11">
        <f>'OddsRatio_working_3-way'!X321^(1/3)*COS(('OddsRatio_working_3-way'!Y321+4*PI())/3)</f>
        <v>-0.22169690215263441</v>
      </c>
      <c r="AC321" s="11">
        <f>'OddsRatio_working_3-way'!X321^(1/3)*SIN('OddsRatio_working_3-way'!Y321/3)</f>
        <v>5.0621138329802216E-2</v>
      </c>
      <c r="AD321" s="11">
        <f>'OddsRatio_working_3-way'!X321^(1/3)*SIN(('OddsRatio_working_3-way'!Y321+2*PI())/3)</f>
        <v>0.43461143673879044</v>
      </c>
      <c r="AE321" s="11">
        <f>'OddsRatio_working_3-way'!X321^(1/3)*SIN(('OddsRatio_working_3-way'!Y321+4*PI())/3)</f>
        <v>-0.48523257506859252</v>
      </c>
      <c r="AF321" s="11">
        <f>-'OddsRatio_working_3-way'!U321/(3*'OddsRatio_working_3-way'!X321^(1/3))*COS(('OddsRatio_working_3-way'!Y321)/3)</f>
        <v>0.53107218782945786</v>
      </c>
      <c r="AG321" s="11">
        <f>-'OddsRatio_working_3-way'!U321/(3*'OddsRatio_working_3-way'!X321^(1/3))*COS(('OddsRatio_working_3-way'!Y321+2*PI())/3)</f>
        <v>-0.30937528567682382</v>
      </c>
      <c r="AH321" s="11">
        <f>-'OddsRatio_working_3-way'!U321/(3*'OddsRatio_working_3-way'!X321^(1/3))*COS(('OddsRatio_working_3-way'!Y321+4*PI())/3)</f>
        <v>-0.22169690215263435</v>
      </c>
      <c r="AI321" s="11">
        <f>'OddsRatio_working_3-way'!U321/(3*'OddsRatio_working_3-way'!X321^(1/3))*SIN(('OddsRatio_working_3-way'!Y321)/3)</f>
        <v>-5.0621138329802209E-2</v>
      </c>
      <c r="AJ321" s="11">
        <f>'OddsRatio_working_3-way'!U321/(3*'OddsRatio_working_3-way'!X321^(1/3))*SIN(('OddsRatio_working_3-way'!Y321+2*PI())/3)</f>
        <v>-0.43461143673879032</v>
      </c>
      <c r="AK321" s="11">
        <f>'OddsRatio_working_3-way'!U321/(3*'OddsRatio_working_3-way'!X321^(1/3))*SIN(('OddsRatio_working_3-way'!Y321+4*PI())/3)</f>
        <v>0.48523257506859241</v>
      </c>
      <c r="AL321" s="11">
        <f>'OddsRatio_working_3-way'!Z321+'OddsRatio_working_3-way'!AF321</f>
        <v>1.062144375658916</v>
      </c>
      <c r="AM321" s="11">
        <f>'OddsRatio_working_3-way'!AA321+'OddsRatio_working_3-way'!AG321</f>
        <v>-0.61875057135364764</v>
      </c>
      <c r="AN321" s="11">
        <f>'OddsRatio_working_3-way'!AB321+'OddsRatio_working_3-way'!AH321</f>
        <v>-0.44339380430526876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1.062144375658916</v>
      </c>
      <c r="AS321" s="11">
        <f>IF(('OddsRatio_working_3-way'!X321=0),IF(Q321&gt;0,-Q321^(1/3),(-Q321)^(1/3)),'OddsRatio_working_3-way'!AM321-'OddsRatio_working_3-way'!R321/3)</f>
        <v>-0.61875057135364764</v>
      </c>
      <c r="AT321" s="11">
        <f>IF(('OddsRatio_working_3-way'!X321=0),IF(Q321&gt;0,-Q321^(1/3),(-Q321)^(1/3)),'OddsRatio_working_3-way'!AN321-'OddsRatio_working_3-way'!R321/3)</f>
        <v>-0.44339380430526876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9">
        <f t="shared" si="65"/>
        <v>0.46555841432756589</v>
      </c>
      <c r="E322" s="9">
        <f t="shared" si="66"/>
        <v>0.2657028382246015</v>
      </c>
      <c r="F322" s="9">
        <f t="shared" si="67"/>
        <v>0.26873874744783255</v>
      </c>
      <c r="G322" s="9">
        <f t="shared" si="68"/>
        <v>1.0629242321434891</v>
      </c>
      <c r="H322" s="9">
        <f t="shared" si="69"/>
        <v>2.1479581707149689</v>
      </c>
      <c r="I322" s="9">
        <f t="shared" si="70"/>
        <v>3.763603003573071</v>
      </c>
      <c r="J322" s="9">
        <f t="shared" si="71"/>
        <v>3.7210860342873318</v>
      </c>
      <c r="K322" s="11">
        <f t="shared" si="72"/>
        <v>0.48076923076923073</v>
      </c>
      <c r="L322" s="11">
        <f t="shared" si="73"/>
        <v>0.27777777777777779</v>
      </c>
      <c r="M322" s="11">
        <f t="shared" si="74"/>
        <v>0.2808988764044944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-0.2696629213483146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0.23408239700374533</v>
      </c>
      <c r="Q322" s="11">
        <f>2*'OddsRatio_working_3-way'!K322*'OddsRatio_working_3-way'!L322*'OddsRatio_working_3-way'!M322</f>
        <v>7.5026409296072225E-2</v>
      </c>
      <c r="R322" s="11">
        <f t="shared" si="75"/>
        <v>0</v>
      </c>
      <c r="S322" s="11">
        <f t="shared" si="76"/>
        <v>-0.86805555555555569</v>
      </c>
      <c r="T322" s="11">
        <f t="shared" si="77"/>
        <v>-0.2782229344729345</v>
      </c>
      <c r="U322" s="11">
        <f>'OddsRatio_working_3-way'!S322-'OddsRatio_working_3-way'!R322^2/3</f>
        <v>-0.86805555555555569</v>
      </c>
      <c r="V322" s="11">
        <f>'OddsRatio_working_3-way'!S322*'OddsRatio_working_3-way'!R322/3-2*'OddsRatio_working_3-way'!R322^3/27-'OddsRatio_working_3-way'!T322</f>
        <v>0.2782229344729345</v>
      </c>
      <c r="W322" s="11">
        <f>'OddsRatio_working_3-way'!V322^2+4*'OddsRatio_working_3-way'!U322^3/27</f>
        <v>-1.9495348467176668E-2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0.15564651436340252</v>
      </c>
      <c r="Y322" s="11">
        <f>IF('OddsRatio_working_3-way'!W322&gt;=0,IF('OddsRatio_working_3-way'!V322+SQRT('OddsRatio_working_3-way'!W322)&gt;0,0,PI()),ACOS('OddsRatio_working_3-way'!V322/(2*'OddsRatio_working_3-way'!X322)))</f>
        <v>0.46512526349665451</v>
      </c>
      <c r="Z322" s="11">
        <f>'OddsRatio_working_3-way'!X322^(1/3)*COS('OddsRatio_working_3-way'!Y322/3)</f>
        <v>0.53146211607174454</v>
      </c>
      <c r="AA322" s="11">
        <f>'OddsRatio_working_3-way'!X322^(1/3)*COS(('OddsRatio_working_3-way'!Y322+2*PI())/3)</f>
        <v>-0.33766785859230875</v>
      </c>
      <c r="AB322" s="11">
        <f>'OddsRatio_working_3-way'!X322^(1/3)*COS(('OddsRatio_working_3-way'!Y322+4*PI())/3)</f>
        <v>-0.19379425747943574</v>
      </c>
      <c r="AC322" s="11">
        <f>'OddsRatio_working_3-way'!X322^(1/3)*SIN('OddsRatio_working_3-way'!Y322/3)</f>
        <v>8.3065462331798082E-2</v>
      </c>
      <c r="AD322" s="11">
        <f>'OddsRatio_working_3-way'!X322^(1/3)*SIN(('OddsRatio_working_3-way'!Y322+2*PI())/3)</f>
        <v>0.41872696250126579</v>
      </c>
      <c r="AE322" s="11">
        <f>'OddsRatio_working_3-way'!X322^(1/3)*SIN(('OddsRatio_working_3-way'!Y322+4*PI())/3)</f>
        <v>-0.50179242483306385</v>
      </c>
      <c r="AF322" s="11">
        <f>-'OddsRatio_working_3-way'!U322/(3*'OddsRatio_working_3-way'!X322^(1/3))*COS(('OddsRatio_working_3-way'!Y322)/3)</f>
        <v>0.53146211607174454</v>
      </c>
      <c r="AG322" s="11">
        <f>-'OddsRatio_working_3-way'!U322/(3*'OddsRatio_working_3-way'!X322^(1/3))*COS(('OddsRatio_working_3-way'!Y322+2*PI())/3)</f>
        <v>-0.33766785859230875</v>
      </c>
      <c r="AH322" s="11">
        <f>-'OddsRatio_working_3-way'!U322/(3*'OddsRatio_working_3-way'!X322^(1/3))*COS(('OddsRatio_working_3-way'!Y322+4*PI())/3)</f>
        <v>-0.19379425747943574</v>
      </c>
      <c r="AI322" s="11">
        <f>'OddsRatio_working_3-way'!U322/(3*'OddsRatio_working_3-way'!X322^(1/3))*SIN(('OddsRatio_working_3-way'!Y322)/3)</f>
        <v>-8.3065462331798082E-2</v>
      </c>
      <c r="AJ322" s="11">
        <f>'OddsRatio_working_3-way'!U322/(3*'OddsRatio_working_3-way'!X322^(1/3))*SIN(('OddsRatio_working_3-way'!Y322+2*PI())/3)</f>
        <v>-0.41872696250126579</v>
      </c>
      <c r="AK322" s="11">
        <f>'OddsRatio_working_3-way'!U322/(3*'OddsRatio_working_3-way'!X322^(1/3))*SIN(('OddsRatio_working_3-way'!Y322+4*PI())/3)</f>
        <v>0.50179242483306385</v>
      </c>
      <c r="AL322" s="11">
        <f>'OddsRatio_working_3-way'!Z322+'OddsRatio_working_3-way'!AF322</f>
        <v>1.0629242321434891</v>
      </c>
      <c r="AM322" s="11">
        <f>'OddsRatio_working_3-way'!AA322+'OddsRatio_working_3-way'!AG322</f>
        <v>-0.67533571718461749</v>
      </c>
      <c r="AN322" s="11">
        <f>'OddsRatio_working_3-way'!AB322+'OddsRatio_working_3-way'!AH322</f>
        <v>-0.38758851495887148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1.0629242321434891</v>
      </c>
      <c r="AS322" s="11">
        <f>IF(('OddsRatio_working_3-way'!X322=0),IF(Q322&gt;0,-Q322^(1/3),(-Q322)^(1/3)),'OddsRatio_working_3-way'!AM322-'OddsRatio_working_3-way'!R322/3)</f>
        <v>-0.67533571718461749</v>
      </c>
      <c r="AT322" s="11">
        <f>IF(('OddsRatio_working_3-way'!X322=0),IF(Q322&gt;0,-Q322^(1/3),(-Q322)^(1/3)),'OddsRatio_working_3-way'!AN322-'OddsRatio_working_3-way'!R322/3)</f>
        <v>-0.38758851495887148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9">
        <f t="shared" si="65"/>
        <v>0.44735735087091288</v>
      </c>
      <c r="E323" s="9">
        <f t="shared" si="66"/>
        <v>0.31761823985863796</v>
      </c>
      <c r="F323" s="9">
        <f t="shared" si="67"/>
        <v>0.23502440927044918</v>
      </c>
      <c r="G323" s="9">
        <f t="shared" si="68"/>
        <v>1.0742168970602397</v>
      </c>
      <c r="H323" s="9">
        <f t="shared" si="69"/>
        <v>2.2353494316192757</v>
      </c>
      <c r="I323" s="9">
        <f t="shared" si="70"/>
        <v>3.1484337941204794</v>
      </c>
      <c r="J323" s="9">
        <f t="shared" si="71"/>
        <v>4.2548771980925268</v>
      </c>
      <c r="K323" s="11">
        <f t="shared" si="72"/>
        <v>0.46511627906976744</v>
      </c>
      <c r="L323" s="11">
        <f t="shared" si="73"/>
        <v>0.33333333333333331</v>
      </c>
      <c r="M323" s="11">
        <f t="shared" si="74"/>
        <v>0.24813895781637715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-0.2681054879104392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0.23775174562871487</v>
      </c>
      <c r="Q323" s="11">
        <f>2*'OddsRatio_working_3-way'!K323*'OddsRatio_working_3-way'!L323*'OddsRatio_working_3-way'!M323</f>
        <v>7.6942312501202217E-2</v>
      </c>
      <c r="R323" s="11">
        <f t="shared" si="75"/>
        <v>0</v>
      </c>
      <c r="S323" s="11">
        <f t="shared" si="76"/>
        <v>-0.88678433060697359</v>
      </c>
      <c r="T323" s="11">
        <f t="shared" si="77"/>
        <v>-0.28698522026115647</v>
      </c>
      <c r="U323" s="11">
        <f>'OddsRatio_working_3-way'!S323-'OddsRatio_working_3-way'!R323^2/3</f>
        <v>-0.88678433060697359</v>
      </c>
      <c r="V323" s="11">
        <f>'OddsRatio_working_3-way'!S323*'OddsRatio_working_3-way'!R323/3-2*'OddsRatio_working_3-way'!R323^3/27-'OddsRatio_working_3-way'!T323</f>
        <v>0.28698522026115647</v>
      </c>
      <c r="W323" s="11">
        <f>'OddsRatio_working_3-way'!V323^2+4*'OddsRatio_working_3-way'!U323^3/27</f>
        <v>-2.0951361986289496E-2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0.16071082620240149</v>
      </c>
      <c r="Y323" s="11">
        <f>IF('OddsRatio_working_3-way'!W323&gt;=0,IF('OddsRatio_working_3-way'!V323+SQRT('OddsRatio_working_3-way'!W323)&gt;0,0,PI()),ACOS('OddsRatio_working_3-way'!V323/(2*'OddsRatio_working_3-way'!X323)))</f>
        <v>0.46713504316149601</v>
      </c>
      <c r="Z323" s="11">
        <f>'OddsRatio_working_3-way'!X323^(1/3)*COS('OddsRatio_working_3-way'!Y323/3)</f>
        <v>0.53710844853011985</v>
      </c>
      <c r="AA323" s="11">
        <f>'OddsRatio_working_3-way'!X323^(1/3)*COS(('OddsRatio_working_3-way'!Y323+2*PI())/3)</f>
        <v>-0.34157455389947816</v>
      </c>
      <c r="AB323" s="11">
        <f>'OddsRatio_working_3-way'!X323^(1/3)*COS(('OddsRatio_working_3-way'!Y323+4*PI())/3)</f>
        <v>-0.1955338946306418</v>
      </c>
      <c r="AC323" s="11">
        <f>'OddsRatio_working_3-way'!X323^(1/3)*SIN('OddsRatio_working_3-way'!Y323/3)</f>
        <v>8.4316613941493201E-2</v>
      </c>
      <c r="AD323" s="11">
        <f>'OddsRatio_working_3-way'!X323^(1/3)*SIN(('OddsRatio_working_3-way'!Y323+2*PI())/3)</f>
        <v>0.4229912540435839</v>
      </c>
      <c r="AE323" s="11">
        <f>'OddsRatio_working_3-way'!X323^(1/3)*SIN(('OddsRatio_working_3-way'!Y323+4*PI())/3)</f>
        <v>-0.50730786798507699</v>
      </c>
      <c r="AF323" s="11">
        <f>-'OddsRatio_working_3-way'!U323/(3*'OddsRatio_working_3-way'!X323^(1/3))*COS(('OddsRatio_working_3-way'!Y323)/3)</f>
        <v>0.53710844853011974</v>
      </c>
      <c r="AG323" s="11">
        <f>-'OddsRatio_working_3-way'!U323/(3*'OddsRatio_working_3-way'!X323^(1/3))*COS(('OddsRatio_working_3-way'!Y323+2*PI())/3)</f>
        <v>-0.34157455389947811</v>
      </c>
      <c r="AH323" s="11">
        <f>-'OddsRatio_working_3-way'!U323/(3*'OddsRatio_working_3-way'!X323^(1/3))*COS(('OddsRatio_working_3-way'!Y323+4*PI())/3)</f>
        <v>-0.19553389463064177</v>
      </c>
      <c r="AI323" s="11">
        <f>'OddsRatio_working_3-way'!U323/(3*'OddsRatio_working_3-way'!X323^(1/3))*SIN(('OddsRatio_working_3-way'!Y323)/3)</f>
        <v>-8.4316613941493188E-2</v>
      </c>
      <c r="AJ323" s="11">
        <f>'OddsRatio_working_3-way'!U323/(3*'OddsRatio_working_3-way'!X323^(1/3))*SIN(('OddsRatio_working_3-way'!Y323+2*PI())/3)</f>
        <v>-0.42299125404358379</v>
      </c>
      <c r="AK323" s="11">
        <f>'OddsRatio_working_3-way'!U323/(3*'OddsRatio_working_3-way'!X323^(1/3))*SIN(('OddsRatio_working_3-way'!Y323+4*PI())/3)</f>
        <v>0.50730786798507688</v>
      </c>
      <c r="AL323" s="11">
        <f>'OddsRatio_working_3-way'!Z323+'OddsRatio_working_3-way'!AF323</f>
        <v>1.0742168970602397</v>
      </c>
      <c r="AM323" s="11">
        <f>'OddsRatio_working_3-way'!AA323+'OddsRatio_working_3-way'!AG323</f>
        <v>-0.68314910779895621</v>
      </c>
      <c r="AN323" s="11">
        <f>'OddsRatio_working_3-way'!AB323+'OddsRatio_working_3-way'!AH323</f>
        <v>-0.3910677892612836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1.0742168970602397</v>
      </c>
      <c r="AS323" s="11">
        <f>IF(('OddsRatio_working_3-way'!X323=0),IF(Q323&gt;0,-Q323^(1/3),(-Q323)^(1/3)),'OddsRatio_working_3-way'!AM323-'OddsRatio_working_3-way'!R323/3)</f>
        <v>-0.68314910779895621</v>
      </c>
      <c r="AT323" s="11">
        <f>IF(('OddsRatio_working_3-way'!X323=0),IF(Q323&gt;0,-Q323^(1/3),(-Q323)^(1/3)),'OddsRatio_working_3-way'!AN323-'OddsRatio_working_3-way'!R323/3)</f>
        <v>-0.3910677892612836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5.3678614302863803E-2</v>
      </c>
      <c r="D19" s="4">
        <f t="shared" si="2"/>
        <v>2.2535265700483089</v>
      </c>
      <c r="E19" s="4">
        <f t="shared" si="3"/>
        <v>1.7977493448435331</v>
      </c>
      <c r="G19" s="4">
        <f t="shared" si="1"/>
        <v>1.0536786143028638</v>
      </c>
    </row>
    <row r="20" spans="1:7" x14ac:dyDescent="0.2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6.477373558118904E-2</v>
      </c>
      <c r="D20" s="4">
        <f t="shared" si="2"/>
        <v>1.4445631275368509</v>
      </c>
      <c r="E20" s="4">
        <f t="shared" si="3"/>
        <v>3.2493993272465165</v>
      </c>
      <c r="G20" s="4">
        <f t="shared" si="1"/>
        <v>1.064773735581189</v>
      </c>
    </row>
    <row r="21" spans="1:7" x14ac:dyDescent="0.2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5.327237054165801E-2</v>
      </c>
      <c r="D21" s="4">
        <f t="shared" si="2"/>
        <v>1.7850185274941761</v>
      </c>
      <c r="E21" s="4">
        <f t="shared" si="3"/>
        <v>2.2738552849090805</v>
      </c>
      <c r="G21" s="4">
        <f t="shared" si="1"/>
        <v>1.053272370541658</v>
      </c>
    </row>
    <row r="22" spans="1:7" x14ac:dyDescent="0.2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3.3732843611057328E-2</v>
      </c>
      <c r="D22" s="4">
        <f t="shared" si="2"/>
        <v>1.515786389275511</v>
      </c>
      <c r="E22" s="4">
        <f t="shared" si="3"/>
        <v>2.9387871041045299</v>
      </c>
      <c r="G22" s="4">
        <f t="shared" si="1"/>
        <v>1.0337328436110573</v>
      </c>
    </row>
    <row r="23" spans="1:7" x14ac:dyDescent="0.2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3.9828922747928264E-2</v>
      </c>
      <c r="D23" s="4">
        <f t="shared" si="2"/>
        <v>2.2461723206244368</v>
      </c>
      <c r="E23" s="4">
        <f t="shared" si="3"/>
        <v>1.8024572392194651</v>
      </c>
      <c r="G23" s="4">
        <f t="shared" si="1"/>
        <v>1.0398289227479283</v>
      </c>
    </row>
    <row r="24" spans="1:7" x14ac:dyDescent="0.2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3.5587957764669165E-2</v>
      </c>
      <c r="D24" s="4">
        <f t="shared" si="2"/>
        <v>1.7626005231150899</v>
      </c>
      <c r="E24" s="4">
        <f t="shared" si="3"/>
        <v>2.3113025361104849</v>
      </c>
      <c r="G24" s="4">
        <f t="shared" si="1"/>
        <v>1.0355879577646692</v>
      </c>
    </row>
    <row r="25" spans="1:7" x14ac:dyDescent="0.2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4.5157563769324227E-2</v>
      </c>
      <c r="D25" s="4">
        <f t="shared" si="2"/>
        <v>1.9045212310534319</v>
      </c>
      <c r="E25" s="4">
        <f t="shared" si="3"/>
        <v>2.1055572447264401</v>
      </c>
      <c r="G25" s="4">
        <f t="shared" si="1"/>
        <v>1.0451575637693242</v>
      </c>
    </row>
    <row r="26" spans="1:7" x14ac:dyDescent="0.2">
      <c r="A26" s="4">
        <f>IF('True_Odds_Calculator_2-way'!A27="","",'True_Odds_Calculator_2-way'!A27)</f>
        <v>1.81</v>
      </c>
      <c r="B26" s="4">
        <f>IF('True_Odds_Calculator_2-way'!B27="","",'True_Odds_Calculator_2-way'!B27)</f>
        <v>2</v>
      </c>
      <c r="C26" s="4">
        <f t="shared" si="0"/>
        <v>5.2486187845303789E-2</v>
      </c>
      <c r="D26" s="4">
        <f t="shared" si="2"/>
        <v>1.9002624671916009</v>
      </c>
      <c r="E26" s="4">
        <f t="shared" si="3"/>
        <v>2.1107871720116615</v>
      </c>
      <c r="G26" s="4">
        <f t="shared" si="1"/>
        <v>1.0524861878453038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4">
        <f t="shared" si="10"/>
        <v>3.2409053205356253E-2</v>
      </c>
      <c r="E185" s="4">
        <f t="shared" si="11"/>
        <v>3.0044502462469596</v>
      </c>
      <c r="F185" s="4">
        <f t="shared" si="12"/>
        <v>4.0497480604654896</v>
      </c>
      <c r="G185" s="4">
        <f t="shared" si="13"/>
        <v>2.3796409436977162</v>
      </c>
      <c r="I185" s="4">
        <f t="shared" si="14"/>
        <v>1.0324090532053563</v>
      </c>
    </row>
    <row r="186" spans="1: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4">
        <f t="shared" si="10"/>
        <v>3.8517321680937355E-2</v>
      </c>
      <c r="E186" s="4">
        <f t="shared" si="11"/>
        <v>2.7433383400351232</v>
      </c>
      <c r="F186" s="4">
        <f t="shared" si="12"/>
        <v>3.1418213055005748</v>
      </c>
      <c r="G186" s="4">
        <f t="shared" si="13"/>
        <v>3.1526457866287267</v>
      </c>
      <c r="I186" s="4">
        <f t="shared" si="14"/>
        <v>1.0385173216809374</v>
      </c>
    </row>
    <row r="187" spans="1: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4">
        <f t="shared" si="10"/>
        <v>3.8728092319131102E-2</v>
      </c>
      <c r="E187" s="4">
        <f t="shared" si="11"/>
        <v>2.3810030124482324</v>
      </c>
      <c r="F187" s="4">
        <f t="shared" si="12"/>
        <v>3.272658533499011</v>
      </c>
      <c r="G187" s="4">
        <f t="shared" si="13"/>
        <v>3.6436913284130705</v>
      </c>
      <c r="I187" s="4">
        <f t="shared" si="14"/>
        <v>1.0387280923191311</v>
      </c>
    </row>
    <row r="188" spans="1: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4">
        <f t="shared" si="10"/>
        <v>4.0140936757478096E-2</v>
      </c>
      <c r="E188" s="4">
        <f t="shared" si="11"/>
        <v>2.5330374380784213</v>
      </c>
      <c r="F188" s="4">
        <f t="shared" si="12"/>
        <v>3.1688985920819657</v>
      </c>
      <c r="G188" s="4">
        <f t="shared" si="13"/>
        <v>3.452442713064324</v>
      </c>
      <c r="I188" s="4">
        <f t="shared" si="14"/>
        <v>1.0401409367574781</v>
      </c>
    </row>
    <row r="189" spans="1: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4">
        <f t="shared" si="10"/>
        <v>4.0086253240469771E-2</v>
      </c>
      <c r="E189" s="4">
        <f t="shared" si="11"/>
        <v>3.255730436135456</v>
      </c>
      <c r="F189" s="4">
        <f t="shared" si="12"/>
        <v>2.9304214389488239</v>
      </c>
      <c r="G189" s="4">
        <f t="shared" si="13"/>
        <v>2.8441295890457505</v>
      </c>
      <c r="I189" s="4">
        <f t="shared" si="14"/>
        <v>1.0400862532404698</v>
      </c>
    </row>
    <row r="190" spans="1: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4">
        <f t="shared" si="10"/>
        <v>3.9156441900069172E-2</v>
      </c>
      <c r="E190" s="4">
        <f t="shared" si="11"/>
        <v>1.8223380560332549</v>
      </c>
      <c r="F190" s="4">
        <f t="shared" si="12"/>
        <v>3.7664870711626453</v>
      </c>
      <c r="G190" s="4">
        <f t="shared" si="13"/>
        <v>5.3834348871924247</v>
      </c>
      <c r="I190" s="4">
        <f t="shared" si="14"/>
        <v>1.0391564419000692</v>
      </c>
    </row>
    <row r="191" spans="1: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4">
        <f t="shared" si="10"/>
        <v>3.9304196886065235E-2</v>
      </c>
      <c r="E191" s="4">
        <f t="shared" si="11"/>
        <v>2.5312491161295623</v>
      </c>
      <c r="F191" s="4">
        <f t="shared" si="12"/>
        <v>3.3727253686815031</v>
      </c>
      <c r="G191" s="4">
        <f t="shared" si="13"/>
        <v>3.2421005230493667</v>
      </c>
      <c r="I191" s="4">
        <f t="shared" si="14"/>
        <v>1.0393041968860652</v>
      </c>
    </row>
    <row r="192" spans="1: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4">
        <f t="shared" si="10"/>
        <v>3.8392296051197095E-2</v>
      </c>
      <c r="E192" s="4">
        <f t="shared" si="11"/>
        <v>2.4441302603077246</v>
      </c>
      <c r="F192" s="4">
        <f t="shared" si="12"/>
        <v>3.3366414132859288</v>
      </c>
      <c r="G192" s="4">
        <f t="shared" si="13"/>
        <v>3.4346092467397082</v>
      </c>
      <c r="I192" s="4">
        <f t="shared" si="14"/>
        <v>1.0383922960511971</v>
      </c>
    </row>
    <row r="193" spans="1: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4">
        <f t="shared" si="10"/>
        <v>3.9360825428031987E-2</v>
      </c>
      <c r="E193" s="4">
        <f t="shared" si="11"/>
        <v>2.2335926085915769</v>
      </c>
      <c r="F193" s="4">
        <f t="shared" si="12"/>
        <v>3.1337584781257597</v>
      </c>
      <c r="G193" s="4">
        <f t="shared" si="13"/>
        <v>4.2884378681345385</v>
      </c>
      <c r="I193" s="4">
        <f t="shared" si="14"/>
        <v>1.039360825428032</v>
      </c>
    </row>
    <row r="194" spans="1: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4">
        <f t="shared" si="10"/>
        <v>3.9935282595587429E-2</v>
      </c>
      <c r="E194" s="4">
        <f t="shared" si="11"/>
        <v>2.929989355748444</v>
      </c>
      <c r="F194" s="4">
        <f t="shared" si="12"/>
        <v>3.1139416180409509</v>
      </c>
      <c r="G194" s="4">
        <f t="shared" si="13"/>
        <v>2.9623886359685949</v>
      </c>
      <c r="I194" s="4">
        <f t="shared" si="14"/>
        <v>1.0399352825955874</v>
      </c>
    </row>
    <row r="195" spans="1: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4.0104981612876012E-2</v>
      </c>
      <c r="E195" s="4">
        <f t="shared" ref="E195:E258" si="16">IF(A195="","",(3*A195)/(3-($D195*A195)))</f>
        <v>3.3648430810201235</v>
      </c>
      <c r="F195" s="4">
        <f t="shared" ref="F195:F258" si="17">IF(B195="","",(3*B195)/(3-($D195*B195)))</f>
        <v>3.6278018414908648</v>
      </c>
      <c r="G195" s="4">
        <f t="shared" ref="G195:G258" si="18">IF(C195="","",(3*C195)/(3-($D195*C195)))</f>
        <v>2.3410414854688115</v>
      </c>
      <c r="I195" s="4">
        <f t="shared" ref="I195:I258" si="19">IF(A195="","",D195+1)</f>
        <v>1.040104981612876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4">
        <f t="shared" si="15"/>
        <v>3.974304212617219E-2</v>
      </c>
      <c r="E196" s="4">
        <f t="shared" si="16"/>
        <v>2.660583666692018</v>
      </c>
      <c r="F196" s="4">
        <f t="shared" si="17"/>
        <v>3.4180705278673948</v>
      </c>
      <c r="G196" s="4">
        <f t="shared" si="18"/>
        <v>3.0158643012385791</v>
      </c>
      <c r="I196" s="4">
        <f t="shared" si="19"/>
        <v>1.0397430421261722</v>
      </c>
    </row>
    <row r="197" spans="1: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4">
        <f t="shared" si="15"/>
        <v>3.8917832691736765E-2</v>
      </c>
      <c r="E197" s="4">
        <f t="shared" si="16"/>
        <v>3.3277093611197617</v>
      </c>
      <c r="F197" s="4">
        <f t="shared" si="17"/>
        <v>3.9086227568685894</v>
      </c>
      <c r="G197" s="4">
        <f t="shared" si="18"/>
        <v>2.2540372382057274</v>
      </c>
      <c r="I197" s="4">
        <f t="shared" si="19"/>
        <v>1.0389178326917368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4">
        <f t="shared" si="15"/>
        <v>3.3380045038855943E-2</v>
      </c>
      <c r="E198" s="4">
        <f t="shared" si="16"/>
        <v>3.6634837080437075</v>
      </c>
      <c r="F198" s="4">
        <f t="shared" si="17"/>
        <v>3.9568613312723104</v>
      </c>
      <c r="G198" s="4">
        <f t="shared" si="18"/>
        <v>2.1083248382664048</v>
      </c>
      <c r="I198" s="4">
        <f t="shared" si="19"/>
        <v>1.0333800450388559</v>
      </c>
    </row>
    <row r="199" spans="1: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4">
        <f t="shared" si="15"/>
        <v>3.5705658065463997E-2</v>
      </c>
      <c r="E199" s="4">
        <f t="shared" si="16"/>
        <v>5.5316973039497057</v>
      </c>
      <c r="F199" s="4">
        <f t="shared" si="17"/>
        <v>4.4431620763297959</v>
      </c>
      <c r="G199" s="4">
        <f t="shared" si="18"/>
        <v>1.6830519628403724</v>
      </c>
      <c r="I199" s="4">
        <f t="shared" si="19"/>
        <v>1.035705658065464</v>
      </c>
    </row>
    <row r="200" spans="1: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4">
        <f t="shared" si="15"/>
        <v>3.5012639212143704E-2</v>
      </c>
      <c r="E200" s="4">
        <f t="shared" si="16"/>
        <v>1.6200630214985114</v>
      </c>
      <c r="F200" s="4">
        <f t="shared" si="17"/>
        <v>4.7717195456069517</v>
      </c>
      <c r="G200" s="4">
        <f t="shared" si="18"/>
        <v>5.7746054673359524</v>
      </c>
      <c r="I200" s="4">
        <f t="shared" si="19"/>
        <v>1.0350126392121437</v>
      </c>
    </row>
    <row r="201" spans="1: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4">
        <f t="shared" si="15"/>
        <v>4.3018902274922111E-2</v>
      </c>
      <c r="E201" s="4">
        <f t="shared" si="16"/>
        <v>4.8332690388668018</v>
      </c>
      <c r="F201" s="4">
        <f t="shared" si="17"/>
        <v>4.4238982625493897</v>
      </c>
      <c r="G201" s="4">
        <f t="shared" si="18"/>
        <v>1.7634951451793208</v>
      </c>
      <c r="I201" s="4">
        <f t="shared" si="19"/>
        <v>1.0430189022749221</v>
      </c>
    </row>
    <row r="202" spans="1: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4">
        <f t="shared" si="15"/>
        <v>3.6999262539876732E-2</v>
      </c>
      <c r="E202" s="4">
        <f t="shared" si="16"/>
        <v>3.9758403254912777</v>
      </c>
      <c r="F202" s="4">
        <f t="shared" si="17"/>
        <v>3.9098631529239283</v>
      </c>
      <c r="G202" s="4">
        <f t="shared" si="18"/>
        <v>2.0295608890758854</v>
      </c>
      <c r="I202" s="4">
        <f t="shared" si="19"/>
        <v>1.0369992625398767</v>
      </c>
    </row>
    <row r="203" spans="1: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4">
        <f t="shared" si="15"/>
        <v>3.7441528739570629E-2</v>
      </c>
      <c r="E203" s="4">
        <f t="shared" si="16"/>
        <v>2.0196564941805724</v>
      </c>
      <c r="F203" s="4">
        <f t="shared" si="17"/>
        <v>3.8132315031931641</v>
      </c>
      <c r="G203" s="4">
        <f t="shared" si="18"/>
        <v>4.1216457373082687</v>
      </c>
      <c r="I203" s="4">
        <f t="shared" si="19"/>
        <v>1.0374415287395706</v>
      </c>
    </row>
    <row r="204" spans="1: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4">
        <f t="shared" si="15"/>
        <v>4.0284772991360684E-2</v>
      </c>
      <c r="E204" s="4">
        <f t="shared" si="16"/>
        <v>2.8446649700674889</v>
      </c>
      <c r="F204" s="4">
        <f t="shared" si="17"/>
        <v>3.9155962431695692</v>
      </c>
      <c r="G204" s="4">
        <f t="shared" si="18"/>
        <v>2.5440385320922196</v>
      </c>
      <c r="I204" s="4">
        <f t="shared" si="19"/>
        <v>1.0402847729913607</v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4">
        <f t="shared" si="15"/>
        <v>3.9969865753398892E-2</v>
      </c>
      <c r="E206" s="4">
        <f t="shared" si="16"/>
        <v>2.5968421791814884</v>
      </c>
      <c r="F206" s="4">
        <f t="shared" si="17"/>
        <v>3.5284244311014339</v>
      </c>
      <c r="G206" s="4">
        <f t="shared" si="18"/>
        <v>3.0165521447898653</v>
      </c>
      <c r="I206" s="4">
        <f t="shared" si="19"/>
        <v>1.0399698657533989</v>
      </c>
    </row>
    <row r="207" spans="1: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4">
        <f t="shared" si="15"/>
        <v>3.8228064686639307E-2</v>
      </c>
      <c r="E207" s="4">
        <f t="shared" si="16"/>
        <v>3.6524308381958801</v>
      </c>
      <c r="F207" s="4">
        <f t="shared" si="17"/>
        <v>4.8300421305594314</v>
      </c>
      <c r="G207" s="4">
        <f t="shared" si="18"/>
        <v>1.9261431748881543</v>
      </c>
      <c r="I207" s="4">
        <f t="shared" si="19"/>
        <v>1.0382280646866393</v>
      </c>
    </row>
    <row r="208" spans="1: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4">
        <f t="shared" si="15"/>
        <v>4.0848618780045864E-2</v>
      </c>
      <c r="E208" s="4">
        <f t="shared" si="16"/>
        <v>4.6351748458395301</v>
      </c>
      <c r="F208" s="4">
        <f t="shared" si="17"/>
        <v>4.3536411096083958</v>
      </c>
      <c r="G208" s="4">
        <f t="shared" si="18"/>
        <v>1.8032131428679463</v>
      </c>
      <c r="I208" s="4">
        <f t="shared" si="19"/>
        <v>1.0408486187800459</v>
      </c>
    </row>
    <row r="209" spans="1: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4">
        <f t="shared" si="15"/>
        <v>4.0627048349686445E-2</v>
      </c>
      <c r="E209" s="4">
        <f t="shared" si="16"/>
        <v>3.3558834122819579</v>
      </c>
      <c r="F209" s="4">
        <f t="shared" si="17"/>
        <v>3.8619400521906182</v>
      </c>
      <c r="G209" s="4">
        <f t="shared" si="18"/>
        <v>2.2569356218197547</v>
      </c>
      <c r="I209" s="4">
        <f t="shared" si="19"/>
        <v>1.0406270483496864</v>
      </c>
    </row>
    <row r="210" spans="1: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4">
        <f t="shared" si="15"/>
        <v>3.9720174656087126E-2</v>
      </c>
      <c r="E210" s="4">
        <f t="shared" si="16"/>
        <v>3.0699048717209574</v>
      </c>
      <c r="F210" s="4">
        <f t="shared" si="17"/>
        <v>3.7912068351726593</v>
      </c>
      <c r="G210" s="4">
        <f t="shared" si="18"/>
        <v>2.4361203248312937</v>
      </c>
      <c r="I210" s="4">
        <f t="shared" si="19"/>
        <v>1.0397201746560871</v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4">
        <f t="shared" si="15"/>
        <v>2.9511710245217593E-2</v>
      </c>
      <c r="E212" s="4">
        <f t="shared" si="16"/>
        <v>1.9673518810062995</v>
      </c>
      <c r="F212" s="4">
        <f t="shared" si="17"/>
        <v>4.2072045599114816</v>
      </c>
      <c r="G212" s="4">
        <f t="shared" si="18"/>
        <v>3.9367752943583803</v>
      </c>
      <c r="I212" s="4">
        <f t="shared" si="19"/>
        <v>1.0295117102452176</v>
      </c>
    </row>
    <row r="213" spans="1: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4">
        <f t="shared" si="15"/>
        <v>3.0583976555626613E-2</v>
      </c>
      <c r="E213" s="4">
        <f t="shared" si="16"/>
        <v>2.3971860765566078</v>
      </c>
      <c r="F213" s="4">
        <f t="shared" si="17"/>
        <v>3.6833025458046671</v>
      </c>
      <c r="G213" s="4">
        <f t="shared" si="18"/>
        <v>3.2118323955994965</v>
      </c>
      <c r="I213" s="4">
        <f t="shared" si="19"/>
        <v>1.0305839765556266</v>
      </c>
    </row>
    <row r="214" spans="1: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4">
        <f t="shared" si="15"/>
        <v>2.7482318318304166E-2</v>
      </c>
      <c r="E214" s="4">
        <f t="shared" si="16"/>
        <v>1.9129452263044617</v>
      </c>
      <c r="F214" s="4">
        <f t="shared" si="17"/>
        <v>3.9477878398253576</v>
      </c>
      <c r="G214" s="4">
        <f t="shared" si="18"/>
        <v>4.4654925868701625</v>
      </c>
      <c r="I214" s="4">
        <f t="shared" si="19"/>
        <v>1.0274823183183042</v>
      </c>
    </row>
    <row r="215" spans="1: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4">
        <f t="shared" si="15"/>
        <v>3.1467678496367002E-2</v>
      </c>
      <c r="E215" s="4">
        <f t="shared" si="16"/>
        <v>6.8605563327697352</v>
      </c>
      <c r="F215" s="4">
        <f t="shared" si="17"/>
        <v>4.47021650807676</v>
      </c>
      <c r="G215" s="4">
        <f t="shared" si="18"/>
        <v>1.5859512257063522</v>
      </c>
      <c r="I215" s="4">
        <f t="shared" si="19"/>
        <v>1.031467678496367</v>
      </c>
    </row>
    <row r="216" spans="1: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4">
        <f t="shared" si="15"/>
        <v>3.0908812223062299E-2</v>
      </c>
      <c r="E216" s="4">
        <f t="shared" si="16"/>
        <v>2.3138778083974398</v>
      </c>
      <c r="F216" s="4">
        <f t="shared" si="17"/>
        <v>4.030714115583196</v>
      </c>
      <c r="G216" s="4">
        <f t="shared" si="18"/>
        <v>3.1276383007901893</v>
      </c>
      <c r="I216" s="4">
        <f t="shared" si="19"/>
        <v>1.0309088122230623</v>
      </c>
    </row>
    <row r="217" spans="1: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4">
        <f t="shared" si="15"/>
        <v>3.1189083820662766E-2</v>
      </c>
      <c r="E217" s="4">
        <f t="shared" si="16"/>
        <v>3.363651647612643</v>
      </c>
      <c r="F217" s="4">
        <f t="shared" si="17"/>
        <v>3.6429351784413693</v>
      </c>
      <c r="G217" s="4">
        <f t="shared" si="18"/>
        <v>2.3353566009104703</v>
      </c>
      <c r="I217" s="4">
        <f t="shared" si="19"/>
        <v>1.0311890838206628</v>
      </c>
    </row>
    <row r="218" spans="1: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4">
        <f t="shared" si="15"/>
        <v>3.5352472220023357E-2</v>
      </c>
      <c r="E218" s="4">
        <f t="shared" si="16"/>
        <v>1.0939222278616847</v>
      </c>
      <c r="F218" s="4">
        <f t="shared" si="17"/>
        <v>15.491453875080653</v>
      </c>
      <c r="G218" s="4">
        <f t="shared" si="18"/>
        <v>46.934009929393355</v>
      </c>
      <c r="I218" s="4">
        <f t="shared" si="19"/>
        <v>1.0353524722200234</v>
      </c>
    </row>
    <row r="219" spans="1: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4">
        <f t="shared" si="15"/>
        <v>3.4828221682827731E-2</v>
      </c>
      <c r="E219" s="4">
        <f t="shared" si="16"/>
        <v>8.5645550861240451</v>
      </c>
      <c r="F219" s="4">
        <f t="shared" si="17"/>
        <v>5.3870820016385181</v>
      </c>
      <c r="G219" s="4">
        <f t="shared" si="18"/>
        <v>1.4334647634208229</v>
      </c>
      <c r="I219" s="4">
        <f t="shared" si="19"/>
        <v>1.0348282216828277</v>
      </c>
    </row>
    <row r="220" spans="1: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4">
        <f t="shared" si="15"/>
        <v>3.0218813076952289E-2</v>
      </c>
      <c r="E220" s="4">
        <f t="shared" si="16"/>
        <v>2.228945421810574</v>
      </c>
      <c r="F220" s="4">
        <f t="shared" si="17"/>
        <v>3.6708975986631911</v>
      </c>
      <c r="G220" s="4">
        <f t="shared" si="18"/>
        <v>3.5849437665609649</v>
      </c>
      <c r="I220" s="4">
        <f t="shared" si="19"/>
        <v>1.0302188130769523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4">
        <f t="shared" si="15"/>
        <v>2.9656347335905275E-2</v>
      </c>
      <c r="E221" s="4">
        <f t="shared" si="16"/>
        <v>3.2192913183736804</v>
      </c>
      <c r="F221" s="4">
        <f t="shared" si="17"/>
        <v>3.7543506615353972</v>
      </c>
      <c r="G221" s="4">
        <f t="shared" si="18"/>
        <v>2.3639824552883124</v>
      </c>
      <c r="I221" s="4">
        <f t="shared" si="19"/>
        <v>1.0296563473359053</v>
      </c>
    </row>
    <row r="222" spans="1: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4">
        <f t="shared" si="15"/>
        <v>3.3652547427903023E-2</v>
      </c>
      <c r="E222" s="4">
        <f t="shared" si="16"/>
        <v>2.4980944664339515</v>
      </c>
      <c r="F222" s="4">
        <f t="shared" si="17"/>
        <v>3.8275746776084874</v>
      </c>
      <c r="G222" s="4">
        <f t="shared" si="18"/>
        <v>2.9547960481566893</v>
      </c>
      <c r="I222" s="4">
        <f t="shared" si="19"/>
        <v>1.033652547427903</v>
      </c>
    </row>
    <row r="223" spans="1: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4">
        <f t="shared" si="15"/>
        <v>3.175459337520703E-2</v>
      </c>
      <c r="E223" s="4">
        <f t="shared" si="16"/>
        <v>3.8941596278835831</v>
      </c>
      <c r="F223" s="4">
        <f t="shared" si="17"/>
        <v>3.6023110089713959</v>
      </c>
      <c r="G223" s="4">
        <f t="shared" si="18"/>
        <v>2.1477404369761675</v>
      </c>
      <c r="I223" s="4">
        <f t="shared" si="19"/>
        <v>1.031754593375207</v>
      </c>
    </row>
    <row r="224" spans="1: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4">
        <f t="shared" si="15"/>
        <v>3.2409317755839107E-2</v>
      </c>
      <c r="E224" s="4">
        <f t="shared" si="16"/>
        <v>1.6799452333846432</v>
      </c>
      <c r="F224" s="4">
        <f t="shared" si="17"/>
        <v>4.5645019724944023</v>
      </c>
      <c r="G224" s="4">
        <f t="shared" si="18"/>
        <v>5.3861739024668935</v>
      </c>
      <c r="I224" s="4">
        <f t="shared" si="19"/>
        <v>1.0324093177558391</v>
      </c>
    </row>
    <row r="225" spans="1: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4">
        <f t="shared" si="15"/>
        <v>3.3536758830703173E-2</v>
      </c>
      <c r="E225" s="4">
        <f t="shared" si="16"/>
        <v>6.373961306191954</v>
      </c>
      <c r="F225" s="4">
        <f t="shared" si="17"/>
        <v>4.517135801365499</v>
      </c>
      <c r="G225" s="4">
        <f t="shared" si="18"/>
        <v>1.6084088313817237</v>
      </c>
      <c r="I225" s="4">
        <f t="shared" si="19"/>
        <v>1.0335367588307032</v>
      </c>
    </row>
    <row r="226" spans="1: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4">
        <f t="shared" si="15"/>
        <v>3.3070769562147717E-2</v>
      </c>
      <c r="E226" s="4">
        <f t="shared" si="16"/>
        <v>3.6621006233726394</v>
      </c>
      <c r="F226" s="4">
        <f t="shared" si="17"/>
        <v>3.6945828597534125</v>
      </c>
      <c r="G226" s="4">
        <f t="shared" si="18"/>
        <v>2.1917033387936282</v>
      </c>
      <c r="I226" s="4">
        <f t="shared" si="19"/>
        <v>1.0330707695621477</v>
      </c>
    </row>
    <row r="227" spans="1: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4">
        <f t="shared" si="15"/>
        <v>3.4180675073038902E-2</v>
      </c>
      <c r="E227" s="4">
        <f t="shared" si="16"/>
        <v>1.2886464814893699</v>
      </c>
      <c r="F227" s="4">
        <f t="shared" si="17"/>
        <v>6.5209840809415436</v>
      </c>
      <c r="G227" s="4">
        <f t="shared" si="18"/>
        <v>14.156105811533807</v>
      </c>
      <c r="I227" s="4">
        <f t="shared" si="19"/>
        <v>1.0341806750730389</v>
      </c>
    </row>
    <row r="228" spans="1: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4">
        <f t="shared" si="15"/>
        <v>3.9979148287753619E-2</v>
      </c>
      <c r="E228" s="4">
        <f t="shared" si="16"/>
        <v>3.5284629533556569</v>
      </c>
      <c r="F228" s="4">
        <f t="shared" si="17"/>
        <v>2.6825904999974388</v>
      </c>
      <c r="G228" s="4">
        <f t="shared" si="18"/>
        <v>2.9085284578131243</v>
      </c>
      <c r="I228" s="4">
        <f t="shared" si="19"/>
        <v>1.0399791482877536</v>
      </c>
    </row>
    <row r="229" spans="1: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4">
        <f t="shared" si="15"/>
        <v>4.0609931966754331E-2</v>
      </c>
      <c r="E229" s="4">
        <f t="shared" si="16"/>
        <v>1.1785054907500312</v>
      </c>
      <c r="F229" s="4">
        <f t="shared" si="17"/>
        <v>8.1497508219915851</v>
      </c>
      <c r="G229" s="4">
        <f t="shared" si="18"/>
        <v>34.765026124380071</v>
      </c>
      <c r="I229" s="4">
        <f t="shared" si="19"/>
        <v>1.0406099319667543</v>
      </c>
    </row>
    <row r="230" spans="1: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4">
        <f t="shared" si="15"/>
        <v>3.990325553330587E-2</v>
      </c>
      <c r="E230" s="4">
        <f t="shared" si="16"/>
        <v>1.6765723805461554</v>
      </c>
      <c r="F230" s="4">
        <f t="shared" si="17"/>
        <v>4.2024717923642809</v>
      </c>
      <c r="G230" s="4">
        <f t="shared" si="18"/>
        <v>6.0390196256707602</v>
      </c>
      <c r="I230" s="4">
        <f t="shared" si="19"/>
        <v>1.0399032555333059</v>
      </c>
    </row>
    <row r="231" spans="1: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4">
        <f t="shared" si="15"/>
        <v>3.9614625956732485E-2</v>
      </c>
      <c r="E231" s="4">
        <f t="shared" si="16"/>
        <v>2.8859416282736419</v>
      </c>
      <c r="F231" s="4">
        <f t="shared" si="17"/>
        <v>3.8679593911136174</v>
      </c>
      <c r="G231" s="4">
        <f t="shared" si="18"/>
        <v>2.5319122858293479</v>
      </c>
      <c r="I231" s="4">
        <f t="shared" si="19"/>
        <v>1.0396146259567325</v>
      </c>
    </row>
    <row r="232" spans="1: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4">
        <f t="shared" si="15"/>
        <v>3.5819561684366619E-2</v>
      </c>
      <c r="E232" s="4">
        <f t="shared" si="16"/>
        <v>8.5645567524329493</v>
      </c>
      <c r="F232" s="4">
        <f t="shared" si="17"/>
        <v>5.8636617285113619</v>
      </c>
      <c r="G232" s="4">
        <f t="shared" si="18"/>
        <v>1.4031191926570734</v>
      </c>
      <c r="I232" s="4">
        <f t="shared" si="19"/>
        <v>1.0358195616843666</v>
      </c>
    </row>
    <row r="233" spans="1: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4">
        <f t="shared" si="15"/>
        <v>3.3347261637914238E-2</v>
      </c>
      <c r="E233" s="4">
        <f t="shared" si="16"/>
        <v>2.0978032627496512</v>
      </c>
      <c r="F233" s="4">
        <f t="shared" si="17"/>
        <v>3.9566902448150594</v>
      </c>
      <c r="G233" s="4">
        <f t="shared" si="18"/>
        <v>3.6958413219153829</v>
      </c>
      <c r="I233" s="4">
        <f t="shared" si="19"/>
        <v>1.0333472616379142</v>
      </c>
    </row>
    <row r="234" spans="1: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4">
        <f t="shared" si="15"/>
        <v>3.5667071950858054E-2</v>
      </c>
      <c r="E234" s="4">
        <f t="shared" si="16"/>
        <v>1.1967898222216995</v>
      </c>
      <c r="F234" s="4">
        <f t="shared" si="17"/>
        <v>8.6094121322055575</v>
      </c>
      <c r="G234" s="4">
        <f t="shared" si="18"/>
        <v>20.712747284172178</v>
      </c>
      <c r="I234" s="4">
        <f t="shared" si="19"/>
        <v>1.0356670719508581</v>
      </c>
    </row>
    <row r="235" spans="1: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4">
        <f t="shared" si="15"/>
        <v>3.5815552240667126E-2</v>
      </c>
      <c r="E235" s="4">
        <f t="shared" si="16"/>
        <v>5.3287213324195744</v>
      </c>
      <c r="F235" s="4">
        <f t="shared" si="17"/>
        <v>4.2999607912461464</v>
      </c>
      <c r="G235" s="4">
        <f t="shared" si="18"/>
        <v>1.7247997220633056</v>
      </c>
      <c r="I235" s="4">
        <f t="shared" si="19"/>
        <v>1.0358155522406671</v>
      </c>
    </row>
    <row r="236" spans="1: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4">
        <f t="shared" si="15"/>
        <v>3.4439987479888412E-2</v>
      </c>
      <c r="E236" s="4">
        <f t="shared" si="16"/>
        <v>2.4574248320918413</v>
      </c>
      <c r="F236" s="4">
        <f t="shared" si="17"/>
        <v>3.7334382841992793</v>
      </c>
      <c r="G236" s="4">
        <f t="shared" si="18"/>
        <v>3.0748384228166401</v>
      </c>
      <c r="I236" s="4">
        <f t="shared" si="19"/>
        <v>1.0344399874798884</v>
      </c>
    </row>
    <row r="237" spans="1: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4">
        <f t="shared" si="15"/>
        <v>3.2540889694131936E-2</v>
      </c>
      <c r="E237" s="4">
        <f t="shared" si="16"/>
        <v>2.4009404150217772</v>
      </c>
      <c r="F237" s="4">
        <f t="shared" si="17"/>
        <v>3.7679524467644274</v>
      </c>
      <c r="G237" s="4">
        <f t="shared" si="18"/>
        <v>3.1436615096536111</v>
      </c>
      <c r="I237" s="4">
        <f t="shared" si="19"/>
        <v>1.0325408896941319</v>
      </c>
    </row>
    <row r="238" spans="1: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4">
        <f t="shared" si="15"/>
        <v>3.3659335998574402E-2</v>
      </c>
      <c r="E238" s="4">
        <f t="shared" si="16"/>
        <v>1.5877908729742327</v>
      </c>
      <c r="F238" s="4">
        <f t="shared" si="17"/>
        <v>4.6506314241474014</v>
      </c>
      <c r="G238" s="4">
        <f t="shared" si="18"/>
        <v>6.4445624514793405</v>
      </c>
      <c r="I238" s="4">
        <f t="shared" si="19"/>
        <v>1.0336593359985744</v>
      </c>
    </row>
    <row r="239" spans="1: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4">
        <f t="shared" si="15"/>
        <v>3.54727806308206E-2</v>
      </c>
      <c r="E239" s="4">
        <f t="shared" si="16"/>
        <v>6.8654887139015628</v>
      </c>
      <c r="F239" s="4">
        <f t="shared" si="17"/>
        <v>4.4416301400525304</v>
      </c>
      <c r="G239" s="4">
        <f t="shared" si="18"/>
        <v>1.5893162832925178</v>
      </c>
      <c r="I239" s="4">
        <f t="shared" si="19"/>
        <v>1.0354727806308206</v>
      </c>
    </row>
    <row r="240" spans="1: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4">
        <f t="shared" si="15"/>
        <v>3.2386476377248563E-2</v>
      </c>
      <c r="E240" s="4">
        <f t="shared" si="16"/>
        <v>2.0963948079658068</v>
      </c>
      <c r="F240" s="4">
        <f t="shared" si="17"/>
        <v>3.7239216076857966</v>
      </c>
      <c r="G240" s="4">
        <f t="shared" si="18"/>
        <v>3.9299448461786497</v>
      </c>
      <c r="I240" s="4">
        <f t="shared" si="19"/>
        <v>1.0323864763772486</v>
      </c>
    </row>
    <row r="241" spans="1: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4">
        <f t="shared" si="15"/>
        <v>3.3462084428849126E-2</v>
      </c>
      <c r="E241" s="4">
        <f t="shared" si="16"/>
        <v>5.1385536817692916</v>
      </c>
      <c r="F241" s="4">
        <f t="shared" si="17"/>
        <v>4.252579572459255</v>
      </c>
      <c r="G241" s="4">
        <f t="shared" si="18"/>
        <v>1.75364352548587</v>
      </c>
      <c r="I241" s="4">
        <f t="shared" si="19"/>
        <v>1.0334620844288491</v>
      </c>
    </row>
    <row r="242" spans="1: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4">
        <f t="shared" si="15"/>
        <v>3.95405783601257E-2</v>
      </c>
      <c r="E242" s="4">
        <f t="shared" si="16"/>
        <v>2.9720317823172149</v>
      </c>
      <c r="F242" s="4">
        <f t="shared" si="17"/>
        <v>3.4063626432674452</v>
      </c>
      <c r="G242" s="4">
        <f t="shared" si="18"/>
        <v>2.7029834501578685</v>
      </c>
      <c r="I242" s="4">
        <f t="shared" si="19"/>
        <v>1.0395405783601257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4">
        <f t="shared" si="15"/>
        <v>3.9869306356972167E-2</v>
      </c>
      <c r="E243" s="4">
        <f t="shared" si="16"/>
        <v>2.4151050801740772</v>
      </c>
      <c r="F243" s="4">
        <f t="shared" si="17"/>
        <v>3.1571313639334466</v>
      </c>
      <c r="G243" s="4">
        <f t="shared" si="18"/>
        <v>3.7147639742617491</v>
      </c>
      <c r="I243" s="4">
        <f t="shared" si="19"/>
        <v>1.0398693063569722</v>
      </c>
    </row>
    <row r="244" spans="1: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4">
        <f t="shared" si="15"/>
        <v>3.8525739831829942E-2</v>
      </c>
      <c r="E244" s="4">
        <f t="shared" si="16"/>
        <v>3.3262626906649633</v>
      </c>
      <c r="F244" s="4">
        <f t="shared" si="17"/>
        <v>3.4242337794153017</v>
      </c>
      <c r="G244" s="4">
        <f t="shared" si="18"/>
        <v>2.4550350874932989</v>
      </c>
      <c r="I244" s="4">
        <f t="shared" si="19"/>
        <v>1.0385257398318299</v>
      </c>
    </row>
    <row r="245" spans="1: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4">
        <f t="shared" si="15"/>
        <v>3.6437919082077386E-2</v>
      </c>
      <c r="E245" s="4">
        <f t="shared" si="16"/>
        <v>1.9763285563433948</v>
      </c>
      <c r="F245" s="4">
        <f t="shared" si="17"/>
        <v>3.6335842904080846</v>
      </c>
      <c r="G245" s="4">
        <f t="shared" si="18"/>
        <v>4.5703649208004906</v>
      </c>
      <c r="I245" s="4">
        <f t="shared" si="19"/>
        <v>1.0364379190820774</v>
      </c>
    </row>
    <row r="246" spans="1: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4">
        <f t="shared" si="15"/>
        <v>4.0614667119068137E-2</v>
      </c>
      <c r="E246" s="4">
        <f t="shared" si="16"/>
        <v>2.802438080795997</v>
      </c>
      <c r="F246" s="4">
        <f t="shared" si="17"/>
        <v>3.1704851065026567</v>
      </c>
      <c r="G246" s="4">
        <f t="shared" si="18"/>
        <v>3.0510249821966546</v>
      </c>
      <c r="I246" s="4">
        <f t="shared" si="19"/>
        <v>1.0406146671190681</v>
      </c>
    </row>
    <row r="247" spans="1: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4">
        <f t="shared" si="15"/>
        <v>3.9494957795715324E-2</v>
      </c>
      <c r="E247" s="4">
        <f t="shared" si="16"/>
        <v>2.3611845619275336</v>
      </c>
      <c r="F247" s="4">
        <f t="shared" si="17"/>
        <v>3.3080550805539479</v>
      </c>
      <c r="G247" s="4">
        <f t="shared" si="18"/>
        <v>3.6470882520465184</v>
      </c>
      <c r="I247" s="4">
        <f t="shared" si="19"/>
        <v>1.0394949577957153</v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4">
        <f t="shared" si="15"/>
        <v>3.9655587555622152E-2</v>
      </c>
      <c r="E249" s="4">
        <f t="shared" si="16"/>
        <v>2.287115719058761</v>
      </c>
      <c r="F249" s="4">
        <f t="shared" si="17"/>
        <v>3.5052183333120199</v>
      </c>
      <c r="G249" s="4">
        <f t="shared" si="18"/>
        <v>3.6038744431004557</v>
      </c>
      <c r="I249" s="4">
        <f t="shared" si="19"/>
        <v>1.0396555875556222</v>
      </c>
    </row>
    <row r="250" spans="1: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4">
        <f t="shared" si="15"/>
        <v>3.8868791230959099E-2</v>
      </c>
      <c r="E250" s="4">
        <f t="shared" si="16"/>
        <v>2.6264330485773333</v>
      </c>
      <c r="F250" s="4">
        <f t="shared" si="17"/>
        <v>3.2405756929467682</v>
      </c>
      <c r="G250" s="4">
        <f t="shared" si="18"/>
        <v>3.2188668682305495</v>
      </c>
      <c r="I250" s="4">
        <f t="shared" si="19"/>
        <v>1.0388687912309591</v>
      </c>
    </row>
    <row r="251" spans="1: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4">
        <f t="shared" si="15"/>
        <v>3.7773982308279885E-2</v>
      </c>
      <c r="E251" s="4">
        <f t="shared" si="16"/>
        <v>1.9360739301013983</v>
      </c>
      <c r="F251" s="4">
        <f t="shared" si="17"/>
        <v>3.6066742151960258</v>
      </c>
      <c r="G251" s="4">
        <f t="shared" si="18"/>
        <v>4.8490243348773348</v>
      </c>
      <c r="I251" s="4">
        <f t="shared" si="19"/>
        <v>1.0377739823082799</v>
      </c>
    </row>
    <row r="252" spans="1: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4">
        <f t="shared" si="15"/>
        <v>3.4859786922228242E-2</v>
      </c>
      <c r="E252" s="4">
        <f t="shared" si="16"/>
        <v>7.0661676298336111</v>
      </c>
      <c r="F252" s="4">
        <f t="shared" si="17"/>
        <v>4.9156031621833103</v>
      </c>
      <c r="G252" s="4">
        <f t="shared" si="18"/>
        <v>1.526608625702818</v>
      </c>
      <c r="I252" s="4">
        <f t="shared" si="19"/>
        <v>1.0348597869222282</v>
      </c>
    </row>
    <row r="253" spans="1: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4">
        <f t="shared" si="15"/>
        <v>3.3919136324227495E-2</v>
      </c>
      <c r="E253" s="4">
        <f t="shared" si="16"/>
        <v>2.4352553900519918</v>
      </c>
      <c r="F253" s="4">
        <f t="shared" si="17"/>
        <v>3.9269421005035583</v>
      </c>
      <c r="G253" s="4">
        <f t="shared" si="18"/>
        <v>2.9876218422936858</v>
      </c>
      <c r="I253" s="4">
        <f t="shared" si="19"/>
        <v>1.0339191363242275</v>
      </c>
    </row>
    <row r="254" spans="1: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4">
        <f t="shared" si="15"/>
        <v>3.2031818058019024E-2</v>
      </c>
      <c r="E254" s="4">
        <f t="shared" si="16"/>
        <v>2.9500868002717229</v>
      </c>
      <c r="F254" s="4">
        <f t="shared" si="17"/>
        <v>4.2549032002050833</v>
      </c>
      <c r="G254" s="4">
        <f t="shared" si="18"/>
        <v>2.3473960744958475</v>
      </c>
      <c r="I254" s="4">
        <f t="shared" si="19"/>
        <v>1.032031818058019</v>
      </c>
    </row>
    <row r="255" spans="1: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4">
        <f t="shared" si="15"/>
        <v>3.8484946228985351E-2</v>
      </c>
      <c r="E255" s="4">
        <f t="shared" si="16"/>
        <v>1.3634374108987786</v>
      </c>
      <c r="F255" s="4">
        <f t="shared" si="17"/>
        <v>6.2312319230423485</v>
      </c>
      <c r="G255" s="4">
        <f t="shared" si="18"/>
        <v>9.4270477203382104</v>
      </c>
      <c r="I255" s="4">
        <f t="shared" si="19"/>
        <v>1.0384849462289854</v>
      </c>
    </row>
    <row r="256" spans="1: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4">
        <f t="shared" si="15"/>
        <v>3.3003939358315693E-2</v>
      </c>
      <c r="E256" s="4">
        <f t="shared" si="16"/>
        <v>2.9422505663039007</v>
      </c>
      <c r="F256" s="4">
        <f t="shared" si="17"/>
        <v>4.0420924151039497</v>
      </c>
      <c r="G256" s="4">
        <f t="shared" si="18"/>
        <v>2.422906152205035</v>
      </c>
      <c r="I256" s="4">
        <f t="shared" si="19"/>
        <v>1.0330039393583157</v>
      </c>
    </row>
    <row r="257" spans="1: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4">
        <f t="shared" si="15"/>
        <v>4.0803100029568551E-2</v>
      </c>
      <c r="E257" s="4">
        <f t="shared" si="16"/>
        <v>8.2900073661912632</v>
      </c>
      <c r="F257" s="4">
        <f t="shared" si="17"/>
        <v>4.9183865957872337</v>
      </c>
      <c r="G257" s="4">
        <f t="shared" si="18"/>
        <v>1.4791714778563985</v>
      </c>
      <c r="I257" s="4">
        <f t="shared" si="19"/>
        <v>1.0408031000295686</v>
      </c>
    </row>
    <row r="258" spans="1: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4">
        <f t="shared" si="15"/>
        <v>3.883589226336559E-2</v>
      </c>
      <c r="E258" s="4">
        <f t="shared" si="16"/>
        <v>2.7763199712060818</v>
      </c>
      <c r="F258" s="4">
        <f t="shared" si="17"/>
        <v>3.4909387426086327</v>
      </c>
      <c r="G258" s="4">
        <f t="shared" si="18"/>
        <v>2.830014588928226</v>
      </c>
      <c r="I258" s="4">
        <f t="shared" si="19"/>
        <v>1.0388358922633656</v>
      </c>
    </row>
    <row r="259" spans="1: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4">
        <f t="shared" ref="D259:D322" si="20">IF(A259="","",((1/A259)+(1/B259)+(1/C259))-1)</f>
        <v>3.9994596065820121E-2</v>
      </c>
      <c r="E259" s="4">
        <f t="shared" ref="E259:E322" si="21">IF(A259="","",(3*A259)/(3-($D259*A259)))</f>
        <v>2.1816599225305837</v>
      </c>
      <c r="F259" s="4">
        <f t="shared" ref="F259:F322" si="22">IF(B259="","",(3*B259)/(3-($D259*B259)))</f>
        <v>3.6383097216844931</v>
      </c>
      <c r="G259" s="4">
        <f t="shared" ref="G259:G322" si="23">IF(C259="","",(3*C259)/(3-($D259*C259)))</f>
        <v>3.7483997220018903</v>
      </c>
      <c r="I259" s="4">
        <f t="shared" ref="I259:I322" si="24">IF(A259="","",D259+1)</f>
        <v>1.0399945960658201</v>
      </c>
    </row>
    <row r="260" spans="1: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4">
        <f t="shared" si="20"/>
        <v>4.0651704481491802E-2</v>
      </c>
      <c r="E260" s="4">
        <f t="shared" si="21"/>
        <v>3.094540356685155</v>
      </c>
      <c r="F260" s="4">
        <f t="shared" si="22"/>
        <v>3.4435166890252074</v>
      </c>
      <c r="G260" s="4">
        <f t="shared" si="23"/>
        <v>2.5876606810883152</v>
      </c>
      <c r="I260" s="4">
        <f t="shared" si="24"/>
        <v>1.0406517044814918</v>
      </c>
    </row>
    <row r="261" spans="1: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4">
        <f t="shared" si="20"/>
        <v>3.7432853090150431E-2</v>
      </c>
      <c r="E261" s="4">
        <f t="shared" si="21"/>
        <v>7.0500299048090289</v>
      </c>
      <c r="F261" s="4">
        <f t="shared" si="22"/>
        <v>5.2531454300823865</v>
      </c>
      <c r="G261" s="4">
        <f t="shared" si="23"/>
        <v>1.4974666806290577</v>
      </c>
      <c r="I261" s="4">
        <f t="shared" si="24"/>
        <v>1.0374328530901504</v>
      </c>
    </row>
    <row r="262" spans="1: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4">
        <f t="shared" si="20"/>
        <v>3.344002209343544E-2</v>
      </c>
      <c r="E262" s="4">
        <f t="shared" si="21"/>
        <v>2.2237896526674961</v>
      </c>
      <c r="F262" s="4">
        <f t="shared" si="22"/>
        <v>4.362279621321778</v>
      </c>
      <c r="G262" s="4">
        <f t="shared" si="23"/>
        <v>3.1144959769948937</v>
      </c>
      <c r="I262" s="4">
        <f t="shared" si="24"/>
        <v>1.0334400220934354</v>
      </c>
    </row>
    <row r="263" spans="1: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4">
        <f t="shared" si="20"/>
        <v>3.6862198834029858E-2</v>
      </c>
      <c r="E263" s="4">
        <f t="shared" si="21"/>
        <v>1.5904870009983452</v>
      </c>
      <c r="F263" s="4">
        <f t="shared" si="22"/>
        <v>4.8194438688823498</v>
      </c>
      <c r="G263" s="4">
        <f t="shared" si="23"/>
        <v>6.1061640239420356</v>
      </c>
      <c r="I263" s="4">
        <f t="shared" si="24"/>
        <v>1.0368621988340299</v>
      </c>
    </row>
    <row r="264" spans="1: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4">
        <f t="shared" si="20"/>
        <v>3.5404677520186834E-2</v>
      </c>
      <c r="E264" s="4">
        <f t="shared" si="21"/>
        <v>1.5892589442163472</v>
      </c>
      <c r="F264" s="4">
        <f t="shared" si="22"/>
        <v>4.9647981652639297</v>
      </c>
      <c r="G264" s="4">
        <f t="shared" si="23"/>
        <v>5.9046565267634472</v>
      </c>
      <c r="I264" s="4">
        <f t="shared" si="24"/>
        <v>1.0354046775201868</v>
      </c>
    </row>
    <row r="265" spans="1: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4">
        <f t="shared" si="20"/>
        <v>3.1772760717609039E-2</v>
      </c>
      <c r="E265" s="4">
        <f t="shared" si="21"/>
        <v>1.9598527569199122</v>
      </c>
      <c r="F265" s="4">
        <f t="shared" si="22"/>
        <v>4.4174312748825448</v>
      </c>
      <c r="G265" s="4">
        <f t="shared" si="23"/>
        <v>3.796771250400127</v>
      </c>
      <c r="I265" s="4">
        <f t="shared" si="24"/>
        <v>1.031772760717609</v>
      </c>
    </row>
    <row r="266" spans="1: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4">
        <f t="shared" si="20"/>
        <v>4.0716254101575089E-2</v>
      </c>
      <c r="E266" s="4">
        <f t="shared" si="21"/>
        <v>1.1063671220362661</v>
      </c>
      <c r="F266" s="4">
        <f t="shared" si="22"/>
        <v>13.263323001404897</v>
      </c>
      <c r="G266" s="4">
        <f t="shared" si="23"/>
        <v>48.204374492317761</v>
      </c>
      <c r="I266" s="4">
        <f t="shared" si="24"/>
        <v>1.0407162541015751</v>
      </c>
    </row>
    <row r="267" spans="1: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4">
        <f t="shared" si="20"/>
        <v>4.0311699549533175E-2</v>
      </c>
      <c r="E267" s="4">
        <f t="shared" si="21"/>
        <v>3.4750265433772243</v>
      </c>
      <c r="F267" s="4">
        <f t="shared" si="22"/>
        <v>3.7168000203322951</v>
      </c>
      <c r="G267" s="4">
        <f t="shared" si="23"/>
        <v>2.2564003119503351</v>
      </c>
      <c r="I267" s="4">
        <f t="shared" si="24"/>
        <v>1.0403116995495332</v>
      </c>
    </row>
    <row r="268" spans="1: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4">
        <f t="shared" si="20"/>
        <v>4.5617728872037855E-2</v>
      </c>
      <c r="E268" s="4">
        <f t="shared" si="21"/>
        <v>1.8295187029740996</v>
      </c>
      <c r="F268" s="4">
        <f t="shared" si="22"/>
        <v>3.6744386747786599</v>
      </c>
      <c r="G268" s="4">
        <f t="shared" si="23"/>
        <v>5.5170056441287256</v>
      </c>
      <c r="I268" s="4">
        <f t="shared" si="24"/>
        <v>1.0456177288720379</v>
      </c>
    </row>
    <row r="269" spans="1: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4">
        <f t="shared" si="20"/>
        <v>4.0135249004550788E-2</v>
      </c>
      <c r="E269" s="4">
        <f t="shared" si="21"/>
        <v>2.4262805083466139</v>
      </c>
      <c r="F269" s="4">
        <f t="shared" si="22"/>
        <v>2.7581532622702176</v>
      </c>
      <c r="G269" s="4">
        <f t="shared" si="23"/>
        <v>4.4388205938495489</v>
      </c>
      <c r="I269" s="4">
        <f t="shared" si="24"/>
        <v>1.0401352490045508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4">
        <f t="shared" si="20"/>
        <v>3.9777881787346647E-2</v>
      </c>
      <c r="E270" s="4">
        <f t="shared" si="21"/>
        <v>1.8440104989859742</v>
      </c>
      <c r="F270" s="4">
        <f t="shared" si="22"/>
        <v>3.8798275243618101</v>
      </c>
      <c r="G270" s="4">
        <f t="shared" si="23"/>
        <v>5.0009921399398936</v>
      </c>
      <c r="I270" s="4">
        <f t="shared" si="24"/>
        <v>1.0397778817873466</v>
      </c>
    </row>
    <row r="271" spans="1: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4">
        <f t="shared" si="20"/>
        <v>4.0695020234922552E-2</v>
      </c>
      <c r="E271" s="4">
        <f t="shared" si="21"/>
        <v>4.0510159028998425</v>
      </c>
      <c r="F271" s="4">
        <f t="shared" si="22"/>
        <v>3.2034044010842964</v>
      </c>
      <c r="G271" s="4">
        <f t="shared" si="23"/>
        <v>2.2676742358709872</v>
      </c>
      <c r="I271" s="4">
        <f t="shared" si="24"/>
        <v>1.0406950202349226</v>
      </c>
    </row>
    <row r="272" spans="1: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4">
        <f t="shared" si="20"/>
        <v>3.8804945054945028E-2</v>
      </c>
      <c r="E272" s="4">
        <f t="shared" si="21"/>
        <v>2.1375091754343036</v>
      </c>
      <c r="F272" s="4">
        <f t="shared" si="22"/>
        <v>3.5126658624849214</v>
      </c>
      <c r="G272" s="4">
        <f t="shared" si="23"/>
        <v>4.0407030527289542</v>
      </c>
      <c r="I272" s="4">
        <f t="shared" si="24"/>
        <v>1.038804945054945</v>
      </c>
    </row>
    <row r="273" spans="1: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4">
        <f t="shared" si="20"/>
        <v>6.3437786204004087E-2</v>
      </c>
      <c r="E273" s="4">
        <f t="shared" si="21"/>
        <v>1.4745896414845481</v>
      </c>
      <c r="F273" s="4">
        <f t="shared" si="22"/>
        <v>4.7300957509261314</v>
      </c>
      <c r="G273" s="4">
        <f t="shared" si="23"/>
        <v>9.0552627499612459</v>
      </c>
      <c r="I273" s="4">
        <f t="shared" si="24"/>
        <v>1.0634377862040041</v>
      </c>
    </row>
    <row r="274" spans="1: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4">
        <f t="shared" si="20"/>
        <v>3.8275179484149158E-2</v>
      </c>
      <c r="E274" s="4">
        <f t="shared" si="21"/>
        <v>1.9157052703072381</v>
      </c>
      <c r="F274" s="4">
        <f t="shared" si="22"/>
        <v>3.7952867741875194</v>
      </c>
      <c r="G274" s="4">
        <f t="shared" si="23"/>
        <v>4.6616931411257001</v>
      </c>
      <c r="I274" s="4">
        <f t="shared" si="24"/>
        <v>1.0382751794841492</v>
      </c>
    </row>
    <row r="275" spans="1: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4">
        <f t="shared" si="20"/>
        <v>3.7564570571905431E-2</v>
      </c>
      <c r="E275" s="4">
        <f t="shared" si="21"/>
        <v>1.8938711822354968</v>
      </c>
      <c r="F275" s="4">
        <f t="shared" si="22"/>
        <v>4.3107674689388853</v>
      </c>
      <c r="G275" s="4">
        <f t="shared" si="23"/>
        <v>4.1666019280669166</v>
      </c>
      <c r="I275" s="4">
        <f t="shared" si="24"/>
        <v>1.0375645705719054</v>
      </c>
    </row>
    <row r="276" spans="1: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4">
        <f t="shared" si="20"/>
        <v>3.8734088187189597E-2</v>
      </c>
      <c r="E276" s="4">
        <f t="shared" si="21"/>
        <v>3.0020167682243644</v>
      </c>
      <c r="F276" s="4">
        <f t="shared" si="22"/>
        <v>2.9050218130184202</v>
      </c>
      <c r="G276" s="4">
        <f t="shared" si="23"/>
        <v>3.0992461644180693</v>
      </c>
      <c r="I276" s="4">
        <f t="shared" si="24"/>
        <v>1.0387340881871896</v>
      </c>
    </row>
    <row r="277" spans="1: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4">
        <f t="shared" si="20"/>
        <v>3.901369766397611E-2</v>
      </c>
      <c r="E277" s="4">
        <f t="shared" si="21"/>
        <v>4.1527801037622094</v>
      </c>
      <c r="F277" s="4">
        <f t="shared" si="22"/>
        <v>3.458888235249399</v>
      </c>
      <c r="G277" s="4">
        <f t="shared" si="23"/>
        <v>2.1272648014112998</v>
      </c>
      <c r="I277" s="4">
        <f t="shared" si="24"/>
        <v>1.0390136976639761</v>
      </c>
    </row>
    <row r="278" spans="1: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4">
        <f t="shared" si="20"/>
        <v>3.9498200398097261E-2</v>
      </c>
      <c r="E278" s="4">
        <f t="shared" si="21"/>
        <v>3.7130577362984662</v>
      </c>
      <c r="F278" s="4">
        <f t="shared" si="22"/>
        <v>3.8011680872893874</v>
      </c>
      <c r="G278" s="4">
        <f t="shared" si="23"/>
        <v>2.1385655124960739</v>
      </c>
      <c r="I278" s="4">
        <f t="shared" si="24"/>
        <v>1.0394982003980973</v>
      </c>
    </row>
    <row r="279" spans="1: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4">
        <f t="shared" si="20"/>
        <v>4.201898905117063E-2</v>
      </c>
      <c r="E279" s="4">
        <f t="shared" si="21"/>
        <v>1.2929999328423361</v>
      </c>
      <c r="F279" s="4">
        <f t="shared" si="22"/>
        <v>6.5504899292324428</v>
      </c>
      <c r="G279" s="4">
        <f t="shared" si="23"/>
        <v>13.523671271365014</v>
      </c>
      <c r="I279" s="4">
        <f t="shared" si="24"/>
        <v>1.0420189890511706</v>
      </c>
    </row>
    <row r="280" spans="1: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4">
        <f t="shared" si="20"/>
        <v>4.2685688484812134E-2</v>
      </c>
      <c r="E280" s="4">
        <f t="shared" si="21"/>
        <v>1.418045685459191</v>
      </c>
      <c r="F280" s="4">
        <f t="shared" si="22"/>
        <v>5.2441280591793067</v>
      </c>
      <c r="G280" s="4">
        <f t="shared" si="23"/>
        <v>9.6047978711876372</v>
      </c>
      <c r="I280" s="4">
        <f t="shared" si="24"/>
        <v>1.0426856884848121</v>
      </c>
    </row>
    <row r="281" spans="1: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4">
        <f t="shared" si="20"/>
        <v>4.1398541398541377E-2</v>
      </c>
      <c r="E281" s="4">
        <f t="shared" si="21"/>
        <v>1.4275798713892005</v>
      </c>
      <c r="F281" s="4">
        <f t="shared" si="22"/>
        <v>5.4167312161115424</v>
      </c>
      <c r="G281" s="4">
        <f t="shared" si="23"/>
        <v>8.7031736154324815</v>
      </c>
      <c r="I281" s="4">
        <f t="shared" si="24"/>
        <v>1.0413985413985414</v>
      </c>
    </row>
    <row r="282" spans="1: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4">
        <f t="shared" si="20"/>
        <v>6.2580611876386527E-2</v>
      </c>
      <c r="E282" s="4">
        <f t="shared" si="21"/>
        <v>4.6754844415855912</v>
      </c>
      <c r="F282" s="4">
        <f t="shared" si="22"/>
        <v>4.2453822004818571</v>
      </c>
      <c r="G282" s="4">
        <f t="shared" si="23"/>
        <v>1.8163048570982352</v>
      </c>
      <c r="I282" s="4">
        <f t="shared" si="24"/>
        <v>1.0625806118763865</v>
      </c>
    </row>
    <row r="283" spans="1: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4">
        <f t="shared" si="20"/>
        <v>4.0424330907572248E-2</v>
      </c>
      <c r="E283" s="4">
        <f t="shared" si="21"/>
        <v>2.352267518828846</v>
      </c>
      <c r="F283" s="4">
        <f t="shared" si="22"/>
        <v>3.9384824453290799</v>
      </c>
      <c r="G283" s="4">
        <f t="shared" si="23"/>
        <v>3.1155231280870526</v>
      </c>
      <c r="I283" s="4">
        <f t="shared" si="24"/>
        <v>1.0404243309075722</v>
      </c>
    </row>
    <row r="284" spans="1: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4">
        <f t="shared" si="20"/>
        <v>4.0660006466800347E-2</v>
      </c>
      <c r="E284" s="4">
        <f t="shared" si="21"/>
        <v>9.3520355895520506</v>
      </c>
      <c r="F284" s="4">
        <f t="shared" si="22"/>
        <v>4.7129729081783429</v>
      </c>
      <c r="G284" s="4">
        <f t="shared" si="23"/>
        <v>1.4686636186717184</v>
      </c>
      <c r="I284" s="4">
        <f t="shared" si="24"/>
        <v>1.0406600064668003</v>
      </c>
    </row>
    <row r="285" spans="1: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4">
        <f t="shared" si="20"/>
        <v>4.0982143880345934E-2</v>
      </c>
      <c r="E285" s="4">
        <f t="shared" si="21"/>
        <v>1.4793020689454746</v>
      </c>
      <c r="F285" s="4">
        <f t="shared" si="22"/>
        <v>5.0910452239527491</v>
      </c>
      <c r="G285" s="4">
        <f t="shared" si="23"/>
        <v>7.8380825691212737</v>
      </c>
      <c r="I285" s="4">
        <f t="shared" si="24"/>
        <v>1.0409821438803459</v>
      </c>
    </row>
    <row r="286" spans="1: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4">
        <f t="shared" si="20"/>
        <v>4.4098252300242669E-2</v>
      </c>
      <c r="E286" s="4">
        <f t="shared" si="21"/>
        <v>6.3405760936604416</v>
      </c>
      <c r="F286" s="4">
        <f t="shared" si="22"/>
        <v>4.5445793709308573</v>
      </c>
      <c r="G286" s="4">
        <f t="shared" si="23"/>
        <v>1.6070885262056613</v>
      </c>
      <c r="I286" s="4">
        <f t="shared" si="24"/>
        <v>1.0440982523002427</v>
      </c>
    </row>
    <row r="287" spans="1: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4">
        <f t="shared" si="20"/>
        <v>3.9811196625276102E-2</v>
      </c>
      <c r="E287" s="4">
        <f t="shared" si="21"/>
        <v>2.8757081706914187</v>
      </c>
      <c r="F287" s="4">
        <f t="shared" si="22"/>
        <v>3.3419153594452315</v>
      </c>
      <c r="G287" s="4">
        <f t="shared" si="23"/>
        <v>2.8326207185560519</v>
      </c>
      <c r="I287" s="4">
        <f t="shared" si="24"/>
        <v>1.0398111966252761</v>
      </c>
    </row>
    <row r="288" spans="1: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4">
        <f t="shared" si="20"/>
        <v>3.9743188312585831E-2</v>
      </c>
      <c r="E288" s="4">
        <f t="shared" si="21"/>
        <v>2.4574834608479046</v>
      </c>
      <c r="F288" s="4">
        <f t="shared" si="22"/>
        <v>3.4617998704473467</v>
      </c>
      <c r="G288" s="4">
        <f t="shared" si="23"/>
        <v>3.2871749538684076</v>
      </c>
      <c r="I288" s="4">
        <f t="shared" si="24"/>
        <v>1.0397431883125858</v>
      </c>
    </row>
    <row r="289" spans="1: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4">
        <f t="shared" si="20"/>
        <v>4.0347891388014867E-2</v>
      </c>
      <c r="E289" s="4">
        <f t="shared" si="21"/>
        <v>2.7479382715126319</v>
      </c>
      <c r="F289" s="4">
        <f t="shared" si="22"/>
        <v>3.617869412424819</v>
      </c>
      <c r="G289" s="4">
        <f t="shared" si="23"/>
        <v>2.7802102205462411</v>
      </c>
      <c r="I289" s="4">
        <f t="shared" si="24"/>
        <v>1.0403478913880149</v>
      </c>
    </row>
    <row r="290" spans="1: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4">
        <f t="shared" si="20"/>
        <v>3.910795805607048E-2</v>
      </c>
      <c r="E290" s="4">
        <f t="shared" si="21"/>
        <v>2.1062879577557094</v>
      </c>
      <c r="F290" s="4">
        <f t="shared" si="22"/>
        <v>3.7112652046719314</v>
      </c>
      <c r="G290" s="4">
        <f t="shared" si="23"/>
        <v>3.9095911995226702</v>
      </c>
      <c r="I290" s="4">
        <f t="shared" si="24"/>
        <v>1.0391079580560705</v>
      </c>
    </row>
    <row r="291" spans="1: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4">
        <f t="shared" si="20"/>
        <v>4.1177704856550701E-2</v>
      </c>
      <c r="E291" s="4">
        <f t="shared" si="21"/>
        <v>9.7381855916717956</v>
      </c>
      <c r="F291" s="4">
        <f t="shared" si="22"/>
        <v>5.2188551047276626</v>
      </c>
      <c r="G291" s="4">
        <f t="shared" si="23"/>
        <v>1.4170356273396651</v>
      </c>
      <c r="I291" s="4">
        <f t="shared" si="24"/>
        <v>1.0411777048565507</v>
      </c>
    </row>
    <row r="292" spans="1: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4">
        <f t="shared" si="20"/>
        <v>4.1135974709670675E-2</v>
      </c>
      <c r="E292" s="4">
        <f t="shared" si="21"/>
        <v>2.4496058708707107</v>
      </c>
      <c r="F292" s="4">
        <f t="shared" si="22"/>
        <v>3.5882720582490895</v>
      </c>
      <c r="G292" s="4">
        <f t="shared" si="23"/>
        <v>3.1940167730629612</v>
      </c>
      <c r="I292" s="4">
        <f t="shared" si="24"/>
        <v>1.0411359747096707</v>
      </c>
    </row>
    <row r="293" spans="1: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4">
        <f t="shared" si="20"/>
        <v>3.3559110052243213E-2</v>
      </c>
      <c r="E293" s="4">
        <f t="shared" si="21"/>
        <v>2.5507637932946676</v>
      </c>
      <c r="F293" s="4">
        <f t="shared" si="22"/>
        <v>3.1363040898496504</v>
      </c>
      <c r="G293" s="4">
        <f t="shared" si="23"/>
        <v>3.4588440585396278</v>
      </c>
      <c r="I293" s="4">
        <f t="shared" si="24"/>
        <v>1.0335591100522432</v>
      </c>
    </row>
    <row r="294" spans="1: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4">
        <f t="shared" si="20"/>
        <v>4.0076157183432715E-2</v>
      </c>
      <c r="E294" s="4">
        <f t="shared" si="21"/>
        <v>1.7918903803131991</v>
      </c>
      <c r="F294" s="4">
        <f t="shared" si="22"/>
        <v>4.2034898976646549</v>
      </c>
      <c r="G294" s="4">
        <f t="shared" si="23"/>
        <v>4.9011779103564326</v>
      </c>
      <c r="I294" s="4">
        <f t="shared" si="24"/>
        <v>1.0400761571834327</v>
      </c>
    </row>
    <row r="295" spans="1: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4">
        <f t="shared" si="20"/>
        <v>4.0869307807371191E-2</v>
      </c>
      <c r="E295" s="4">
        <f t="shared" si="21"/>
        <v>1.8557589625003441</v>
      </c>
      <c r="F295" s="4">
        <f t="shared" si="22"/>
        <v>4.0074572024467736</v>
      </c>
      <c r="G295" s="4">
        <f t="shared" si="23"/>
        <v>4.7258505141876173</v>
      </c>
      <c r="I295" s="4">
        <f t="shared" si="24"/>
        <v>1.0408693078073712</v>
      </c>
    </row>
    <row r="296" spans="1: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4">
        <f t="shared" si="20"/>
        <v>4.0571809997176356E-2</v>
      </c>
      <c r="E296" s="4">
        <f t="shared" si="21"/>
        <v>4.9165222934792752</v>
      </c>
      <c r="F296" s="4">
        <f t="shared" si="22"/>
        <v>3.9281528574039357</v>
      </c>
      <c r="G296" s="4">
        <f t="shared" si="23"/>
        <v>1.8449108228190905</v>
      </c>
      <c r="I296" s="4">
        <f t="shared" si="24"/>
        <v>1.0405718099971764</v>
      </c>
    </row>
    <row r="297" spans="1: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4">
        <f t="shared" si="20"/>
        <v>4.0703438662622382E-2</v>
      </c>
      <c r="E297" s="4">
        <f t="shared" si="21"/>
        <v>2.8026704938854681</v>
      </c>
      <c r="F297" s="4">
        <f t="shared" si="22"/>
        <v>3.5974150564720704</v>
      </c>
      <c r="G297" s="4">
        <f t="shared" si="23"/>
        <v>2.7380751863532113</v>
      </c>
      <c r="I297" s="4">
        <f t="shared" si="24"/>
        <v>1.0407034386626224</v>
      </c>
    </row>
    <row r="298" spans="1: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4">
        <f t="shared" si="20"/>
        <v>3.4160210593694007E-2</v>
      </c>
      <c r="E298" s="4">
        <f t="shared" si="21"/>
        <v>2.8815437514887945</v>
      </c>
      <c r="F298" s="4">
        <f t="shared" si="22"/>
        <v>3.2026865815335062</v>
      </c>
      <c r="G298" s="4">
        <f t="shared" si="23"/>
        <v>2.934910099219544</v>
      </c>
      <c r="I298" s="4">
        <f t="shared" si="24"/>
        <v>1.034160210593694</v>
      </c>
    </row>
    <row r="299" spans="1: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4">
        <f t="shared" si="20"/>
        <v>3.3526052947178142E-2</v>
      </c>
      <c r="E299" s="4">
        <f t="shared" si="21"/>
        <v>2.3606772117131709</v>
      </c>
      <c r="F299" s="4">
        <f t="shared" si="22"/>
        <v>3.3401957071965245</v>
      </c>
      <c r="G299" s="4">
        <f t="shared" si="23"/>
        <v>3.6099898765804386</v>
      </c>
      <c r="I299" s="4">
        <f t="shared" si="24"/>
        <v>1.0335260529471781</v>
      </c>
    </row>
    <row r="300" spans="1: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4">
        <f t="shared" si="20"/>
        <v>4.7667961496021372E-2</v>
      </c>
      <c r="E300" s="4">
        <f t="shared" si="21"/>
        <v>1.7471949591554703</v>
      </c>
      <c r="F300" s="4">
        <f t="shared" si="22"/>
        <v>3.504891967949356</v>
      </c>
      <c r="G300" s="4">
        <f t="shared" si="23"/>
        <v>7.0255047374944866</v>
      </c>
      <c r="I300" s="4">
        <f t="shared" si="24"/>
        <v>1.0476679614960214</v>
      </c>
    </row>
    <row r="301" spans="1: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4">
        <f t="shared" si="20"/>
        <v>4.8985221354676645E-2</v>
      </c>
      <c r="E301" s="4">
        <f t="shared" si="21"/>
        <v>1.7485363836875976</v>
      </c>
      <c r="F301" s="4">
        <f t="shared" si="22"/>
        <v>3.6334993503300717</v>
      </c>
      <c r="G301" s="4">
        <f t="shared" si="23"/>
        <v>6.5412349706515247</v>
      </c>
      <c r="I301" s="4">
        <f t="shared" si="24"/>
        <v>1.0489852213546766</v>
      </c>
    </row>
    <row r="302" spans="1: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4">
        <f t="shared" si="20"/>
        <v>4.6590247967671417E-2</v>
      </c>
      <c r="E302" s="4">
        <f t="shared" si="21"/>
        <v>2.224267577555755</v>
      </c>
      <c r="F302" s="4">
        <f t="shared" si="22"/>
        <v>3.6788207165169102</v>
      </c>
      <c r="G302" s="4">
        <f t="shared" si="23"/>
        <v>3.5895356712823596</v>
      </c>
      <c r="I302" s="4">
        <f t="shared" si="24"/>
        <v>1.0465902479676714</v>
      </c>
    </row>
    <row r="303" spans="1: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4">
        <f t="shared" si="20"/>
        <v>4.6054744248766877E-2</v>
      </c>
      <c r="E303" s="4">
        <f t="shared" si="21"/>
        <v>2.2020030065646692</v>
      </c>
      <c r="F303" s="4">
        <f t="shared" si="22"/>
        <v>2.9585334112975801</v>
      </c>
      <c r="G303" s="4">
        <f t="shared" si="23"/>
        <v>4.8108678436426802</v>
      </c>
      <c r="I303" s="4">
        <f t="shared" si="24"/>
        <v>1.0460547442487669</v>
      </c>
    </row>
    <row r="304" spans="1: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4">
        <f t="shared" si="20"/>
        <v>4.578121571209115E-2</v>
      </c>
      <c r="E304" s="4">
        <f t="shared" si="21"/>
        <v>3.0123946455131381</v>
      </c>
      <c r="F304" s="4">
        <f t="shared" si="22"/>
        <v>2.9140710346113878</v>
      </c>
      <c r="G304" s="4">
        <f t="shared" si="23"/>
        <v>3.0781008133742365</v>
      </c>
      <c r="I304" s="4">
        <f t="shared" si="24"/>
        <v>1.0457812157120912</v>
      </c>
    </row>
    <row r="305" spans="1: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4">
        <f t="shared" si="20"/>
        <v>4.4311270188906349E-2</v>
      </c>
      <c r="E305" s="4">
        <f t="shared" si="21"/>
        <v>2.3808833052957317</v>
      </c>
      <c r="F305" s="4">
        <f t="shared" si="22"/>
        <v>2.9970482160279097</v>
      </c>
      <c r="G305" s="4">
        <f t="shared" si="23"/>
        <v>4.0596577695015661</v>
      </c>
      <c r="I305" s="4">
        <f t="shared" si="24"/>
        <v>1.0443112701889063</v>
      </c>
    </row>
    <row r="306" spans="1: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4">
        <f t="shared" si="20"/>
        <v>5.072020239115349E-2</v>
      </c>
      <c r="E306" s="4">
        <f t="shared" si="21"/>
        <v>1.5811678726511651</v>
      </c>
      <c r="F306" s="4">
        <f t="shared" si="22"/>
        <v>4.163844367672878</v>
      </c>
      <c r="G306" s="4">
        <f t="shared" si="23"/>
        <v>7.8496995933104898</v>
      </c>
      <c r="I306" s="4">
        <f t="shared" si="24"/>
        <v>1.0507202023911535</v>
      </c>
    </row>
    <row r="307" spans="1: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4">
        <f t="shared" si="20"/>
        <v>4.529062668597561E-2</v>
      </c>
      <c r="E307" s="4">
        <f t="shared" si="21"/>
        <v>2.4256916542302833</v>
      </c>
      <c r="F307" s="4">
        <f t="shared" si="22"/>
        <v>3.1532905536487092</v>
      </c>
      <c r="G307" s="4">
        <f t="shared" si="23"/>
        <v>3.695253751180442</v>
      </c>
      <c r="I307" s="4">
        <f t="shared" si="24"/>
        <v>1.0452906266859756</v>
      </c>
    </row>
    <row r="308" spans="1: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4">
        <f t="shared" si="20"/>
        <v>4.2844962341906934E-2</v>
      </c>
      <c r="E308" s="4">
        <f t="shared" si="21"/>
        <v>2.058806319485079</v>
      </c>
      <c r="F308" s="4">
        <f t="shared" si="22"/>
        <v>3.2436045171698544</v>
      </c>
      <c r="G308" s="4">
        <f t="shared" si="23"/>
        <v>4.8547775094860288</v>
      </c>
      <c r="I308" s="4">
        <f t="shared" si="24"/>
        <v>1.0428449623419069</v>
      </c>
    </row>
    <row r="309" spans="1: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4">
        <f t="shared" si="20"/>
        <v>4.2239989647729015E-2</v>
      </c>
      <c r="E309" s="4">
        <f t="shared" si="21"/>
        <v>1.6578140664628349</v>
      </c>
      <c r="F309" s="4">
        <f t="shared" si="22"/>
        <v>4.104214843643085</v>
      </c>
      <c r="G309" s="4">
        <f t="shared" si="23"/>
        <v>6.529798446796959</v>
      </c>
      <c r="I309" s="4">
        <f t="shared" si="24"/>
        <v>1.042239989647729</v>
      </c>
    </row>
    <row r="310" spans="1: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4">
        <f t="shared" si="20"/>
        <v>4.0778178367196327E-2</v>
      </c>
      <c r="E310" s="4">
        <f t="shared" si="21"/>
        <v>1.1889077825107752</v>
      </c>
      <c r="F310" s="4">
        <f t="shared" si="22"/>
        <v>8.6625437852728897</v>
      </c>
      <c r="G310" s="4">
        <f t="shared" si="23"/>
        <v>23.013720595492195</v>
      </c>
      <c r="I310" s="4">
        <f t="shared" si="24"/>
        <v>1.0407781783671963</v>
      </c>
    </row>
    <row r="311" spans="1: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4">
        <f t="shared" si="20"/>
        <v>3.8869242524172343E-2</v>
      </c>
      <c r="E311" s="4">
        <f t="shared" si="21"/>
        <v>2.5516590687672696</v>
      </c>
      <c r="F311" s="4">
        <f t="shared" si="22"/>
        <v>3.5895200688423938</v>
      </c>
      <c r="G311" s="4">
        <f t="shared" si="23"/>
        <v>3.0348153478026254</v>
      </c>
      <c r="I311" s="4">
        <f t="shared" si="24"/>
        <v>1.0388692425241723</v>
      </c>
    </row>
    <row r="312" spans="1: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4">
        <f t="shared" si="20"/>
        <v>4.2986480254375126E-2</v>
      </c>
      <c r="E312" s="4">
        <f t="shared" si="21"/>
        <v>16.41612431929871</v>
      </c>
      <c r="F312" s="4">
        <f t="shared" si="22"/>
        <v>6.8045034133450786</v>
      </c>
      <c r="G312" s="4">
        <f t="shared" si="23"/>
        <v>1.2624305442065695</v>
      </c>
      <c r="I312" s="4">
        <f t="shared" si="24"/>
        <v>1.0429864802543751</v>
      </c>
    </row>
    <row r="313" spans="1: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4">
        <f t="shared" si="20"/>
        <v>4.0146469604903645E-2</v>
      </c>
      <c r="E313" s="4">
        <f t="shared" si="21"/>
        <v>2.2985951572569987</v>
      </c>
      <c r="F313" s="4">
        <f t="shared" si="22"/>
        <v>3.5401258728120997</v>
      </c>
      <c r="G313" s="4">
        <f t="shared" si="23"/>
        <v>3.5401258728120997</v>
      </c>
      <c r="I313" s="4">
        <f t="shared" si="24"/>
        <v>1.0401464696049036</v>
      </c>
    </row>
    <row r="314" spans="1: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4">
        <f t="shared" si="20"/>
        <v>4.6093558871841411E-2</v>
      </c>
      <c r="E314" s="4">
        <f t="shared" si="21"/>
        <v>1.3264952510097763</v>
      </c>
      <c r="F314" s="4">
        <f t="shared" si="22"/>
        <v>6.2230921893265903</v>
      </c>
      <c r="G314" s="4">
        <f t="shared" si="23"/>
        <v>11.703855199918189</v>
      </c>
      <c r="I314" s="4">
        <f t="shared" si="24"/>
        <v>1.0460935588718414</v>
      </c>
    </row>
    <row r="315" spans="1: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4">
        <f t="shared" si="20"/>
        <v>4.2422190455132291E-2</v>
      </c>
      <c r="E315" s="4">
        <f t="shared" si="21"/>
        <v>1.4178690888035601</v>
      </c>
      <c r="F315" s="4">
        <f t="shared" si="22"/>
        <v>5.2763415943275387</v>
      </c>
      <c r="G315" s="4">
        <f t="shared" si="23"/>
        <v>9.5065156244338205</v>
      </c>
      <c r="I315" s="4">
        <f t="shared" si="24"/>
        <v>1.0424221904551323</v>
      </c>
    </row>
    <row r="316" spans="1: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4">
        <f t="shared" si="20"/>
        <v>3.1955688404456506E-2</v>
      </c>
      <c r="E316" s="4">
        <f t="shared" si="21"/>
        <v>1.9913629939680146</v>
      </c>
      <c r="F316" s="4">
        <f t="shared" si="22"/>
        <v>3.66791809760156</v>
      </c>
      <c r="G316" s="4">
        <f t="shared" si="23"/>
        <v>4.4405533263278336</v>
      </c>
      <c r="I316" s="4">
        <f t="shared" si="24"/>
        <v>1.0319556884044565</v>
      </c>
    </row>
    <row r="317" spans="1: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4">
        <f t="shared" si="20"/>
        <v>3.2996850975266501E-2</v>
      </c>
      <c r="E317" s="4">
        <f t="shared" si="21"/>
        <v>2.6977414905691162</v>
      </c>
      <c r="F317" s="4">
        <f t="shared" si="22"/>
        <v>3.3059963416211691</v>
      </c>
      <c r="G317" s="4">
        <f t="shared" si="23"/>
        <v>3.0596114422308238</v>
      </c>
      <c r="I317" s="4">
        <f t="shared" si="24"/>
        <v>1.0329968509752665</v>
      </c>
    </row>
    <row r="318" spans="1: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4">
        <f t="shared" si="20"/>
        <v>3.2871292721995182E-2</v>
      </c>
      <c r="E318" s="4">
        <f t="shared" si="21"/>
        <v>2.3489389981988746</v>
      </c>
      <c r="F318" s="4">
        <f t="shared" si="22"/>
        <v>3.520777742847474</v>
      </c>
      <c r="G318" s="4">
        <f t="shared" si="23"/>
        <v>3.4453328147839333</v>
      </c>
      <c r="I318" s="4">
        <f t="shared" si="24"/>
        <v>1.0328712927219952</v>
      </c>
    </row>
    <row r="319" spans="1: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4">
        <f t="shared" si="20"/>
        <v>3.1729344387040115E-2</v>
      </c>
      <c r="E319" s="4">
        <f t="shared" si="21"/>
        <v>2.0954325796728468</v>
      </c>
      <c r="F319" s="4">
        <f t="shared" si="22"/>
        <v>3.4838034555728679</v>
      </c>
      <c r="G319" s="4">
        <f t="shared" si="23"/>
        <v>4.2421599580920573</v>
      </c>
      <c r="I319" s="4">
        <f t="shared" si="24"/>
        <v>1.0317293443870401</v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4">
        <f t="shared" si="20"/>
        <v>4.0056142990988919E-2</v>
      </c>
      <c r="E321" s="4">
        <f t="shared" si="21"/>
        <v>3.1577522493879151</v>
      </c>
      <c r="F321" s="4">
        <f t="shared" si="22"/>
        <v>3.6165969638955642</v>
      </c>
      <c r="G321" s="4">
        <f t="shared" si="23"/>
        <v>2.4581136236317236</v>
      </c>
      <c r="I321" s="4">
        <f t="shared" si="24"/>
        <v>1.0400561429909889</v>
      </c>
    </row>
    <row r="322" spans="1: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4">
        <f t="shared" si="20"/>
        <v>3.9445884951502919E-2</v>
      </c>
      <c r="E322" s="4">
        <f t="shared" si="21"/>
        <v>2.1384857612267254</v>
      </c>
      <c r="F322" s="4">
        <f t="shared" si="22"/>
        <v>3.7788731968427736</v>
      </c>
      <c r="G322" s="4">
        <f t="shared" si="23"/>
        <v>3.7348238036883163</v>
      </c>
      <c r="I322" s="4">
        <f t="shared" si="24"/>
        <v>1.0394458849515029</v>
      </c>
    </row>
    <row r="323" spans="1: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4">
        <f t="shared" ref="D323:D386" si="25">IF(A323="","",((1/A323)+(1/B323)+(1/C323))-1)</f>
        <v>4.6588570219477932E-2</v>
      </c>
      <c r="E323" s="4">
        <f t="shared" ref="E323:E386" si="26">IF(A323="","",(3*A323)/(3-($D323*A323)))</f>
        <v>2.2242648107475964</v>
      </c>
      <c r="F323" s="4">
        <f t="shared" ref="F323:F386" si="27">IF(B323="","",(3*B323)/(3-($D323*B323)))</f>
        <v>3.1465953798042974</v>
      </c>
      <c r="G323" s="4">
        <f t="shared" ref="G323:G386" si="28">IF(C323="","",(3*C323)/(3-($D323*C323)))</f>
        <v>4.2990517669110755</v>
      </c>
      <c r="I323" s="4">
        <f t="shared" ref="I323:I386" si="29">IF(A323="","",D323+1)</f>
        <v>1.0465885702194779</v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0.47058823529411764</v>
      </c>
      <c r="D19">
        <f t="shared" si="1"/>
        <v>0.58309037900874627</v>
      </c>
      <c r="E19">
        <f t="shared" si="2"/>
        <v>5.3678614302863803E-2</v>
      </c>
      <c r="F19">
        <f t="shared" si="3"/>
        <v>-0.22071685817184039</v>
      </c>
      <c r="G19">
        <v>0</v>
      </c>
      <c r="H19">
        <f t="shared" si="4"/>
        <v>0.27439547247470414</v>
      </c>
      <c r="I19">
        <f t="shared" si="5"/>
        <v>-1.1149893466761205</v>
      </c>
      <c r="J19">
        <f t="shared" si="6"/>
        <v>1.1149893466761205</v>
      </c>
      <c r="K19">
        <f t="shared" si="7"/>
        <v>0.44358428227464614</v>
      </c>
      <c r="L19">
        <f t="shared" si="8"/>
        <v>0.55641571772535414</v>
      </c>
      <c r="M19">
        <f t="shared" si="9"/>
        <v>2.2543630150106355</v>
      </c>
      <c r="N19">
        <f t="shared" si="10"/>
        <v>1.7972173828734261</v>
      </c>
    </row>
    <row r="20" spans="1:14" x14ac:dyDescent="0.25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0.7246376811594204</v>
      </c>
      <c r="D20">
        <f t="shared" si="1"/>
        <v>0.3401360544217687</v>
      </c>
      <c r="E20">
        <f t="shared" si="2"/>
        <v>6.477373558118904E-2</v>
      </c>
      <c r="F20">
        <f t="shared" si="3"/>
        <v>-0.18170166617371586</v>
      </c>
      <c r="G20">
        <v>0</v>
      </c>
      <c r="H20">
        <f t="shared" si="4"/>
        <v>0.2464754017549049</v>
      </c>
      <c r="I20">
        <f t="shared" si="5"/>
        <v>-1.1646819280339491</v>
      </c>
      <c r="J20">
        <f t="shared" si="6"/>
        <v>1.1646819280339491</v>
      </c>
      <c r="K20">
        <f t="shared" si="7"/>
        <v>0.69320287349575194</v>
      </c>
      <c r="L20">
        <f t="shared" si="8"/>
        <v>0.30679712650424817</v>
      </c>
      <c r="M20">
        <f t="shared" si="9"/>
        <v>1.4425791326529003</v>
      </c>
      <c r="N20">
        <f t="shared" si="10"/>
        <v>3.2594829403858618</v>
      </c>
    </row>
    <row r="21" spans="1:14" x14ac:dyDescent="0.25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0.58685446009389675</v>
      </c>
      <c r="D21">
        <f t="shared" si="1"/>
        <v>0.46641791044776115</v>
      </c>
      <c r="E21">
        <f t="shared" si="2"/>
        <v>5.327237054165801E-2</v>
      </c>
      <c r="F21">
        <f t="shared" si="3"/>
        <v>-0.22044706047228635</v>
      </c>
      <c r="G21">
        <v>0</v>
      </c>
      <c r="H21">
        <f t="shared" si="4"/>
        <v>0.27371943101394436</v>
      </c>
      <c r="I21">
        <f t="shared" si="5"/>
        <v>-1.114296222376046</v>
      </c>
      <c r="J21">
        <f t="shared" si="6"/>
        <v>1.114296222376046</v>
      </c>
      <c r="K21">
        <f t="shared" si="7"/>
        <v>0.56039219456288603</v>
      </c>
      <c r="L21">
        <f t="shared" si="8"/>
        <v>0.43960780543711386</v>
      </c>
      <c r="M21">
        <f t="shared" si="9"/>
        <v>1.7844645405527362</v>
      </c>
      <c r="N21">
        <f t="shared" si="10"/>
        <v>2.2747548783981966</v>
      </c>
    </row>
    <row r="22" spans="1:14" x14ac:dyDescent="0.25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0.67658998646820023</v>
      </c>
      <c r="D22">
        <f t="shared" si="1"/>
        <v>0.35714285714285715</v>
      </c>
      <c r="E22">
        <f t="shared" si="2"/>
        <v>3.3732843611057328E-2</v>
      </c>
      <c r="F22">
        <f t="shared" si="3"/>
        <v>-0.20790643727044278</v>
      </c>
      <c r="G22">
        <v>0</v>
      </c>
      <c r="H22">
        <f t="shared" si="4"/>
        <v>0.24163928088150008</v>
      </c>
      <c r="I22">
        <f t="shared" si="5"/>
        <v>-1.0780770455885844</v>
      </c>
      <c r="J22">
        <f t="shared" si="6"/>
        <v>1.0780770455885844</v>
      </c>
      <c r="K22">
        <f t="shared" si="7"/>
        <v>0.65992625565475149</v>
      </c>
      <c r="L22">
        <f t="shared" si="8"/>
        <v>0.34007374434524845</v>
      </c>
      <c r="M22">
        <f t="shared" si="9"/>
        <v>1.5153208277913437</v>
      </c>
      <c r="N22">
        <f t="shared" si="10"/>
        <v>2.9405386820594521</v>
      </c>
    </row>
    <row r="23" spans="1:14" x14ac:dyDescent="0.25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0.46511627906976744</v>
      </c>
      <c r="D23">
        <f t="shared" si="1"/>
        <v>0.57471264367816088</v>
      </c>
      <c r="E23">
        <f t="shared" si="2"/>
        <v>3.9828922747928264E-2</v>
      </c>
      <c r="F23">
        <f t="shared" si="3"/>
        <v>-0.22747928361400704</v>
      </c>
      <c r="G23">
        <v>0</v>
      </c>
      <c r="H23">
        <f t="shared" si="4"/>
        <v>0.26730820636193531</v>
      </c>
      <c r="I23">
        <f t="shared" si="5"/>
        <v>-1.0840148207519444</v>
      </c>
      <c r="J23">
        <f t="shared" si="6"/>
        <v>1.0840148207519444</v>
      </c>
      <c r="K23">
        <f t="shared" si="7"/>
        <v>0.44511368892659747</v>
      </c>
      <c r="L23">
        <f t="shared" si="8"/>
        <v>0.55488631107340269</v>
      </c>
      <c r="M23">
        <f t="shared" si="9"/>
        <v>2.2466170438647359</v>
      </c>
      <c r="N23">
        <f t="shared" si="10"/>
        <v>1.8021709673564388</v>
      </c>
    </row>
    <row r="24" spans="1:14" x14ac:dyDescent="0.25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0.58513750731421876</v>
      </c>
      <c r="D24">
        <f t="shared" si="1"/>
        <v>0.4504504504504504</v>
      </c>
      <c r="E24">
        <f t="shared" si="2"/>
        <v>3.5587957764669165E-2</v>
      </c>
      <c r="F24">
        <f t="shared" si="3"/>
        <v>-0.22798749598047441</v>
      </c>
      <c r="G24">
        <v>0</v>
      </c>
      <c r="H24">
        <f t="shared" si="4"/>
        <v>0.26357545374514357</v>
      </c>
      <c r="I24">
        <f t="shared" si="5"/>
        <v>-1.0752190914913069</v>
      </c>
      <c r="J24">
        <f t="shared" si="6"/>
        <v>1.0752190914913069</v>
      </c>
      <c r="K24">
        <f t="shared" si="7"/>
        <v>0.56743050927954797</v>
      </c>
      <c r="L24">
        <f t="shared" si="8"/>
        <v>0.43256949072045187</v>
      </c>
      <c r="M24">
        <f t="shared" si="9"/>
        <v>1.7623303358673372</v>
      </c>
      <c r="N24">
        <f t="shared" si="10"/>
        <v>2.311767291619395</v>
      </c>
    </row>
    <row r="25" spans="1:14" x14ac:dyDescent="0.25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0.547645125958379</v>
      </c>
      <c r="D25">
        <f t="shared" si="1"/>
        <v>0.49751243781094534</v>
      </c>
      <c r="E25">
        <f t="shared" si="2"/>
        <v>4.5157563769324227E-2</v>
      </c>
      <c r="F25">
        <f t="shared" si="3"/>
        <v>-0.22730269790151114</v>
      </c>
      <c r="G25">
        <v>0</v>
      </c>
      <c r="H25">
        <f t="shared" si="4"/>
        <v>0.27246026167083537</v>
      </c>
      <c r="I25">
        <f t="shared" si="5"/>
        <v>-1.0948365550184138</v>
      </c>
      <c r="J25">
        <f t="shared" si="6"/>
        <v>1.0948365550184138</v>
      </c>
      <c r="K25">
        <f t="shared" si="7"/>
        <v>0.52511769353444571</v>
      </c>
      <c r="L25">
        <f t="shared" si="8"/>
        <v>0.47488230646555452</v>
      </c>
      <c r="M25">
        <f t="shared" si="9"/>
        <v>1.9043349944452097</v>
      </c>
      <c r="N25">
        <f t="shared" si="10"/>
        <v>2.1057849205685972</v>
      </c>
    </row>
    <row r="26" spans="1:14" x14ac:dyDescent="0.25">
      <c r="A26" s="4">
        <f>IF('True_Odds_Calculator_2-way'!A27="","",'True_Odds_Calculator_2-way'!A27)</f>
        <v>1.81</v>
      </c>
      <c r="B26" s="4">
        <f>IF('True_Odds_Calculator_2-way'!B27="","",'True_Odds_Calculator_2-way'!B27)</f>
        <v>2</v>
      </c>
      <c r="C26" s="4">
        <f t="shared" si="0"/>
        <v>0.5524861878453039</v>
      </c>
      <c r="D26">
        <f t="shared" si="1"/>
        <v>0.5</v>
      </c>
      <c r="E26">
        <f t="shared" si="2"/>
        <v>5.2486187845303789E-2</v>
      </c>
      <c r="F26">
        <f t="shared" si="3"/>
        <v>-0.22375690607734811</v>
      </c>
      <c r="G26">
        <v>0</v>
      </c>
      <c r="H26">
        <f t="shared" si="4"/>
        <v>0.27624309392265195</v>
      </c>
      <c r="I26">
        <f t="shared" si="5"/>
        <v>-1.1111111111111112</v>
      </c>
      <c r="J26">
        <f t="shared" si="6"/>
        <v>1.1111111111111112</v>
      </c>
      <c r="K26">
        <f t="shared" si="7"/>
        <v>0.5263157894736844</v>
      </c>
      <c r="L26">
        <f t="shared" si="8"/>
        <v>0.47368421052631576</v>
      </c>
      <c r="M26">
        <f t="shared" si="9"/>
        <v>1.8999999999999992</v>
      </c>
      <c r="N26">
        <f t="shared" si="10"/>
        <v>2.1111111111111112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Normal="100" workbookViewId="0">
      <pane ySplit="2" topLeftCell="A9" activePane="bottomLeft" state="frozen"/>
      <selection pane="bottomLeft" activeCell="S29" sqref="S2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42" t="s">
        <v>9</v>
      </c>
      <c r="B1" s="43"/>
      <c r="C1" s="18"/>
      <c r="D1" s="44" t="s">
        <v>25</v>
      </c>
      <c r="E1" s="43"/>
      <c r="F1" s="44" t="s">
        <v>23</v>
      </c>
      <c r="G1" s="43"/>
      <c r="H1" s="44" t="s">
        <v>11</v>
      </c>
      <c r="I1" s="43"/>
      <c r="J1" s="44" t="s">
        <v>10</v>
      </c>
      <c r="K1" s="43"/>
      <c r="L1" s="40" t="s">
        <v>239</v>
      </c>
      <c r="M1" s="41"/>
      <c r="N1" s="13" t="s">
        <v>225</v>
      </c>
      <c r="O1" s="13" t="s">
        <v>240</v>
      </c>
      <c r="P1" s="13" t="s">
        <v>241</v>
      </c>
      <c r="Q1" s="13" t="s">
        <v>242</v>
      </c>
      <c r="R1" s="13" t="s">
        <v>243</v>
      </c>
      <c r="S1" s="13" t="s">
        <v>244</v>
      </c>
      <c r="T1" s="13" t="s">
        <v>245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3">
        <f>(1/D3)</f>
        <v>0.75849056603773579</v>
      </c>
      <c r="M3" s="33">
        <f>(1/E3)</f>
        <v>0.24150943396226421</v>
      </c>
      <c r="N3" s="12">
        <v>22</v>
      </c>
      <c r="O3" s="12">
        <f>(1/A3)*((N3*A3)-N3)</f>
        <v>4.8125</v>
      </c>
      <c r="P3" s="12">
        <f>(1/B3)*((N3*B3)-N3)</f>
        <v>16.527363184079604</v>
      </c>
      <c r="Q3" s="12">
        <f>(1/B3)*N3</f>
        <v>5.4726368159203984</v>
      </c>
      <c r="R3" s="12">
        <f>(1/A3)*N3</f>
        <v>17.1875</v>
      </c>
      <c r="S3" s="39">
        <f>O3-Q3</f>
        <v>-0.66013681592039841</v>
      </c>
      <c r="T3" s="39">
        <f>P3-R3</f>
        <v>-0.66013681592039575</v>
      </c>
    </row>
    <row r="4" spans="1:20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3">
        <f t="shared" ref="L4:L16" si="1">(1/D4)</f>
        <v>0.79734219269102991</v>
      </c>
      <c r="M4" s="33">
        <f t="shared" ref="M4:M16" si="2">(1/E4)</f>
        <v>0.20265780730897009</v>
      </c>
      <c r="N4" s="12">
        <v>22</v>
      </c>
      <c r="O4" s="12">
        <f t="shared" ref="O4:O23" si="3">(1/A4)*((N4*A4)-N4)</f>
        <v>3.9672131147540983</v>
      </c>
      <c r="P4" s="12">
        <f t="shared" ref="P4:P23" si="4">(1/B4)*((N4*B4)-N4)</f>
        <v>17.416666666666668</v>
      </c>
      <c r="Q4" s="12">
        <f t="shared" ref="Q4:Q23" si="5">(1/B4)*N4</f>
        <v>4.5833333333333339</v>
      </c>
      <c r="R4" s="12">
        <f t="shared" ref="R4:R23" si="6">(1/A4)*N4</f>
        <v>18.032786885245901</v>
      </c>
      <c r="S4" s="39">
        <f t="shared" ref="S4:S23" si="7">O4-Q4</f>
        <v>-0.6161202185792356</v>
      </c>
      <c r="T4" s="39">
        <f t="shared" ref="T4:T23" si="8">P4-R4</f>
        <v>-0.61612021857923338</v>
      </c>
    </row>
    <row r="5" spans="1:20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3">
        <f t="shared" si="1"/>
        <v>0.7953020134228187</v>
      </c>
      <c r="M5" s="33">
        <f t="shared" si="2"/>
        <v>0.20469798657718119</v>
      </c>
      <c r="N5" s="12">
        <v>22</v>
      </c>
      <c r="O5" s="12">
        <f t="shared" si="3"/>
        <v>3.9672131147540983</v>
      </c>
      <c r="P5" s="12">
        <f t="shared" si="4"/>
        <v>17.358649789029535</v>
      </c>
      <c r="Q5" s="12">
        <f t="shared" si="5"/>
        <v>4.6413502109704634</v>
      </c>
      <c r="R5" s="12">
        <f t="shared" si="6"/>
        <v>18.032786885245901</v>
      </c>
      <c r="S5" s="39">
        <f t="shared" si="7"/>
        <v>-0.67413709621636508</v>
      </c>
      <c r="T5" s="39">
        <f t="shared" si="8"/>
        <v>-0.67413709621636642</v>
      </c>
    </row>
    <row r="6" spans="1:20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3">
        <f t="shared" si="1"/>
        <v>0.17744360902255638</v>
      </c>
      <c r="M6" s="33">
        <f t="shared" si="2"/>
        <v>0.8225563909774436</v>
      </c>
      <c r="N6" s="12">
        <v>22</v>
      </c>
      <c r="O6" s="12">
        <f t="shared" si="3"/>
        <v>17.978062157221203</v>
      </c>
      <c r="P6" s="12">
        <f t="shared" si="4"/>
        <v>3.3559322033898287</v>
      </c>
      <c r="Q6" s="12">
        <f t="shared" si="5"/>
        <v>18.64406779661017</v>
      </c>
      <c r="R6" s="12">
        <f t="shared" si="6"/>
        <v>4.0219378427787937</v>
      </c>
      <c r="S6" s="39">
        <f t="shared" si="7"/>
        <v>-0.66600563938896684</v>
      </c>
      <c r="T6" s="39">
        <f t="shared" si="8"/>
        <v>-0.66600563938896506</v>
      </c>
    </row>
    <row r="7" spans="1:20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3">
        <f t="shared" si="1"/>
        <v>0.31485587583148561</v>
      </c>
      <c r="M7" s="33">
        <f t="shared" si="2"/>
        <v>0.68514412416851433</v>
      </c>
      <c r="N7" s="12">
        <v>22</v>
      </c>
      <c r="O7" s="12">
        <f t="shared" si="3"/>
        <v>14.880258899676374</v>
      </c>
      <c r="P7" s="12">
        <f t="shared" si="4"/>
        <v>6.5070422535211261</v>
      </c>
      <c r="Q7" s="12">
        <f t="shared" si="5"/>
        <v>15.492957746478874</v>
      </c>
      <c r="R7" s="12">
        <f t="shared" si="6"/>
        <v>7.1197411003236253</v>
      </c>
      <c r="S7" s="39">
        <f t="shared" si="7"/>
        <v>-0.61269884680250009</v>
      </c>
      <c r="T7" s="39">
        <f t="shared" si="8"/>
        <v>-0.6126988468024992</v>
      </c>
    </row>
    <row r="8" spans="1:20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3">
        <f t="shared" si="1"/>
        <v>0.10856573705179284</v>
      </c>
      <c r="M8" s="33">
        <f t="shared" si="2"/>
        <v>0.89143426294820727</v>
      </c>
      <c r="N8" s="12">
        <v>22</v>
      </c>
      <c r="O8" s="12">
        <f t="shared" si="3"/>
        <v>19.541899441340782</v>
      </c>
      <c r="P8" s="12">
        <f t="shared" si="4"/>
        <v>1.8165137614678901</v>
      </c>
      <c r="Q8" s="12">
        <f t="shared" si="5"/>
        <v>20.183486238532108</v>
      </c>
      <c r="R8" s="12">
        <f t="shared" si="6"/>
        <v>2.4581005586592179</v>
      </c>
      <c r="S8" s="39">
        <f t="shared" si="7"/>
        <v>-0.6415867971913265</v>
      </c>
      <c r="T8" s="39">
        <f t="shared" si="8"/>
        <v>-0.64158679719132783</v>
      </c>
    </row>
    <row r="9" spans="1:20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3">
        <f t="shared" si="1"/>
        <v>0.7953020134228187</v>
      </c>
      <c r="M9" s="33">
        <f t="shared" si="2"/>
        <v>0.20469798657718119</v>
      </c>
      <c r="N9" s="12">
        <v>22</v>
      </c>
      <c r="O9" s="12">
        <f t="shared" si="3"/>
        <v>3.9672131147540983</v>
      </c>
      <c r="P9" s="12">
        <f t="shared" si="4"/>
        <v>17.358649789029535</v>
      </c>
      <c r="Q9" s="12">
        <f t="shared" si="5"/>
        <v>4.6413502109704634</v>
      </c>
      <c r="R9" s="12">
        <f t="shared" si="6"/>
        <v>18.032786885245901</v>
      </c>
      <c r="S9" s="39">
        <f t="shared" si="7"/>
        <v>-0.67413709621636508</v>
      </c>
      <c r="T9" s="39">
        <f t="shared" si="8"/>
        <v>-0.67413709621636642</v>
      </c>
    </row>
    <row r="10" spans="1:20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3">
        <f t="shared" si="1"/>
        <v>0.29087048832271767</v>
      </c>
      <c r="M10" s="33">
        <f t="shared" si="2"/>
        <v>0.70912951167728233</v>
      </c>
      <c r="N10" s="12">
        <v>22</v>
      </c>
      <c r="O10" s="12">
        <f t="shared" si="3"/>
        <v>15.41317365269461</v>
      </c>
      <c r="P10" s="12">
        <f t="shared" si="4"/>
        <v>5.9416058394160585</v>
      </c>
      <c r="Q10" s="12">
        <f t="shared" si="5"/>
        <v>16.058394160583941</v>
      </c>
      <c r="R10" s="12">
        <f t="shared" si="6"/>
        <v>6.5868263473053901</v>
      </c>
      <c r="S10" s="39">
        <f t="shared" si="7"/>
        <v>-0.64522050788933072</v>
      </c>
      <c r="T10" s="39">
        <f t="shared" si="8"/>
        <v>-0.64522050788933161</v>
      </c>
    </row>
    <row r="11" spans="1:20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3">
        <f t="shared" si="1"/>
        <v>0.40446650124069478</v>
      </c>
      <c r="M11" s="33">
        <f t="shared" si="2"/>
        <v>0.59553349875930517</v>
      </c>
      <c r="N11" s="12">
        <v>22</v>
      </c>
      <c r="O11" s="12">
        <f t="shared" si="3"/>
        <v>12.833333333333332</v>
      </c>
      <c r="P11" s="12">
        <f t="shared" si="4"/>
        <v>8.5030674846625764</v>
      </c>
      <c r="Q11" s="12">
        <f t="shared" si="5"/>
        <v>13.496932515337424</v>
      </c>
      <c r="R11" s="12">
        <f t="shared" si="6"/>
        <v>9.1666666666666679</v>
      </c>
      <c r="S11" s="39">
        <f t="shared" si="7"/>
        <v>-0.6635991820040914</v>
      </c>
      <c r="T11" s="39">
        <f t="shared" si="8"/>
        <v>-0.6635991820040914</v>
      </c>
    </row>
    <row r="12" spans="1:20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3">
        <f t="shared" si="1"/>
        <v>0.46291560102301793</v>
      </c>
      <c r="M12" s="33">
        <f t="shared" si="2"/>
        <v>0.53708439897698212</v>
      </c>
      <c r="N12" s="12">
        <v>22</v>
      </c>
      <c r="O12" s="12">
        <f t="shared" si="3"/>
        <v>11.523809523809524</v>
      </c>
      <c r="P12" s="12">
        <f t="shared" si="4"/>
        <v>9.8453038674033149</v>
      </c>
      <c r="Q12" s="12">
        <f t="shared" si="5"/>
        <v>12.154696132596685</v>
      </c>
      <c r="R12" s="12">
        <f t="shared" si="6"/>
        <v>10.476190476190476</v>
      </c>
      <c r="S12" s="39">
        <f t="shared" si="7"/>
        <v>-0.63088660878716141</v>
      </c>
      <c r="T12" s="39">
        <f t="shared" si="8"/>
        <v>-0.63088660878716141</v>
      </c>
    </row>
    <row r="13" spans="1:20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3">
        <f t="shared" si="1"/>
        <v>0.29911699779249445</v>
      </c>
      <c r="M13" s="33">
        <f t="shared" si="2"/>
        <v>0.70088300220750543</v>
      </c>
      <c r="N13" s="12">
        <v>22</v>
      </c>
      <c r="O13" s="12">
        <f t="shared" si="3"/>
        <v>15.070866141732282</v>
      </c>
      <c r="P13" s="12">
        <f t="shared" si="4"/>
        <v>5.7638376383763825</v>
      </c>
      <c r="Q13" s="12">
        <f t="shared" si="5"/>
        <v>16.236162361623617</v>
      </c>
      <c r="R13" s="12">
        <f t="shared" si="6"/>
        <v>6.9291338582677167</v>
      </c>
      <c r="S13" s="39">
        <f t="shared" si="7"/>
        <v>-1.165296219891335</v>
      </c>
      <c r="T13" s="39">
        <f t="shared" si="8"/>
        <v>-1.1652962198913341</v>
      </c>
    </row>
    <row r="14" spans="1:20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3">
        <f t="shared" si="1"/>
        <v>0.40666666666666668</v>
      </c>
      <c r="M14" s="33">
        <f t="shared" si="2"/>
        <v>0.59333333333333338</v>
      </c>
      <c r="N14" s="12">
        <v>22</v>
      </c>
      <c r="O14" s="12">
        <f t="shared" si="3"/>
        <v>12.112359550561798</v>
      </c>
      <c r="P14" s="12">
        <f t="shared" si="4"/>
        <v>7.5737704918032778</v>
      </c>
      <c r="Q14" s="12">
        <f t="shared" si="5"/>
        <v>14.426229508196723</v>
      </c>
      <c r="R14" s="12">
        <f t="shared" si="6"/>
        <v>9.8876404494382015</v>
      </c>
      <c r="S14" s="39">
        <f t="shared" si="7"/>
        <v>-2.3138699576349246</v>
      </c>
      <c r="T14" s="39">
        <f t="shared" si="8"/>
        <v>-2.3138699576349238</v>
      </c>
    </row>
    <row r="15" spans="1:20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3">
        <f t="shared" si="1"/>
        <v>0.85081585081585087</v>
      </c>
      <c r="M15" s="33">
        <f t="shared" si="2"/>
        <v>0.14918414918414918</v>
      </c>
      <c r="N15" s="12">
        <v>22</v>
      </c>
      <c r="O15" s="12">
        <f t="shared" si="3"/>
        <v>4.8125</v>
      </c>
      <c r="P15" s="12">
        <f t="shared" si="4"/>
        <v>18.986301369863011</v>
      </c>
      <c r="Q15" s="12">
        <f t="shared" si="5"/>
        <v>3.0136986301369859</v>
      </c>
      <c r="R15" s="12">
        <f t="shared" si="6"/>
        <v>17.1875</v>
      </c>
      <c r="S15" s="39">
        <f t="shared" si="7"/>
        <v>1.7988013698630141</v>
      </c>
      <c r="T15" s="39">
        <f t="shared" si="8"/>
        <v>1.7988013698630105</v>
      </c>
    </row>
    <row r="16" spans="1:20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3">
        <f t="shared" si="1"/>
        <v>0.48842105263157903</v>
      </c>
      <c r="M16" s="33">
        <f t="shared" si="2"/>
        <v>0.51157894736842113</v>
      </c>
      <c r="N16" s="12">
        <v>22</v>
      </c>
      <c r="O16" s="12">
        <f t="shared" si="3"/>
        <v>10.683127572016462</v>
      </c>
      <c r="P16" s="12">
        <f t="shared" si="4"/>
        <v>10.146551724137931</v>
      </c>
      <c r="Q16" s="12">
        <f t="shared" si="5"/>
        <v>11.853448275862068</v>
      </c>
      <c r="R16" s="12">
        <f t="shared" si="6"/>
        <v>11.316872427983538</v>
      </c>
      <c r="S16" s="39">
        <f t="shared" si="7"/>
        <v>-1.170320703845606</v>
      </c>
      <c r="T16" s="39">
        <f t="shared" si="8"/>
        <v>-1.1703207038456078</v>
      </c>
    </row>
    <row r="17" spans="1:20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3">
        <f t="shared" ref="L17" si="9">(1/D17)</f>
        <v>0.72340425531914898</v>
      </c>
      <c r="M17" s="33">
        <f t="shared" ref="M17" si="10">(1/E17)</f>
        <v>0.27659574468085107</v>
      </c>
      <c r="N17" s="12">
        <v>22</v>
      </c>
      <c r="O17" s="12">
        <f t="shared" si="3"/>
        <v>5.0769230769230775</v>
      </c>
      <c r="P17" s="12">
        <f t="shared" si="4"/>
        <v>15.529411764705882</v>
      </c>
      <c r="Q17" s="12">
        <f t="shared" si="5"/>
        <v>6.4705882352941178</v>
      </c>
      <c r="R17" s="12">
        <f t="shared" si="6"/>
        <v>16.92307692307692</v>
      </c>
      <c r="S17" s="39">
        <f t="shared" si="7"/>
        <v>-1.3936651583710402</v>
      </c>
      <c r="T17" s="39">
        <f t="shared" si="8"/>
        <v>-1.3936651583710375</v>
      </c>
    </row>
    <row r="18" spans="1:20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3">
        <f t="shared" ref="L18" si="11">(1/D18)</f>
        <v>0.43926443926443925</v>
      </c>
      <c r="M18" s="33">
        <f t="shared" ref="M18" si="12">(1/E18)</f>
        <v>0.56073556073556075</v>
      </c>
      <c r="N18" s="12">
        <v>22</v>
      </c>
      <c r="O18" s="12">
        <f t="shared" si="3"/>
        <v>11.838337182448038</v>
      </c>
      <c r="P18" s="12">
        <f t="shared" si="4"/>
        <v>9.0283018867924518</v>
      </c>
      <c r="Q18" s="12">
        <f t="shared" si="5"/>
        <v>12.971698113207548</v>
      </c>
      <c r="R18" s="12">
        <f t="shared" si="6"/>
        <v>10.161662817551962</v>
      </c>
      <c r="S18" s="39">
        <f t="shared" si="7"/>
        <v>-1.1333609307595101</v>
      </c>
      <c r="T18" s="39">
        <f t="shared" si="8"/>
        <v>-1.1333609307595101</v>
      </c>
    </row>
    <row r="19" spans="1:20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3">
        <f t="shared" ref="L19" si="13">(1/D19)</f>
        <v>0.51447368421052619</v>
      </c>
      <c r="M19" s="33">
        <f t="shared" ref="M19" si="14">(1/E19)</f>
        <v>0.48552631578947353</v>
      </c>
      <c r="N19" s="12">
        <v>22</v>
      </c>
      <c r="O19" s="12">
        <f t="shared" si="3"/>
        <v>10.075880758807587</v>
      </c>
      <c r="P19" s="12">
        <f t="shared" si="4"/>
        <v>10.746803069053712</v>
      </c>
      <c r="Q19" s="12">
        <f t="shared" si="5"/>
        <v>11.253196930946292</v>
      </c>
      <c r="R19" s="12">
        <f t="shared" si="6"/>
        <v>11.924119241192413</v>
      </c>
      <c r="S19" s="39">
        <f t="shared" si="7"/>
        <v>-1.1773161721387044</v>
      </c>
      <c r="T19" s="39">
        <f t="shared" si="8"/>
        <v>-1.1773161721387009</v>
      </c>
    </row>
    <row r="20" spans="1:20" x14ac:dyDescent="0.2">
      <c r="A20" s="14">
        <v>2.125</v>
      </c>
      <c r="B20" s="15">
        <v>1.7150000000000001</v>
      </c>
      <c r="C20" s="20">
        <f t="shared" si="0"/>
        <v>5.3678614302863803E-2</v>
      </c>
      <c r="D20" s="17">
        <f>IF(OR($A20="",$B20=""),"",A20*'MPTO_working_2-way'!$G19)</f>
        <v>2.2390670553935856</v>
      </c>
      <c r="E20" s="22">
        <f>IF(OR($A20="",$B20=""),"",B20*'MPTO_working_2-way'!$G19)</f>
        <v>1.8070588235294116</v>
      </c>
      <c r="F20" s="17">
        <f>IF(OR($A20="",$B20=""),"",'MPTO_working_2-way'!D19)</f>
        <v>2.2535265700483089</v>
      </c>
      <c r="G20" s="22">
        <f>IF(OR($A20="",$B20=""),"",'MPTO_working_2-way'!E19)</f>
        <v>1.7977493448435331</v>
      </c>
      <c r="H20" s="17">
        <f>IF(OR($A20="",$B20=""),"",'OddsRatio_working_2-way'!M19)</f>
        <v>2.2543630150106355</v>
      </c>
      <c r="I20" s="17">
        <f>IF(OR($A20="",$B20=""),"",'OddsRatio_working_2-way'!N19)</f>
        <v>1.7972173828734261</v>
      </c>
      <c r="J20" s="17">
        <f>IF('Log_working_2-way'!$D19="","",A20^('Log_working_2-way'!$D19))</f>
        <v>2.2611429541083283</v>
      </c>
      <c r="K20" s="22">
        <f>IF('Log_working_2-way'!$D19="","",B20^('Log_working_2-way'!$D19))</f>
        <v>1.7929315203644287</v>
      </c>
      <c r="L20" s="33">
        <f t="shared" ref="L20" si="15">(1/D20)</f>
        <v>0.44661458333333343</v>
      </c>
      <c r="M20" s="33">
        <f t="shared" ref="M20" si="16">(1/E20)</f>
        <v>0.55338541666666674</v>
      </c>
      <c r="N20" s="12">
        <v>22</v>
      </c>
      <c r="O20" s="12">
        <f t="shared" si="3"/>
        <v>11.647058823529411</v>
      </c>
      <c r="P20" s="12">
        <f t="shared" si="4"/>
        <v>9.1720116618075807</v>
      </c>
      <c r="Q20" s="12">
        <f t="shared" si="5"/>
        <v>12.827988338192418</v>
      </c>
      <c r="R20" s="12">
        <f t="shared" si="6"/>
        <v>10.352941176470589</v>
      </c>
      <c r="S20" s="39">
        <f t="shared" si="7"/>
        <v>-1.1809295146630063</v>
      </c>
      <c r="T20" s="39">
        <f t="shared" si="8"/>
        <v>-1.1809295146630081</v>
      </c>
    </row>
    <row r="21" spans="1:20" x14ac:dyDescent="0.2">
      <c r="A21" s="14">
        <v>1.38</v>
      </c>
      <c r="B21" s="15">
        <v>2.94</v>
      </c>
      <c r="C21" s="20">
        <f t="shared" si="0"/>
        <v>6.477373558118904E-2</v>
      </c>
      <c r="D21" s="17">
        <f>IF(OR($A21="",$B21=""),"",A21*'MPTO_working_2-way'!$G20)</f>
        <v>1.4693877551020407</v>
      </c>
      <c r="E21" s="22">
        <f>IF(OR($A21="",$B21=""),"",B21*'MPTO_working_2-way'!$G20)</f>
        <v>3.1304347826086958</v>
      </c>
      <c r="F21" s="17">
        <f>IF(OR($A21="",$B21=""),"",'MPTO_working_2-way'!D20)</f>
        <v>1.4445631275368509</v>
      </c>
      <c r="G21" s="22">
        <f>IF(OR($A21="",$B21=""),"",'MPTO_working_2-way'!E20)</f>
        <v>3.2493993272465165</v>
      </c>
      <c r="H21" s="17">
        <f>IF(OR($A21="",$B21=""),"",'OddsRatio_working_2-way'!M20)</f>
        <v>1.4425791326529003</v>
      </c>
      <c r="I21" s="17">
        <f>IF(OR($A21="",$B21=""),"",'OddsRatio_working_2-way'!N20)</f>
        <v>3.2594829403858618</v>
      </c>
      <c r="J21" s="17">
        <f>IF('Log_working_2-way'!$D20="","",A21^('Log_working_2-way'!$D20))</f>
        <v>1.4310262157923552</v>
      </c>
      <c r="K21" s="22">
        <f>IF('Log_working_2-way'!$D20="","",B21^('Log_working_2-way'!$D20))</f>
        <v>3.32004449678869</v>
      </c>
      <c r="L21" s="33">
        <f t="shared" ref="L21" si="17">(1/D21)</f>
        <v>0.68055555555555558</v>
      </c>
      <c r="M21" s="33">
        <f t="shared" ref="M21" si="18">(1/E21)</f>
        <v>0.31944444444444442</v>
      </c>
      <c r="N21" s="12">
        <v>22</v>
      </c>
      <c r="O21" s="12">
        <f t="shared" si="3"/>
        <v>6.0579710144927539</v>
      </c>
      <c r="P21" s="12">
        <f t="shared" si="4"/>
        <v>14.517006802721085</v>
      </c>
      <c r="Q21" s="12">
        <f t="shared" si="5"/>
        <v>7.482993197278911</v>
      </c>
      <c r="R21" s="12">
        <f t="shared" si="6"/>
        <v>15.94202898550725</v>
      </c>
      <c r="S21" s="39">
        <f t="shared" si="7"/>
        <v>-1.4250221827861571</v>
      </c>
      <c r="T21" s="39">
        <f t="shared" si="8"/>
        <v>-1.4250221827861651</v>
      </c>
    </row>
    <row r="22" spans="1:20" x14ac:dyDescent="0.2">
      <c r="A22" s="14">
        <v>1.704</v>
      </c>
      <c r="B22" s="15">
        <v>2.1440000000000001</v>
      </c>
      <c r="C22" s="20">
        <f t="shared" si="0"/>
        <v>5.327237054165801E-2</v>
      </c>
      <c r="D22" s="17">
        <f>IF(OR($A22="",$B22=""),"",A22*'MPTO_working_2-way'!$G21)</f>
        <v>1.7947761194029852</v>
      </c>
      <c r="E22" s="22">
        <f>IF(OR($A22="",$B22=""),"",B22*'MPTO_working_2-way'!$G21)</f>
        <v>2.258215962441315</v>
      </c>
      <c r="F22" s="17">
        <f>IF(OR($A22="",$B22=""),"",'MPTO_working_2-way'!D21)</f>
        <v>1.7850185274941761</v>
      </c>
      <c r="G22" s="22">
        <f>IF(OR($A22="",$B22=""),"",'MPTO_working_2-way'!E21)</f>
        <v>2.2738552849090805</v>
      </c>
      <c r="H22" s="17">
        <f>IF(OR($A22="",$B22=""),"",'OddsRatio_working_2-way'!M21)</f>
        <v>1.7844645405527362</v>
      </c>
      <c r="I22" s="17">
        <f>IF(OR($A22="",$B22=""),"",'OddsRatio_working_2-way'!N21)</f>
        <v>2.2747548783981966</v>
      </c>
      <c r="J22" s="17">
        <f>IF('Log_working_2-way'!$D21="","",A22^('Log_working_2-way'!$D21))</f>
        <v>1.7799746970124413</v>
      </c>
      <c r="K22" s="22">
        <f>IF('Log_working_2-way'!$D21="","",B22^('Log_working_2-way'!$D21))</f>
        <v>2.2820928727923988</v>
      </c>
      <c r="L22" s="33">
        <f t="shared" ref="L22" si="19">(1/D22)</f>
        <v>0.55717255717255709</v>
      </c>
      <c r="M22" s="33">
        <f t="shared" ref="M22" si="20">(1/E22)</f>
        <v>0.44282744282744274</v>
      </c>
      <c r="N22" s="12">
        <v>22</v>
      </c>
      <c r="O22" s="12">
        <f t="shared" si="3"/>
        <v>9.089201877934272</v>
      </c>
      <c r="P22" s="12">
        <f t="shared" si="4"/>
        <v>11.738805970149256</v>
      </c>
      <c r="Q22" s="12">
        <f t="shared" si="5"/>
        <v>10.261194029850746</v>
      </c>
      <c r="R22" s="12">
        <f t="shared" si="6"/>
        <v>12.910798122065728</v>
      </c>
      <c r="S22" s="39">
        <f t="shared" si="7"/>
        <v>-1.1719921519164735</v>
      </c>
      <c r="T22" s="39">
        <f t="shared" si="8"/>
        <v>-1.1719921519164718</v>
      </c>
    </row>
    <row r="23" spans="1:20" x14ac:dyDescent="0.2">
      <c r="A23" s="14">
        <v>1.478</v>
      </c>
      <c r="B23" s="15">
        <v>2.8</v>
      </c>
      <c r="C23" s="20">
        <f t="shared" si="0"/>
        <v>3.3732843611057328E-2</v>
      </c>
      <c r="D23" s="17">
        <f>IF(OR($A23="",$B23=""),"",A23*'MPTO_working_2-way'!$G22)</f>
        <v>1.5278571428571428</v>
      </c>
      <c r="E23" s="22">
        <f>IF(OR($A23="",$B23=""),"",B23*'MPTO_working_2-way'!$G22)</f>
        <v>2.8944519621109603</v>
      </c>
      <c r="F23" s="17">
        <f>IF(OR($A23="",$B23=""),"",'MPTO_working_2-way'!D22)</f>
        <v>1.515786389275511</v>
      </c>
      <c r="G23" s="22">
        <f>IF(OR($A23="",$B23=""),"",'MPTO_working_2-way'!E22)</f>
        <v>2.9387871041045299</v>
      </c>
      <c r="H23" s="17">
        <f>IF(OR($A23="",$B23=""),"",'OddsRatio_working_2-way'!M22)</f>
        <v>1.5153208277913437</v>
      </c>
      <c r="I23" s="17">
        <f>IF(OR($A23="",$B23=""),"",'OddsRatio_working_2-way'!N22)</f>
        <v>2.9405386820594521</v>
      </c>
      <c r="J23" s="17">
        <f>IF('Log_working_2-way'!$D22="","",A23^('Log_working_2-way'!$D22))</f>
        <v>1.5097980544247069</v>
      </c>
      <c r="K23" s="22">
        <f>IF('Log_working_2-way'!$D22="","",B23^('Log_working_2-way'!$D22))</f>
        <v>2.961561036415187</v>
      </c>
      <c r="L23" s="33">
        <f t="shared" ref="L23" si="21">(1/D23)</f>
        <v>0.65451145395044419</v>
      </c>
      <c r="M23" s="33">
        <f t="shared" ref="M23" si="22">(1/E23)</f>
        <v>0.34548854604955592</v>
      </c>
      <c r="N23" s="12">
        <v>22</v>
      </c>
      <c r="O23" s="12">
        <f t="shared" si="3"/>
        <v>7.1150202976995924</v>
      </c>
      <c r="P23" s="12">
        <f t="shared" si="4"/>
        <v>14.142857142857141</v>
      </c>
      <c r="Q23" s="12">
        <f t="shared" si="5"/>
        <v>7.8571428571428577</v>
      </c>
      <c r="R23" s="12">
        <f t="shared" si="6"/>
        <v>14.884979702300406</v>
      </c>
      <c r="S23" s="39">
        <f t="shared" si="7"/>
        <v>-0.74212255944326522</v>
      </c>
      <c r="T23" s="39">
        <f t="shared" si="8"/>
        <v>-0.74212255944326522</v>
      </c>
    </row>
    <row r="24" spans="1:20" x14ac:dyDescent="0.2">
      <c r="A24" s="14">
        <v>2.15</v>
      </c>
      <c r="B24" s="15">
        <v>1.74</v>
      </c>
      <c r="C24" s="20">
        <f t="shared" si="0"/>
        <v>3.9828922747928264E-2</v>
      </c>
      <c r="D24" s="17">
        <f>IF(OR($A24="",$B24=""),"",A24*'MPTO_working_2-way'!$G23)</f>
        <v>2.2356321839080455</v>
      </c>
      <c r="E24" s="22">
        <f>IF(OR($A24="",$B24=""),"",B24*'MPTO_working_2-way'!$G23)</f>
        <v>1.8093023255813951</v>
      </c>
      <c r="F24" s="17">
        <f>IF(OR($A24="",$B24=""),"",'MPTO_working_2-way'!D23)</f>
        <v>2.2461723206244368</v>
      </c>
      <c r="G24" s="22">
        <f>IF(OR($A24="",$B24=""),"",'MPTO_working_2-way'!E23)</f>
        <v>1.8024572392194651</v>
      </c>
      <c r="H24" s="17">
        <f>IF(OR($A24="",$B24=""),"",'OddsRatio_working_2-way'!M23)</f>
        <v>2.2466170438647359</v>
      </c>
      <c r="I24" s="17">
        <f>IF(OR($A24="",$B24=""),"",'OddsRatio_working_2-way'!N23)</f>
        <v>1.8021709673564388</v>
      </c>
      <c r="J24" s="17">
        <f>IF('Log_working_2-way'!$D23="","",A24^('Log_working_2-way'!$D23))</f>
        <v>2.2514857299538718</v>
      </c>
      <c r="K24" s="22">
        <f>IF('Log_working_2-way'!$D23="","",B24^('Log_working_2-way'!$D23))</f>
        <v>1.7990502616731108</v>
      </c>
      <c r="L24" s="33">
        <f t="shared" ref="L24" si="23">(1/D24)</f>
        <v>0.44730077120822631</v>
      </c>
      <c r="M24" s="33">
        <f t="shared" ref="M24" si="24">(1/E24)</f>
        <v>0.5526992287917738</v>
      </c>
      <c r="N24" s="4">
        <v>100</v>
      </c>
      <c r="O24" s="12">
        <f t="shared" ref="O24" si="25">(1/A24)*((N24*A24)-N24)</f>
        <v>53.488372093023258</v>
      </c>
      <c r="P24" s="12">
        <f t="shared" ref="P24" si="26">(1/B24)*((N24*B24)-N24)</f>
        <v>42.528735632183903</v>
      </c>
      <c r="Q24" s="12">
        <f t="shared" ref="Q24" si="27">(1/B24)*N24</f>
        <v>57.47126436781609</v>
      </c>
      <c r="R24" s="12">
        <f t="shared" ref="R24" si="28">(1/A24)*N24</f>
        <v>46.511627906976742</v>
      </c>
      <c r="S24" s="39">
        <f t="shared" ref="S24" si="29">O24-Q24</f>
        <v>-3.9828922747928317</v>
      </c>
      <c r="T24" s="39">
        <f t="shared" ref="T24" si="30">P24-R24</f>
        <v>-3.9828922747928388</v>
      </c>
    </row>
    <row r="25" spans="1:20" x14ac:dyDescent="0.2">
      <c r="A25" s="14">
        <v>1.7090000000000001</v>
      </c>
      <c r="B25" s="15">
        <v>2.2200000000000002</v>
      </c>
      <c r="C25" s="20">
        <f t="shared" si="0"/>
        <v>3.5587957764669165E-2</v>
      </c>
      <c r="D25" s="17">
        <f>IF(OR($A25="",$B25=""),"",A25*'MPTO_working_2-way'!$G24)</f>
        <v>1.7698198198198196</v>
      </c>
      <c r="E25" s="22">
        <f>IF(OR($A25="",$B25=""),"",B25*'MPTO_working_2-way'!$G24)</f>
        <v>2.299005266237566</v>
      </c>
      <c r="F25" s="17">
        <f>IF(OR($A25="",$B25=""),"",'MPTO_working_2-way'!D24)</f>
        <v>1.7626005231150899</v>
      </c>
      <c r="G25" s="22">
        <f>IF(OR($A25="",$B25=""),"",'MPTO_working_2-way'!E24)</f>
        <v>2.3113025361104849</v>
      </c>
      <c r="H25" s="17">
        <f>IF(OR($A25="",$B25=""),"",'OddsRatio_working_2-way'!M24)</f>
        <v>1.7623303358673372</v>
      </c>
      <c r="I25" s="17">
        <f>IF(OR($A25="",$B25=""),"",'OddsRatio_working_2-way'!N24)</f>
        <v>2.311767291619395</v>
      </c>
      <c r="J25" s="17">
        <f>IF('Log_working_2-way'!$D24="","",A25^('Log_working_2-way'!$D24))</f>
        <v>1.7590490045608833</v>
      </c>
      <c r="K25" s="22">
        <f>IF('Log_working_2-way'!$D24="","",B25^('Log_working_2-way'!$D24))</f>
        <v>2.3174379967449128</v>
      </c>
      <c r="L25" s="33">
        <f t="shared" ref="L25" si="31">(1/D25)</f>
        <v>0.56502926953423271</v>
      </c>
      <c r="M25" s="33">
        <f t="shared" ref="M25" si="32">(1/E25)</f>
        <v>0.43497073046576734</v>
      </c>
      <c r="N25" s="4">
        <v>100</v>
      </c>
      <c r="O25" s="12">
        <f t="shared" ref="O25" si="33">(1/A25)*((N25*A25)-N25)</f>
        <v>41.486249268578113</v>
      </c>
      <c r="P25" s="12">
        <f t="shared" ref="P25" si="34">(1/B25)*((N25*B25)-N25)</f>
        <v>54.954954954954964</v>
      </c>
      <c r="Q25" s="12">
        <f t="shared" ref="Q25" si="35">(1/B25)*N25</f>
        <v>45.045045045045043</v>
      </c>
      <c r="R25" s="12">
        <f t="shared" ref="R25" si="36">(1/A25)*N25</f>
        <v>58.513750731421879</v>
      </c>
      <c r="S25" s="39">
        <f t="shared" ref="S25" si="37">O25-Q25</f>
        <v>-3.5587957764669298</v>
      </c>
      <c r="T25" s="39">
        <f t="shared" ref="T25" si="38">P25-R25</f>
        <v>-3.5587957764669156</v>
      </c>
    </row>
    <row r="26" spans="1:20" x14ac:dyDescent="0.2">
      <c r="A26" s="14">
        <v>1.8260000000000001</v>
      </c>
      <c r="B26" s="15">
        <v>2.0099999999999998</v>
      </c>
      <c r="C26" s="20">
        <f t="shared" si="0"/>
        <v>4.5157563769324227E-2</v>
      </c>
      <c r="D26" s="17">
        <f>IF(OR($A26="",$B26=""),"",A26*'MPTO_working_2-way'!$G25)</f>
        <v>1.9084577114427861</v>
      </c>
      <c r="E26" s="22">
        <f>IF(OR($A26="",$B26=""),"",B26*'MPTO_working_2-way'!$G25)</f>
        <v>2.1007667031763413</v>
      </c>
      <c r="F26" s="17">
        <f>IF(OR($A26="",$B26=""),"",'MPTO_working_2-way'!D25)</f>
        <v>1.9045212310534319</v>
      </c>
      <c r="G26" s="22">
        <f>IF(OR($A26="",$B26=""),"",'MPTO_working_2-way'!E25)</f>
        <v>2.1055572447264401</v>
      </c>
      <c r="H26" s="17">
        <f>IF(OR($A26="",$B26=""),"",'OddsRatio_working_2-way'!M25)</f>
        <v>1.9043349944452097</v>
      </c>
      <c r="I26" s="17">
        <f>IF(OR($A26="",$B26=""),"",'OddsRatio_working_2-way'!N25)</f>
        <v>2.1057849205685972</v>
      </c>
      <c r="J26" s="17">
        <f>IF('Log_working_2-way'!$D25="","",A26^('Log_working_2-way'!$D25))</f>
        <v>1.9025300514630716</v>
      </c>
      <c r="K26" s="22">
        <f>IF('Log_working_2-way'!$D25="","",B26^('Log_working_2-way'!$D25))</f>
        <v>2.1079963469121923</v>
      </c>
      <c r="L26" s="33">
        <f t="shared" ref="L26" si="39">(1/D26)</f>
        <v>0.52398331595411884</v>
      </c>
      <c r="M26" s="33">
        <f t="shared" ref="M26" si="40">(1/E26)</f>
        <v>0.47601668404588121</v>
      </c>
      <c r="N26" s="4">
        <v>100</v>
      </c>
      <c r="O26" s="12">
        <f t="shared" ref="O26:O27" si="41">(1/A26)*((N26*A26)-N26)</f>
        <v>45.2354874041621</v>
      </c>
      <c r="P26" s="12">
        <f t="shared" ref="P26:P27" si="42">(1/B26)*((N26*B26)-N26)</f>
        <v>50.248756218905463</v>
      </c>
      <c r="Q26" s="12">
        <f t="shared" ref="Q26:Q27" si="43">(1/B26)*N26</f>
        <v>49.751243781094537</v>
      </c>
      <c r="R26" s="12">
        <f t="shared" ref="R26:R27" si="44">(1/A26)*N26</f>
        <v>54.7645125958379</v>
      </c>
      <c r="S26" s="39">
        <f t="shared" ref="S26" si="45">O26-Q26</f>
        <v>-4.5157563769324369</v>
      </c>
      <c r="T26" s="39">
        <f t="shared" ref="T26" si="46">P26-R26</f>
        <v>-4.5157563769324369</v>
      </c>
    </row>
    <row r="27" spans="1:20" x14ac:dyDescent="0.2">
      <c r="A27" s="14">
        <v>1.81</v>
      </c>
      <c r="B27" s="15">
        <v>2</v>
      </c>
      <c r="C27" s="20">
        <f t="shared" si="0"/>
        <v>5.2486187845303789E-2</v>
      </c>
      <c r="D27" s="17">
        <f>IF(OR($A27="",$B27=""),"",A27*'MPTO_working_2-way'!$G26)</f>
        <v>1.9049999999999998</v>
      </c>
      <c r="E27" s="22">
        <f>IF(OR($A27="",$B27=""),"",B27*'MPTO_working_2-way'!$G26)</f>
        <v>2.1049723756906076</v>
      </c>
      <c r="F27" s="17">
        <f>IF(OR($A27="",$B27=""),"",'MPTO_working_2-way'!D26)</f>
        <v>1.9002624671916009</v>
      </c>
      <c r="G27" s="22">
        <f>IF(OR($A27="",$B27=""),"",'MPTO_working_2-way'!E26)</f>
        <v>2.1107871720116615</v>
      </c>
      <c r="H27" s="17">
        <f>IF(OR($A27="",$B27=""),"",'OddsRatio_working_2-way'!M26)</f>
        <v>1.8999999999999992</v>
      </c>
      <c r="I27" s="17">
        <f>IF(OR($A27="",$B27=""),"",'OddsRatio_working_2-way'!N26)</f>
        <v>2.1111111111111112</v>
      </c>
      <c r="J27" s="17">
        <f>IF('Log_working_2-way'!$D26="","",A27^('Log_working_2-way'!$D26))</f>
        <v>1.8978153207280555</v>
      </c>
      <c r="K27" s="22">
        <f>IF('Log_working_2-way'!$D26="","",B27^('Log_working_2-way'!$D26))</f>
        <v>2.1138148090273745</v>
      </c>
      <c r="L27" s="33">
        <f t="shared" ref="L27" si="47">(1/D27)</f>
        <v>0.52493438320209984</v>
      </c>
      <c r="M27" s="33">
        <f t="shared" ref="M27" si="48">(1/E27)</f>
        <v>0.47506561679790033</v>
      </c>
      <c r="N27" s="4">
        <v>100</v>
      </c>
      <c r="O27" s="4">
        <f t="shared" si="41"/>
        <v>44.751381215469614</v>
      </c>
      <c r="P27" s="4">
        <f t="shared" si="42"/>
        <v>50</v>
      </c>
      <c r="Q27" s="4">
        <f t="shared" si="43"/>
        <v>50</v>
      </c>
      <c r="R27" s="4">
        <f t="shared" si="44"/>
        <v>55.248618784530393</v>
      </c>
      <c r="S27" s="39">
        <f t="shared" ref="S27" si="49">O27-Q27</f>
        <v>-5.248618784530386</v>
      </c>
      <c r="T27" s="39">
        <f t="shared" ref="T27" si="50">P27-R27</f>
        <v>-5.2486187845303931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002"/>
  <sheetViews>
    <sheetView tabSelected="1" zoomScaleNormal="100" workbookViewId="0">
      <pane ySplit="2" topLeftCell="A287" activePane="bottomLeft" state="frozen"/>
      <selection pane="bottomLeft" activeCell="T303" sqref="T30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0.855468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16384" width="10" style="4"/>
  </cols>
  <sheetData>
    <row r="1" spans="1:29" s="13" customFormat="1" x14ac:dyDescent="0.2">
      <c r="A1" s="42" t="s">
        <v>9</v>
      </c>
      <c r="B1" s="42"/>
      <c r="C1" s="43"/>
      <c r="D1" s="18"/>
      <c r="E1" s="44" t="s">
        <v>25</v>
      </c>
      <c r="F1" s="42"/>
      <c r="G1" s="43"/>
      <c r="H1" s="44" t="s">
        <v>23</v>
      </c>
      <c r="I1" s="42"/>
      <c r="J1" s="43"/>
      <c r="K1" s="44" t="s">
        <v>11</v>
      </c>
      <c r="L1" s="42"/>
      <c r="M1" s="43"/>
      <c r="N1" s="44" t="s">
        <v>181</v>
      </c>
      <c r="O1" s="42"/>
      <c r="P1" s="42"/>
      <c r="Q1" s="13" t="s">
        <v>32</v>
      </c>
      <c r="R1" s="13" t="s">
        <v>33</v>
      </c>
      <c r="S1" s="34" t="s">
        <v>180</v>
      </c>
      <c r="T1" s="13" t="s">
        <v>225</v>
      </c>
      <c r="U1" s="13" t="s">
        <v>216</v>
      </c>
      <c r="V1" s="13" t="s">
        <v>217</v>
      </c>
      <c r="W1" s="13" t="s">
        <v>218</v>
      </c>
      <c r="X1" s="13" t="s">
        <v>219</v>
      </c>
      <c r="Y1" s="13" t="s">
        <v>220</v>
      </c>
      <c r="Z1" s="13" t="s">
        <v>221</v>
      </c>
      <c r="AA1" s="13" t="s">
        <v>222</v>
      </c>
      <c r="AB1" s="13" t="s">
        <v>223</v>
      </c>
      <c r="AC1" s="13" t="s">
        <v>224</v>
      </c>
    </row>
    <row r="2" spans="1:29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29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</row>
    <row r="4" spans="1:29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</row>
    <row r="5" spans="1:29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</row>
    <row r="6" spans="1:29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</row>
    <row r="7" spans="1:29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</row>
    <row r="8" spans="1:29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29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29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29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29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29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29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29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29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19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19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19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</row>
    <row r="36" spans="1:19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19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19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19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19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19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19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19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19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19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19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19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19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29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29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29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29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243" si="30">(1/A180)*((T180*A180)-T180)</f>
        <v>15.785310734463275</v>
      </c>
      <c r="V180" s="4">
        <f t="shared" ref="V180:V243" si="31">(1/B180)*((T180*B180)-T180)</f>
        <v>14.691029900332227</v>
      </c>
      <c r="W180" s="4">
        <f t="shared" ref="W180:W243" si="32">(1/C180)*((T180*C180)-T180)</f>
        <v>12.79497907949791</v>
      </c>
      <c r="X180" s="4">
        <f t="shared" ref="X180:X243" si="33">((1/B180)+(1/C180))*T180</f>
        <v>16.513991020169865</v>
      </c>
      <c r="Y180" s="4">
        <f t="shared" ref="Y180:Y243" si="34">((1/A180)+(1/C180))*T180</f>
        <v>15.419710186038817</v>
      </c>
      <c r="Z180" s="4">
        <f t="shared" ref="Z180:Z243" si="35">((1/A180)+(1/B180))*T180</f>
        <v>13.523659365204498</v>
      </c>
      <c r="AA180" s="4">
        <f t="shared" ref="AA180:AA243" si="36">U180-X180</f>
        <v>-0.72868028570658971</v>
      </c>
      <c r="AB180" s="4">
        <f t="shared" ref="AB180:AB243" si="37">V180-Y180</f>
        <v>-0.72868028570658971</v>
      </c>
      <c r="AC180" s="4">
        <f t="shared" ref="AC180:AC243" si="38">W180-Z180</f>
        <v>-0.72868028570658794</v>
      </c>
    </row>
    <row r="181" spans="1:29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29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29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29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29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29">
        <f t="shared" si="18"/>
        <v>39.973549598303528</v>
      </c>
      <c r="O185" s="30">
        <f t="shared" si="19"/>
        <v>31.952541290749203</v>
      </c>
      <c r="P185" s="30">
        <f t="shared" si="20"/>
        <v>28.073909110947277</v>
      </c>
      <c r="Q185" t="s">
        <v>72</v>
      </c>
      <c r="R185" t="s">
        <v>36</v>
      </c>
      <c r="S185" s="38" t="s">
        <v>190</v>
      </c>
      <c r="T185" s="4">
        <v>22</v>
      </c>
      <c r="U185" s="4">
        <f t="shared" si="30"/>
        <v>12.946502057613168</v>
      </c>
      <c r="V185" s="4">
        <f t="shared" si="31"/>
        <v>14.763157894736842</v>
      </c>
      <c r="W185" s="4">
        <f t="shared" si="32"/>
        <v>15.64161849710983</v>
      </c>
      <c r="X185" s="4">
        <f t="shared" si="33"/>
        <v>13.595223608153331</v>
      </c>
      <c r="Y185" s="4">
        <f t="shared" si="34"/>
        <v>15.411879445277004</v>
      </c>
      <c r="Z185" s="4">
        <f t="shared" si="35"/>
        <v>16.290340047649988</v>
      </c>
      <c r="AA185" s="4">
        <f t="shared" si="36"/>
        <v>-0.64872155054016289</v>
      </c>
      <c r="AB185" s="4">
        <f t="shared" si="37"/>
        <v>-0.64872155054016112</v>
      </c>
      <c r="AC185" s="4">
        <f t="shared" si="38"/>
        <v>-0.64872155054015757</v>
      </c>
    </row>
    <row r="186" spans="1:29" ht="15" x14ac:dyDescent="0.25">
      <c r="A186">
        <v>2.91</v>
      </c>
      <c r="B186">
        <v>3.88</v>
      </c>
      <c r="C186">
        <v>2.3199999999999998</v>
      </c>
      <c r="D186" s="20">
        <f t="shared" si="17"/>
        <v>3.2409053205356253E-2</v>
      </c>
      <c r="E186" s="17">
        <f>IF(OR($A186="",$B186="",$C186=""),"",A186*'MPTO_working_3-way'!$I185)</f>
        <v>3.0043103448275867</v>
      </c>
      <c r="F186" s="21">
        <f>IF(OR($A186="",$B186="",$C186=""),"",B186*'MPTO_working_3-way'!$I185)</f>
        <v>4.0057471264367823</v>
      </c>
      <c r="G186" s="22">
        <f>IF(OR($A186="",$B186="",$C186=""),"",C186*'MPTO_working_3-way'!$I185)</f>
        <v>2.3951890034364265</v>
      </c>
      <c r="H186" s="17">
        <f>IF(OR($A186="",$B186="",$C186=""),"",'MPTO_working_3-way'!E185)</f>
        <v>3.0044502462469596</v>
      </c>
      <c r="I186" s="21">
        <f>IF(OR($A186="",$B186="",$C186=""),"",'MPTO_working_3-way'!F185)</f>
        <v>4.0497480604654896</v>
      </c>
      <c r="J186" s="22">
        <f>IF(OR($A186="",$B186="",$C186=""),"",'MPTO_working_3-way'!G185)</f>
        <v>2.3796409436977162</v>
      </c>
      <c r="K186" s="17">
        <f>IF(OR($A186="",$B186="",$C186=""),"",'OddsRatio_working_3-way'!H185)</f>
        <v>3.0065574087146762</v>
      </c>
      <c r="L186" s="21">
        <f>IF(OR($A186="",$B186="",$C186=""),"",'OddsRatio_working_3-way'!I185)</f>
        <v>4.0255944173289349</v>
      </c>
      <c r="M186" s="22">
        <f>IF(OR($A186="",$B186="",$C186=""),"",'OddsRatio_working_3-way'!J185)</f>
        <v>2.3867307746090956</v>
      </c>
      <c r="N186" s="29">
        <f t="shared" ref="N186:N232" si="39">(1/E186)* 100</f>
        <v>33.285509325681481</v>
      </c>
      <c r="O186" s="30">
        <f t="shared" ref="O186:O232" si="40">(1/F186)* 100</f>
        <v>24.964131994261116</v>
      </c>
      <c r="P186" s="30">
        <f t="shared" ref="P186:P232" si="41">(1/G186)* 100</f>
        <v>41.750358680057381</v>
      </c>
      <c r="Q186" t="s">
        <v>52</v>
      </c>
      <c r="R186" t="s">
        <v>98</v>
      </c>
      <c r="S186" s="38" t="s">
        <v>211</v>
      </c>
      <c r="T186" s="4">
        <v>22</v>
      </c>
      <c r="U186" s="4">
        <f t="shared" si="30"/>
        <v>14.43986254295533</v>
      </c>
      <c r="V186" s="4">
        <f t="shared" si="31"/>
        <v>16.329896907216497</v>
      </c>
      <c r="W186" s="4">
        <f t="shared" si="32"/>
        <v>12.517241379310345</v>
      </c>
      <c r="X186" s="4">
        <f t="shared" si="33"/>
        <v>15.152861713473161</v>
      </c>
      <c r="Y186" s="4">
        <f t="shared" si="34"/>
        <v>17.042896077734326</v>
      </c>
      <c r="Z186" s="4">
        <f t="shared" si="35"/>
        <v>13.230240549828181</v>
      </c>
      <c r="AA186" s="4">
        <f t="shared" si="36"/>
        <v>-0.7129991705178309</v>
      </c>
      <c r="AB186" s="4">
        <f t="shared" si="37"/>
        <v>-0.71299917051782913</v>
      </c>
      <c r="AC186" s="4">
        <f t="shared" si="38"/>
        <v>-0.71299917051783623</v>
      </c>
    </row>
    <row r="187" spans="1:29" ht="15" x14ac:dyDescent="0.25">
      <c r="A187">
        <v>2.65</v>
      </c>
      <c r="B187">
        <v>3.02</v>
      </c>
      <c r="C187">
        <v>3.03</v>
      </c>
      <c r="D187" s="20">
        <f t="shared" si="17"/>
        <v>3.8517321680937355E-2</v>
      </c>
      <c r="E187" s="17">
        <f>IF(OR($A187="",$B187="",$C187=""),"",A187*'MPTO_working_3-way'!$I186)</f>
        <v>2.7520709024544838</v>
      </c>
      <c r="F187" s="21">
        <f>IF(OR($A187="",$B187="",$C187=""),"",B187*'MPTO_working_3-way'!$I186)</f>
        <v>3.1363223114764307</v>
      </c>
      <c r="G187" s="22">
        <f>IF(OR($A187="",$B187="",$C187=""),"",C187*'MPTO_working_3-way'!$I186)</f>
        <v>3.1467074846932399</v>
      </c>
      <c r="H187" s="17">
        <f>IF(OR($A187="",$B187="",$C187=""),"",'MPTO_working_3-way'!E186)</f>
        <v>2.7433383400351232</v>
      </c>
      <c r="I187" s="21">
        <f>IF(OR($A187="",$B187="",$C187=""),"",'MPTO_working_3-way'!F186)</f>
        <v>3.1418213055005748</v>
      </c>
      <c r="J187" s="22">
        <f>IF(OR($A187="",$B187="",$C187=""),"",'MPTO_working_3-way'!G186)</f>
        <v>3.1526457866287267</v>
      </c>
      <c r="K187" s="17">
        <f>IF(OR($A187="",$B187="",$C187=""),"",'OddsRatio_working_3-way'!H186)</f>
        <v>2.7474160346396612</v>
      </c>
      <c r="L187" s="21">
        <f>IF(OR($A187="",$B187="",$C187=""),"",'OddsRatio_working_3-way'!I186)</f>
        <v>3.1392608424073427</v>
      </c>
      <c r="M187" s="22">
        <f>IF(OR($A187="",$B187="",$C187=""),"",'OddsRatio_working_3-way'!J186)</f>
        <v>3.1498512426172804</v>
      </c>
      <c r="N187" s="29">
        <f t="shared" si="39"/>
        <v>36.336273135555189</v>
      </c>
      <c r="O187" s="30">
        <f t="shared" si="40"/>
        <v>31.8844780825236</v>
      </c>
      <c r="P187" s="30">
        <f t="shared" si="41"/>
        <v>31.779248781921211</v>
      </c>
      <c r="Q187" t="s">
        <v>191</v>
      </c>
      <c r="R187" t="s">
        <v>192</v>
      </c>
      <c r="S187" s="38" t="s">
        <v>211</v>
      </c>
      <c r="T187" s="4">
        <v>22</v>
      </c>
      <c r="U187" s="4">
        <f t="shared" si="30"/>
        <v>13.69811320754717</v>
      </c>
      <c r="V187" s="4">
        <f t="shared" si="31"/>
        <v>14.715231788079471</v>
      </c>
      <c r="W187" s="4">
        <f t="shared" si="32"/>
        <v>14.739273927392738</v>
      </c>
      <c r="X187" s="4">
        <f t="shared" si="33"/>
        <v>14.545494284527791</v>
      </c>
      <c r="Y187" s="4">
        <f t="shared" si="34"/>
        <v>15.562612865060091</v>
      </c>
      <c r="Z187" s="4">
        <f t="shared" si="35"/>
        <v>15.586655004373361</v>
      </c>
      <c r="AA187" s="4">
        <f t="shared" si="36"/>
        <v>-0.84738107698062137</v>
      </c>
      <c r="AB187" s="4">
        <f t="shared" si="37"/>
        <v>-0.8473810769806196</v>
      </c>
      <c r="AC187" s="4">
        <f t="shared" si="38"/>
        <v>-0.84738107698062315</v>
      </c>
    </row>
    <row r="188" spans="1:29" ht="15" x14ac:dyDescent="0.25">
      <c r="A188">
        <v>2.31</v>
      </c>
      <c r="B188">
        <v>3.14</v>
      </c>
      <c r="C188">
        <v>3.48</v>
      </c>
      <c r="D188" s="20">
        <f t="shared" si="17"/>
        <v>3.8728092319131102E-2</v>
      </c>
      <c r="E188" s="17">
        <f>IF(OR($A188="",$B188="",$C188=""),"",A188*'MPTO_working_3-way'!$I187)</f>
        <v>2.3994618932571927</v>
      </c>
      <c r="F188" s="21">
        <f>IF(OR($A188="",$B188="",$C188=""),"",B188*'MPTO_working_3-way'!$I187)</f>
        <v>3.2616062098820717</v>
      </c>
      <c r="G188" s="22">
        <f>IF(OR($A188="",$B188="",$C188=""),"",C188*'MPTO_working_3-way'!$I187)</f>
        <v>3.6147737612705764</v>
      </c>
      <c r="H188" s="17">
        <f>IF(OR($A188="",$B188="",$C188=""),"",'MPTO_working_3-way'!E187)</f>
        <v>2.3810030124482324</v>
      </c>
      <c r="I188" s="21">
        <f>IF(OR($A188="",$B188="",$C188=""),"",'MPTO_working_3-way'!F187)</f>
        <v>3.272658533499011</v>
      </c>
      <c r="J188" s="22">
        <f>IF(OR($A188="",$B188="",$C188=""),"",'MPTO_working_3-way'!G187)</f>
        <v>3.6436913284130705</v>
      </c>
      <c r="K188" s="17">
        <f>IF(OR($A188="",$B188="",$C188=""),"",'OddsRatio_working_3-way'!H187)</f>
        <v>2.3889996314023687</v>
      </c>
      <c r="L188" s="21">
        <f>IF(OR($A188="",$B188="",$C188=""),"",'OddsRatio_working_3-way'!I187)</f>
        <v>3.2690528329779149</v>
      </c>
      <c r="M188" s="22">
        <f>IF(OR($A188="",$B188="",$C188=""),"",'OddsRatio_working_3-way'!J187)</f>
        <v>3.6295565541052479</v>
      </c>
      <c r="N188" s="29">
        <f t="shared" si="39"/>
        <v>41.676010892697782</v>
      </c>
      <c r="O188" s="30">
        <f t="shared" si="40"/>
        <v>30.659740497494226</v>
      </c>
      <c r="P188" s="30">
        <f t="shared" si="41"/>
        <v>27.664248609808006</v>
      </c>
      <c r="Q188" t="s">
        <v>193</v>
      </c>
      <c r="R188" t="s">
        <v>194</v>
      </c>
      <c r="S188" s="38" t="s">
        <v>211</v>
      </c>
      <c r="T188" s="4">
        <v>22</v>
      </c>
      <c r="U188" s="4">
        <f t="shared" si="30"/>
        <v>12.476190476190476</v>
      </c>
      <c r="V188" s="4">
        <f t="shared" si="31"/>
        <v>14.993630573248407</v>
      </c>
      <c r="W188" s="4">
        <f t="shared" si="32"/>
        <v>15.678160919540229</v>
      </c>
      <c r="X188" s="4">
        <f t="shared" si="33"/>
        <v>13.328208507211361</v>
      </c>
      <c r="Y188" s="4">
        <f t="shared" si="34"/>
        <v>15.845648604269293</v>
      </c>
      <c r="Z188" s="4">
        <f t="shared" si="35"/>
        <v>16.530178950561115</v>
      </c>
      <c r="AA188" s="4">
        <f t="shared" si="36"/>
        <v>-0.85201803102088469</v>
      </c>
      <c r="AB188" s="4">
        <f t="shared" si="37"/>
        <v>-0.85201803102088647</v>
      </c>
      <c r="AC188" s="4">
        <f t="shared" si="38"/>
        <v>-0.85201803102088647</v>
      </c>
    </row>
    <row r="189" spans="1:29" ht="15" x14ac:dyDescent="0.25">
      <c r="A189">
        <v>2.4500000000000002</v>
      </c>
      <c r="B189">
        <v>3.04</v>
      </c>
      <c r="C189">
        <v>3.3</v>
      </c>
      <c r="D189" s="20">
        <f t="shared" si="17"/>
        <v>4.0140936757478096E-2</v>
      </c>
      <c r="E189" s="17">
        <f>IF(OR($A189="",$B189="",$C189=""),"",A189*'MPTO_working_3-way'!$I188)</f>
        <v>2.5483452950558214</v>
      </c>
      <c r="F189" s="21">
        <f>IF(OR($A189="",$B189="",$C189=""),"",B189*'MPTO_working_3-way'!$I188)</f>
        <v>3.1620284477427334</v>
      </c>
      <c r="G189" s="22">
        <f>IF(OR($A189="",$B189="",$C189=""),"",C189*'MPTO_working_3-way'!$I188)</f>
        <v>3.4324650912996777</v>
      </c>
      <c r="H189" s="17">
        <f>IF(OR($A189="",$B189="",$C189=""),"",'MPTO_working_3-way'!E188)</f>
        <v>2.5330374380784213</v>
      </c>
      <c r="I189" s="21">
        <f>IF(OR($A189="",$B189="",$C189=""),"",'MPTO_working_3-way'!F188)</f>
        <v>3.1688985920819657</v>
      </c>
      <c r="J189" s="22">
        <f>IF(OR($A189="",$B189="",$C189=""),"",'MPTO_working_3-way'!G188)</f>
        <v>3.452442713064324</v>
      </c>
      <c r="K189" s="17">
        <f>IF(OR($A189="",$B189="",$C189=""),"",'OddsRatio_working_3-way'!H188)</f>
        <v>2.5399058363601759</v>
      </c>
      <c r="L189" s="21">
        <f>IF(OR($A189="",$B189="",$C189=""),"",'OddsRatio_working_3-way'!I188)</f>
        <v>3.1664882111550052</v>
      </c>
      <c r="M189" s="22">
        <f>IF(OR($A189="",$B189="",$C189=""),"",'OddsRatio_working_3-way'!J188)</f>
        <v>3.4426092576747607</v>
      </c>
      <c r="N189" s="29">
        <f t="shared" si="39"/>
        <v>39.241150009778998</v>
      </c>
      <c r="O189" s="30">
        <f t="shared" si="40"/>
        <v>31.625268922354781</v>
      </c>
      <c r="P189" s="30">
        <f t="shared" si="41"/>
        <v>29.133581067866228</v>
      </c>
      <c r="Q189" t="s">
        <v>195</v>
      </c>
      <c r="R189" t="s">
        <v>196</v>
      </c>
      <c r="S189" s="38" t="s">
        <v>211</v>
      </c>
      <c r="T189" s="4">
        <v>22</v>
      </c>
      <c r="U189" s="4">
        <f t="shared" si="30"/>
        <v>13.020408163265307</v>
      </c>
      <c r="V189" s="4">
        <f t="shared" si="31"/>
        <v>14.763157894736842</v>
      </c>
      <c r="W189" s="4">
        <f t="shared" si="32"/>
        <v>15.333333333333332</v>
      </c>
      <c r="X189" s="4">
        <f t="shared" si="33"/>
        <v>13.903508771929824</v>
      </c>
      <c r="Y189" s="4">
        <f t="shared" si="34"/>
        <v>15.646258503401359</v>
      </c>
      <c r="Z189" s="4">
        <f t="shared" si="35"/>
        <v>16.216433941997852</v>
      </c>
      <c r="AA189" s="4">
        <f t="shared" si="36"/>
        <v>-0.88310060866451678</v>
      </c>
      <c r="AB189" s="4">
        <f t="shared" si="37"/>
        <v>-0.88310060866451678</v>
      </c>
      <c r="AC189" s="4">
        <f t="shared" si="38"/>
        <v>-0.88310060866452034</v>
      </c>
    </row>
    <row r="190" spans="1:29" ht="15" x14ac:dyDescent="0.25">
      <c r="A190">
        <v>3.12</v>
      </c>
      <c r="B190">
        <v>2.82</v>
      </c>
      <c r="C190">
        <v>2.74</v>
      </c>
      <c r="D190" s="20">
        <f t="shared" si="17"/>
        <v>4.0086253240469771E-2</v>
      </c>
      <c r="E190" s="17">
        <f>IF(OR($A190="",$B190="",$C190=""),"",A190*'MPTO_working_3-way'!$I189)</f>
        <v>3.2450691101102658</v>
      </c>
      <c r="F190" s="21">
        <f>IF(OR($A190="",$B190="",$C190=""),"",B190*'MPTO_working_3-way'!$I189)</f>
        <v>2.9330432341381245</v>
      </c>
      <c r="G190" s="22">
        <f>IF(OR($A190="",$B190="",$C190=""),"",C190*'MPTO_working_3-way'!$I189)</f>
        <v>2.8498363338788875</v>
      </c>
      <c r="H190" s="17">
        <f>IF(OR($A190="",$B190="",$C190=""),"",'MPTO_working_3-way'!E189)</f>
        <v>3.255730436135456</v>
      </c>
      <c r="I190" s="21">
        <f>IF(OR($A190="",$B190="",$C190=""),"",'MPTO_working_3-way'!F189)</f>
        <v>2.9304214389488239</v>
      </c>
      <c r="J190" s="22">
        <f>IF(OR($A190="",$B190="",$C190=""),"",'MPTO_working_3-way'!G189)</f>
        <v>2.8441295890457505</v>
      </c>
      <c r="K190" s="17">
        <f>IF(OR($A190="",$B190="",$C190=""),"",'OddsRatio_working_3-way'!H189)</f>
        <v>3.2502930843311248</v>
      </c>
      <c r="L190" s="21">
        <f>IF(OR($A190="",$B190="",$C190=""),"",'OddsRatio_working_3-way'!I189)</f>
        <v>2.9318553837182297</v>
      </c>
      <c r="M190" s="22">
        <f>IF(OR($A190="",$B190="",$C190=""),"",'OddsRatio_working_3-way'!J189)</f>
        <v>2.8469386635547909</v>
      </c>
      <c r="N190" s="29">
        <f t="shared" si="39"/>
        <v>30.815984685331415</v>
      </c>
      <c r="O190" s="30">
        <f t="shared" si="40"/>
        <v>34.094280928451788</v>
      </c>
      <c r="P190" s="30">
        <f t="shared" si="41"/>
        <v>35.08973438621679</v>
      </c>
      <c r="Q190" t="s">
        <v>197</v>
      </c>
      <c r="R190" t="s">
        <v>198</v>
      </c>
      <c r="S190" s="38" t="s">
        <v>211</v>
      </c>
      <c r="T190" s="4">
        <v>22</v>
      </c>
      <c r="U190" s="4">
        <f t="shared" si="30"/>
        <v>14.948717948717947</v>
      </c>
      <c r="V190" s="4">
        <f t="shared" si="31"/>
        <v>14.198581560283689</v>
      </c>
      <c r="W190" s="4">
        <f t="shared" si="32"/>
        <v>13.97080291970803</v>
      </c>
      <c r="X190" s="4">
        <f t="shared" si="33"/>
        <v>15.830615520008283</v>
      </c>
      <c r="Y190" s="4">
        <f t="shared" si="34"/>
        <v>15.080479131574021</v>
      </c>
      <c r="Z190" s="4">
        <f t="shared" si="35"/>
        <v>14.852700490998364</v>
      </c>
      <c r="AA190" s="4">
        <f t="shared" si="36"/>
        <v>-0.8818975712903363</v>
      </c>
      <c r="AB190" s="4">
        <f t="shared" si="37"/>
        <v>-0.88189757129033275</v>
      </c>
      <c r="AC190" s="4">
        <f t="shared" si="38"/>
        <v>-0.88189757129033453</v>
      </c>
    </row>
    <row r="191" spans="1:29" ht="15" x14ac:dyDescent="0.25">
      <c r="A191">
        <v>1.78</v>
      </c>
      <c r="B191">
        <v>3.59</v>
      </c>
      <c r="C191">
        <v>5.03</v>
      </c>
      <c r="D191" s="20">
        <f t="shared" si="17"/>
        <v>3.9156441900069172E-2</v>
      </c>
      <c r="E191" s="17">
        <f>IF(OR($A191="",$B191="",$C191=""),"",A191*'MPTO_working_3-way'!$I190)</f>
        <v>1.8496984665821232</v>
      </c>
      <c r="F191" s="21">
        <f>IF(OR($A191="",$B191="",$C191=""),"",B191*'MPTO_working_3-way'!$I190)</f>
        <v>3.7305716264212481</v>
      </c>
      <c r="G191" s="22">
        <f>IF(OR($A191="",$B191="",$C191=""),"",C191*'MPTO_working_3-way'!$I190)</f>
        <v>5.2269569027573484</v>
      </c>
      <c r="H191" s="17">
        <f>IF(OR($A191="",$B191="",$C191=""),"",'MPTO_working_3-way'!E190)</f>
        <v>1.8223380560332549</v>
      </c>
      <c r="I191" s="21">
        <f>IF(OR($A191="",$B191="",$C191=""),"",'MPTO_working_3-way'!F190)</f>
        <v>3.7664870711626453</v>
      </c>
      <c r="J191" s="22">
        <f>IF(OR($A191="",$B191="",$C191=""),"",'MPTO_working_3-way'!G190)</f>
        <v>5.3834348871924247</v>
      </c>
      <c r="K191" s="17">
        <f>IF(OR($A191="",$B191="",$C191=""),"",'OddsRatio_working_3-way'!H190)</f>
        <v>1.8324847604399312</v>
      </c>
      <c r="L191" s="21">
        <f>IF(OR($A191="",$B191="",$C191=""),"",'OddsRatio_working_3-way'!I190)</f>
        <v>3.7642763199223364</v>
      </c>
      <c r="M191" s="22">
        <f>IF(OR($A191="",$B191="",$C191=""),"",'OddsRatio_working_3-way'!J190)</f>
        <v>5.3011712622729794</v>
      </c>
      <c r="N191" s="29">
        <f t="shared" si="39"/>
        <v>54.062865816599945</v>
      </c>
      <c r="O191" s="30">
        <f t="shared" si="40"/>
        <v>26.805543496810003</v>
      </c>
      <c r="P191" s="30">
        <f t="shared" si="41"/>
        <v>19.131590686590037</v>
      </c>
      <c r="Q191" t="s">
        <v>199</v>
      </c>
      <c r="R191" t="s">
        <v>200</v>
      </c>
      <c r="S191" s="38" t="s">
        <v>211</v>
      </c>
      <c r="T191" s="4">
        <v>22</v>
      </c>
      <c r="U191" s="4">
        <f t="shared" si="30"/>
        <v>9.6404494382022499</v>
      </c>
      <c r="V191" s="4">
        <f t="shared" si="31"/>
        <v>15.871866295264622</v>
      </c>
      <c r="W191" s="4">
        <f t="shared" si="32"/>
        <v>17.62624254473161</v>
      </c>
      <c r="X191" s="4">
        <f t="shared" si="33"/>
        <v>10.501891160003765</v>
      </c>
      <c r="Y191" s="4">
        <f t="shared" si="34"/>
        <v>16.733308017066143</v>
      </c>
      <c r="Z191" s="4">
        <f t="shared" si="35"/>
        <v>18.48768426653313</v>
      </c>
      <c r="AA191" s="4">
        <f t="shared" si="36"/>
        <v>-0.86144172180151557</v>
      </c>
      <c r="AB191" s="4">
        <f t="shared" si="37"/>
        <v>-0.8614417218015209</v>
      </c>
      <c r="AC191" s="4">
        <f t="shared" si="38"/>
        <v>-0.86144172180151912</v>
      </c>
    </row>
    <row r="192" spans="1:29" ht="15" x14ac:dyDescent="0.25">
      <c r="A192">
        <v>2.4500000000000002</v>
      </c>
      <c r="B192">
        <v>3.23</v>
      </c>
      <c r="C192">
        <v>3.11</v>
      </c>
      <c r="D192" s="20">
        <f t="shared" si="17"/>
        <v>3.9304196886065235E-2</v>
      </c>
      <c r="E192" s="17">
        <f>IF(OR($A192="",$B192="",$C192=""),"",A192*'MPTO_working_3-way'!$I191)</f>
        <v>2.5462952823708602</v>
      </c>
      <c r="F192" s="21">
        <f>IF(OR($A192="",$B192="",$C192=""),"",B192*'MPTO_working_3-way'!$I191)</f>
        <v>3.3569525559419908</v>
      </c>
      <c r="G192" s="22">
        <f>IF(OR($A192="",$B192="",$C192=""),"",C192*'MPTO_working_3-way'!$I191)</f>
        <v>3.2322360523156628</v>
      </c>
      <c r="H192" s="17">
        <f>IF(OR($A192="",$B192="",$C192=""),"",'MPTO_working_3-way'!E191)</f>
        <v>2.5312491161295623</v>
      </c>
      <c r="I192" s="21">
        <f>IF(OR($A192="",$B192="",$C192=""),"",'MPTO_working_3-way'!F191)</f>
        <v>3.3727253686815031</v>
      </c>
      <c r="J192" s="22">
        <f>IF(OR($A192="",$B192="",$C192=""),"",'MPTO_working_3-way'!G191)</f>
        <v>3.2421005230493667</v>
      </c>
      <c r="K192" s="17">
        <f>IF(OR($A192="",$B192="",$C192=""),"",'OddsRatio_working_3-way'!H191)</f>
        <v>2.5379659448611958</v>
      </c>
      <c r="L192" s="21">
        <f>IF(OR($A192="",$B192="",$C192=""),"",'OddsRatio_working_3-way'!I191)</f>
        <v>3.3652855565796309</v>
      </c>
      <c r="M192" s="22">
        <f>IF(OR($A192="",$B192="",$C192=""),"",'OddsRatio_working_3-way'!J191)</f>
        <v>3.2380056163152551</v>
      </c>
      <c r="N192" s="29">
        <f t="shared" si="39"/>
        <v>39.272742910983133</v>
      </c>
      <c r="O192" s="30">
        <f t="shared" si="40"/>
        <v>29.788922641457798</v>
      </c>
      <c r="P192" s="30">
        <f t="shared" si="41"/>
        <v>30.938334447559068</v>
      </c>
      <c r="Q192" t="s">
        <v>201</v>
      </c>
      <c r="R192" t="s">
        <v>202</v>
      </c>
      <c r="S192" s="38" t="s">
        <v>211</v>
      </c>
      <c r="T192" s="4">
        <v>22</v>
      </c>
      <c r="U192" s="4">
        <f t="shared" si="30"/>
        <v>13.020408163265307</v>
      </c>
      <c r="V192" s="4">
        <f t="shared" si="31"/>
        <v>15.188854489164088</v>
      </c>
      <c r="W192" s="4">
        <f t="shared" si="32"/>
        <v>14.926045016077172</v>
      </c>
      <c r="X192" s="4">
        <f t="shared" si="33"/>
        <v>13.885100494758744</v>
      </c>
      <c r="Y192" s="4">
        <f t="shared" si="34"/>
        <v>16.053546820657523</v>
      </c>
      <c r="Z192" s="4">
        <f t="shared" si="35"/>
        <v>15.790737347570609</v>
      </c>
      <c r="AA192" s="4">
        <f t="shared" si="36"/>
        <v>-0.86469233149343694</v>
      </c>
      <c r="AB192" s="4">
        <f t="shared" si="37"/>
        <v>-0.86469233149343516</v>
      </c>
      <c r="AC192" s="4">
        <f t="shared" si="38"/>
        <v>-0.86469233149343694</v>
      </c>
    </row>
    <row r="193" spans="1:29" ht="15" x14ac:dyDescent="0.25">
      <c r="A193">
        <v>2.37</v>
      </c>
      <c r="B193">
        <v>3.2</v>
      </c>
      <c r="C193">
        <v>3.29</v>
      </c>
      <c r="D193" s="20">
        <f t="shared" si="17"/>
        <v>3.8392296051197095E-2</v>
      </c>
      <c r="E193" s="17">
        <f>IF(OR($A193="",$B193="",$C193=""),"",A193*'MPTO_working_3-way'!$I192)</f>
        <v>2.4609897416413373</v>
      </c>
      <c r="F193" s="21">
        <f>IF(OR($A193="",$B193="",$C193=""),"",B193*'MPTO_working_3-way'!$I192)</f>
        <v>3.3228553473638307</v>
      </c>
      <c r="G193" s="22">
        <f>IF(OR($A193="",$B193="",$C193=""),"",C193*'MPTO_working_3-way'!$I192)</f>
        <v>3.4163106540084387</v>
      </c>
      <c r="H193" s="17">
        <f>IF(OR($A193="",$B193="",$C193=""),"",'MPTO_working_3-way'!E192)</f>
        <v>2.4441302603077246</v>
      </c>
      <c r="I193" s="21">
        <f>IF(OR($A193="",$B193="",$C193=""),"",'MPTO_working_3-way'!F192)</f>
        <v>3.3366414132859288</v>
      </c>
      <c r="J193" s="22">
        <f>IF(OR($A193="",$B193="",$C193=""),"",'MPTO_working_3-way'!G192)</f>
        <v>3.4346092467397082</v>
      </c>
      <c r="K193" s="17">
        <f>IF(OR($A193="",$B193="",$C193=""),"",'OddsRatio_working_3-way'!H192)</f>
        <v>2.4515018663209789</v>
      </c>
      <c r="L193" s="21">
        <f>IF(OR($A193="",$B193="",$C193=""),"",'OddsRatio_working_3-way'!I192)</f>
        <v>3.3308789094205498</v>
      </c>
      <c r="M193" s="22">
        <f>IF(OR($A193="",$B193="",$C193=""),"",'OddsRatio_working_3-way'!J192)</f>
        <v>3.4262330466241178</v>
      </c>
      <c r="N193" s="29">
        <f t="shared" si="39"/>
        <v>40.634058040935109</v>
      </c>
      <c r="O193" s="30">
        <f t="shared" si="40"/>
        <v>30.094599236567564</v>
      </c>
      <c r="P193" s="30">
        <f t="shared" si="41"/>
        <v>29.27134272249733</v>
      </c>
      <c r="Q193" t="s">
        <v>203</v>
      </c>
      <c r="R193" t="s">
        <v>204</v>
      </c>
      <c r="S193" s="38" t="s">
        <v>211</v>
      </c>
      <c r="T193" s="4">
        <v>22</v>
      </c>
      <c r="U193" s="4">
        <f t="shared" si="30"/>
        <v>12.717299578059071</v>
      </c>
      <c r="V193" s="4">
        <f t="shared" si="31"/>
        <v>15.125000000000002</v>
      </c>
      <c r="W193" s="4">
        <f t="shared" si="32"/>
        <v>15.313069908814587</v>
      </c>
      <c r="X193" s="4">
        <f t="shared" si="33"/>
        <v>13.56193009118541</v>
      </c>
      <c r="Y193" s="4">
        <f t="shared" si="34"/>
        <v>15.969630513126337</v>
      </c>
      <c r="Z193" s="4">
        <f t="shared" si="35"/>
        <v>16.157700421940927</v>
      </c>
      <c r="AA193" s="4">
        <f t="shared" si="36"/>
        <v>-0.8446305131263383</v>
      </c>
      <c r="AB193" s="4">
        <f t="shared" si="37"/>
        <v>-0.84463051312633475</v>
      </c>
      <c r="AC193" s="4">
        <f t="shared" si="38"/>
        <v>-0.84463051312634008</v>
      </c>
    </row>
    <row r="194" spans="1:29" ht="15" x14ac:dyDescent="0.25">
      <c r="A194">
        <v>2.17</v>
      </c>
      <c r="B194">
        <v>3.01</v>
      </c>
      <c r="C194">
        <v>4.0599999999999996</v>
      </c>
      <c r="D194" s="20">
        <f t="shared" si="17"/>
        <v>3.9360825428031987E-2</v>
      </c>
      <c r="E194" s="17">
        <f>IF(OR($A194="",$B194="",$C194=""),"",A194*'MPTO_working_3-way'!$I193)</f>
        <v>2.2554129911788294</v>
      </c>
      <c r="F194" s="21">
        <f>IF(OR($A194="",$B194="",$C194=""),"",B194*'MPTO_working_3-way'!$I193)</f>
        <v>3.1284760845383759</v>
      </c>
      <c r="G194" s="22">
        <f>IF(OR($A194="",$B194="",$C194=""),"",C194*'MPTO_working_3-way'!$I193)</f>
        <v>4.2198049512378093</v>
      </c>
      <c r="H194" s="17">
        <f>IF(OR($A194="",$B194="",$C194=""),"",'MPTO_working_3-way'!E193)</f>
        <v>2.2335926085915769</v>
      </c>
      <c r="I194" s="21">
        <f>IF(OR($A194="",$B194="",$C194=""),"",'MPTO_working_3-way'!F193)</f>
        <v>3.1337584781257597</v>
      </c>
      <c r="J194" s="22">
        <f>IF(OR($A194="",$B194="",$C194=""),"",'MPTO_working_3-way'!G193)</f>
        <v>4.2884378681345385</v>
      </c>
      <c r="K194" s="17">
        <f>IF(OR($A194="",$B194="",$C194=""),"",'OddsRatio_working_3-way'!H193)</f>
        <v>2.2430232110011543</v>
      </c>
      <c r="L194" s="21">
        <f>IF(OR($A194="",$B194="",$C194=""),"",'OddsRatio_working_3-way'!I193)</f>
        <v>3.1354501317199315</v>
      </c>
      <c r="M194" s="22">
        <f>IF(OR($A194="",$B194="",$C194=""),"",'OddsRatio_working_3-way'!J193)</f>
        <v>4.2509837826184018</v>
      </c>
      <c r="N194" s="29">
        <f t="shared" si="39"/>
        <v>44.337777777777774</v>
      </c>
      <c r="O194" s="30">
        <f t="shared" si="40"/>
        <v>31.964444444444446</v>
      </c>
      <c r="P194" s="30">
        <f t="shared" si="41"/>
        <v>23.69777777777778</v>
      </c>
      <c r="Q194" t="s">
        <v>205</v>
      </c>
      <c r="R194" t="s">
        <v>206</v>
      </c>
      <c r="S194" s="38" t="s">
        <v>211</v>
      </c>
      <c r="T194" s="4">
        <v>22</v>
      </c>
      <c r="U194" s="4">
        <f t="shared" si="30"/>
        <v>11.861751152073731</v>
      </c>
      <c r="V194" s="4">
        <f t="shared" si="31"/>
        <v>14.691029900332227</v>
      </c>
      <c r="W194" s="4">
        <f t="shared" si="32"/>
        <v>16.581280788177342</v>
      </c>
      <c r="X194" s="4">
        <f t="shared" si="33"/>
        <v>12.727689311490437</v>
      </c>
      <c r="Y194" s="4">
        <f t="shared" si="34"/>
        <v>15.556968059748929</v>
      </c>
      <c r="Z194" s="4">
        <f t="shared" si="35"/>
        <v>17.447218947594042</v>
      </c>
      <c r="AA194" s="4">
        <f t="shared" si="36"/>
        <v>-0.86593815941670549</v>
      </c>
      <c r="AB194" s="4">
        <f t="shared" si="37"/>
        <v>-0.86593815941670194</v>
      </c>
      <c r="AC194" s="4">
        <f t="shared" si="38"/>
        <v>-0.86593815941670016</v>
      </c>
    </row>
    <row r="195" spans="1:29" ht="15" x14ac:dyDescent="0.25">
      <c r="A195">
        <v>2.82</v>
      </c>
      <c r="B195">
        <v>2.99</v>
      </c>
      <c r="C195">
        <v>2.85</v>
      </c>
      <c r="D195" s="20">
        <f t="shared" si="17"/>
        <v>3.9935282595587429E-2</v>
      </c>
      <c r="E195" s="17">
        <f>IF(OR($A195="",$B195="",$C195=""),"",A195*'MPTO_working_3-way'!$I194)</f>
        <v>2.9326174969195562</v>
      </c>
      <c r="F195" s="21">
        <f>IF(OR($A195="",$B195="",$C195=""),"",B195*'MPTO_working_3-way'!$I194)</f>
        <v>3.1094064949608065</v>
      </c>
      <c r="G195" s="22">
        <f>IF(OR($A195="",$B195="",$C195=""),"",C195*'MPTO_working_3-way'!$I194)</f>
        <v>2.9638155553974244</v>
      </c>
      <c r="H195" s="17">
        <f>IF(OR($A195="",$B195="",$C195=""),"",'MPTO_working_3-way'!E194)</f>
        <v>2.929989355748444</v>
      </c>
      <c r="I195" s="21">
        <f>IF(OR($A195="",$B195="",$C195=""),"",'MPTO_working_3-way'!F194)</f>
        <v>3.1139416180409509</v>
      </c>
      <c r="J195" s="22">
        <f>IF(OR($A195="",$B195="",$C195=""),"",'MPTO_working_3-way'!G194)</f>
        <v>2.9623886359685949</v>
      </c>
      <c r="K195" s="17">
        <f>IF(OR($A195="",$B195="",$C195=""),"",'OddsRatio_working_3-way'!H194)</f>
        <v>2.9312830588221512</v>
      </c>
      <c r="L195" s="21">
        <f>IF(OR($A195="",$B195="",$C195=""),"",'OddsRatio_working_3-way'!I194)</f>
        <v>3.1116776302505937</v>
      </c>
      <c r="M195" s="22">
        <f>IF(OR($A195="",$B195="",$C195=""),"",'OddsRatio_working_3-way'!J194)</f>
        <v>2.9631173949565826</v>
      </c>
      <c r="N195" s="29">
        <f t="shared" si="39"/>
        <v>34.099230501434555</v>
      </c>
      <c r="O195" s="30">
        <f t="shared" si="40"/>
        <v>32.160478265567036</v>
      </c>
      <c r="P195" s="30">
        <f t="shared" si="41"/>
        <v>33.740291232998402</v>
      </c>
      <c r="Q195" t="s">
        <v>207</v>
      </c>
      <c r="R195" t="s">
        <v>208</v>
      </c>
      <c r="S195" s="38" t="s">
        <v>211</v>
      </c>
      <c r="T195" s="4">
        <v>22</v>
      </c>
      <c r="U195" s="4">
        <f t="shared" si="30"/>
        <v>14.198581560283689</v>
      </c>
      <c r="V195" s="4">
        <f t="shared" si="31"/>
        <v>14.642140468227424</v>
      </c>
      <c r="W195" s="4">
        <f t="shared" si="32"/>
        <v>14.280701754385966</v>
      </c>
      <c r="X195" s="4">
        <f t="shared" si="33"/>
        <v>15.07715777738661</v>
      </c>
      <c r="Y195" s="4">
        <f t="shared" si="34"/>
        <v>15.520716685330349</v>
      </c>
      <c r="Z195" s="4">
        <f t="shared" si="35"/>
        <v>15.159277971488889</v>
      </c>
      <c r="AA195" s="4">
        <f t="shared" si="36"/>
        <v>-0.87857621710292122</v>
      </c>
      <c r="AB195" s="4">
        <f t="shared" si="37"/>
        <v>-0.87857621710292477</v>
      </c>
      <c r="AC195" s="4">
        <f t="shared" si="38"/>
        <v>-0.878576217102923</v>
      </c>
    </row>
    <row r="196" spans="1:29" ht="15" x14ac:dyDescent="0.25">
      <c r="A196">
        <v>3.22</v>
      </c>
      <c r="B196">
        <v>3.46</v>
      </c>
      <c r="C196">
        <v>2.27</v>
      </c>
      <c r="D196" s="20">
        <f t="shared" si="17"/>
        <v>4.0104981612876012E-2</v>
      </c>
      <c r="E196" s="17">
        <f>IF(OR($A196="",$B196="",$C196=""),"",A196*'MPTO_working_3-way'!$I195)</f>
        <v>3.349138040793461</v>
      </c>
      <c r="F196" s="21">
        <f>IF(OR($A196="",$B196="",$C196=""),"",B196*'MPTO_working_3-way'!$I195)</f>
        <v>3.5987632363805511</v>
      </c>
      <c r="G196" s="22">
        <f>IF(OR($A196="",$B196="",$C196=""),"",C196*'MPTO_working_3-way'!$I195)</f>
        <v>2.3610383082612287</v>
      </c>
      <c r="H196" s="17">
        <f>IF(OR($A196="",$B196="",$C196=""),"",'MPTO_working_3-way'!E195)</f>
        <v>3.3648430810201235</v>
      </c>
      <c r="I196" s="21">
        <f>IF(OR($A196="",$B196="",$C196=""),"",'MPTO_working_3-way'!F195)</f>
        <v>3.6278018414908648</v>
      </c>
      <c r="J196" s="22">
        <f>IF(OR($A196="",$B196="",$C196=""),"",'MPTO_working_3-way'!G195)</f>
        <v>2.3410414854688115</v>
      </c>
      <c r="K196" s="17">
        <f>IF(OR($A196="",$B196="",$C196=""),"",'OddsRatio_working_3-way'!H195)</f>
        <v>3.3590956578159799</v>
      </c>
      <c r="L196" s="21">
        <f>IF(OR($A196="",$B196="",$C196=""),"",'OddsRatio_working_3-way'!I195)</f>
        <v>3.6141330262285174</v>
      </c>
      <c r="M196" s="22">
        <f>IF(OR($A196="",$B196="",$C196=""),"",'OddsRatio_working_3-way'!J195)</f>
        <v>2.3495727411830161</v>
      </c>
      <c r="N196" s="29">
        <f t="shared" si="39"/>
        <v>29.858428879900245</v>
      </c>
      <c r="O196" s="30">
        <f t="shared" si="40"/>
        <v>27.787323986496759</v>
      </c>
      <c r="P196" s="30">
        <f t="shared" si="41"/>
        <v>42.354247133602989</v>
      </c>
      <c r="Q196" t="s">
        <v>173</v>
      </c>
      <c r="R196" t="s">
        <v>209</v>
      </c>
      <c r="S196" s="38" t="s">
        <v>211</v>
      </c>
      <c r="T196" s="4">
        <v>22</v>
      </c>
      <c r="U196" s="4">
        <f t="shared" si="30"/>
        <v>15.167701863354036</v>
      </c>
      <c r="V196" s="4">
        <f t="shared" si="31"/>
        <v>15.64161849710983</v>
      </c>
      <c r="W196" s="4">
        <f t="shared" si="32"/>
        <v>12.308370044052863</v>
      </c>
      <c r="X196" s="4">
        <f t="shared" si="33"/>
        <v>16.050011458837311</v>
      </c>
      <c r="Y196" s="4">
        <f t="shared" si="34"/>
        <v>16.523928092593099</v>
      </c>
      <c r="Z196" s="4">
        <f t="shared" si="35"/>
        <v>13.190679639536135</v>
      </c>
      <c r="AA196" s="4">
        <f t="shared" si="36"/>
        <v>-0.88230959548327448</v>
      </c>
      <c r="AB196" s="4">
        <f t="shared" si="37"/>
        <v>-0.88230959548326915</v>
      </c>
      <c r="AC196" s="4">
        <f t="shared" si="38"/>
        <v>-0.8823095954832727</v>
      </c>
    </row>
    <row r="197" spans="1:29" ht="15" x14ac:dyDescent="0.25">
      <c r="A197">
        <v>2.57</v>
      </c>
      <c r="B197">
        <v>3.27</v>
      </c>
      <c r="C197">
        <v>2.9</v>
      </c>
      <c r="D197" s="20">
        <f t="shared" ref="D197:D260" si="42">IF(OR($A197="",$B197="",$C197=""),"",(1/A197)+(1/B197)+(1/C197)-1)</f>
        <v>3.974304212617219E-2</v>
      </c>
      <c r="E197" s="17">
        <f>IF(OR($A197="",$B197="",$C197=""),"",A197*'MPTO_working_3-way'!$I196)</f>
        <v>2.6721396182642625</v>
      </c>
      <c r="F197" s="21">
        <f>IF(OR($A197="",$B197="",$C197=""),"",B197*'MPTO_working_3-way'!$I196)</f>
        <v>3.3999597477525829</v>
      </c>
      <c r="G197" s="22">
        <f>IF(OR($A197="",$B197="",$C197=""),"",C197*'MPTO_working_3-way'!$I196)</f>
        <v>3.0152548221658995</v>
      </c>
      <c r="H197" s="17">
        <f>IF(OR($A197="",$B197="",$C197=""),"",'MPTO_working_3-way'!E196)</f>
        <v>2.660583666692018</v>
      </c>
      <c r="I197" s="21">
        <f>IF(OR($A197="",$B197="",$C197=""),"",'MPTO_working_3-way'!F196)</f>
        <v>3.4180705278673948</v>
      </c>
      <c r="J197" s="22">
        <f>IF(OR($A197="",$B197="",$C197=""),"",'MPTO_working_3-way'!G196)</f>
        <v>3.0158643012385791</v>
      </c>
      <c r="K197" s="17">
        <f>IF(OR($A197="",$B197="",$C197=""),"",'OddsRatio_working_3-way'!H196)</f>
        <v>2.6659932246076079</v>
      </c>
      <c r="L197" s="21">
        <f>IF(OR($A197="",$B197="",$C197=""),"",'OddsRatio_working_3-way'!I196)</f>
        <v>3.4087927515027205</v>
      </c>
      <c r="M197" s="22">
        <f>IF(OR($A197="",$B197="",$C197=""),"",'OddsRatio_working_3-way'!J196)</f>
        <v>3.0161701444295894</v>
      </c>
      <c r="N197" s="29">
        <f t="shared" si="39"/>
        <v>37.423194250963896</v>
      </c>
      <c r="O197" s="30">
        <f t="shared" si="40"/>
        <v>29.412112912837067</v>
      </c>
      <c r="P197" s="30">
        <f t="shared" si="41"/>
        <v>33.164692836199031</v>
      </c>
      <c r="Q197" t="s">
        <v>171</v>
      </c>
      <c r="R197" t="s">
        <v>174</v>
      </c>
      <c r="S197" s="38" t="s">
        <v>211</v>
      </c>
      <c r="T197" s="4">
        <v>22</v>
      </c>
      <c r="U197" s="4">
        <f t="shared" si="30"/>
        <v>13.439688715953308</v>
      </c>
      <c r="V197" s="4">
        <f t="shared" si="31"/>
        <v>15.272171253822629</v>
      </c>
      <c r="W197" s="4">
        <f t="shared" si="32"/>
        <v>14.413793103448276</v>
      </c>
      <c r="X197" s="4">
        <f t="shared" si="33"/>
        <v>14.314035642729094</v>
      </c>
      <c r="Y197" s="4">
        <f t="shared" si="34"/>
        <v>16.146518180598417</v>
      </c>
      <c r="Z197" s="4">
        <f t="shared" si="35"/>
        <v>15.288140030224064</v>
      </c>
      <c r="AA197" s="4">
        <f t="shared" si="36"/>
        <v>-0.87434692677578596</v>
      </c>
      <c r="AB197" s="4">
        <f t="shared" si="37"/>
        <v>-0.87434692677578774</v>
      </c>
      <c r="AC197" s="4">
        <f t="shared" si="38"/>
        <v>-0.87434692677578774</v>
      </c>
    </row>
    <row r="198" spans="1:29" ht="15" x14ac:dyDescent="0.25">
      <c r="A198">
        <v>3.19</v>
      </c>
      <c r="B198">
        <v>3.72</v>
      </c>
      <c r="C198">
        <v>2.19</v>
      </c>
      <c r="D198" s="20">
        <f t="shared" si="42"/>
        <v>3.8917832691736765E-2</v>
      </c>
      <c r="E198" s="17">
        <f>IF(OR($A198="",$B198="",$C198=""),"",A198*'MPTO_working_3-way'!$I197)</f>
        <v>3.3141478862866403</v>
      </c>
      <c r="F198" s="21">
        <f>IF(OR($A198="",$B198="",$C198=""),"",B198*'MPTO_working_3-way'!$I197)</f>
        <v>3.8647743376132611</v>
      </c>
      <c r="G198" s="22">
        <f>IF(OR($A198="",$B198="",$C198=""),"",C198*'MPTO_working_3-way'!$I197)</f>
        <v>2.2752300535949033</v>
      </c>
      <c r="H198" s="17">
        <f>IF(OR($A198="",$B198="",$C198=""),"",'MPTO_working_3-way'!E197)</f>
        <v>3.3277093611197617</v>
      </c>
      <c r="I198" s="21">
        <f>IF(OR($A198="",$B198="",$C198=""),"",'MPTO_working_3-way'!F197)</f>
        <v>3.9086227568685894</v>
      </c>
      <c r="J198" s="22">
        <f>IF(OR($A198="",$B198="",$C198=""),"",'MPTO_working_3-way'!G197)</f>
        <v>2.2540372382057274</v>
      </c>
      <c r="K198" s="17">
        <f>IF(OR($A198="",$B198="",$C198=""),"",'OddsRatio_working_3-way'!H197)</f>
        <v>3.324271889959538</v>
      </c>
      <c r="L198" s="21">
        <f>IF(OR($A198="",$B198="",$C198=""),"",'OddsRatio_working_3-way'!I197)</f>
        <v>3.8867669135570515</v>
      </c>
      <c r="M198" s="22">
        <f>IF(OR($A198="",$B198="",$C198=""),"",'OddsRatio_working_3-way'!J197)</f>
        <v>2.2629605246812101</v>
      </c>
      <c r="N198" s="29">
        <f t="shared" si="39"/>
        <v>30.173668596317739</v>
      </c>
      <c r="O198" s="30">
        <f t="shared" si="40"/>
        <v>25.87473194146601</v>
      </c>
      <c r="P198" s="30">
        <f t="shared" si="41"/>
        <v>43.951599462216251</v>
      </c>
      <c r="Q198" t="s">
        <v>127</v>
      </c>
      <c r="R198" t="s">
        <v>129</v>
      </c>
      <c r="S198" s="38" t="s">
        <v>211</v>
      </c>
      <c r="T198" s="4">
        <v>22</v>
      </c>
      <c r="U198" s="4">
        <f t="shared" si="30"/>
        <v>15.103448275862068</v>
      </c>
      <c r="V198" s="4">
        <f t="shared" si="31"/>
        <v>16.086021505376344</v>
      </c>
      <c r="W198" s="4">
        <f t="shared" si="32"/>
        <v>11.954337899543379</v>
      </c>
      <c r="X198" s="4">
        <f t="shared" si="33"/>
        <v>15.959640595080277</v>
      </c>
      <c r="Y198" s="4">
        <f t="shared" si="34"/>
        <v>16.942213824594553</v>
      </c>
      <c r="Z198" s="4">
        <f t="shared" si="35"/>
        <v>12.810530218761588</v>
      </c>
      <c r="AA198" s="4">
        <f t="shared" si="36"/>
        <v>-0.85619231921820926</v>
      </c>
      <c r="AB198" s="4">
        <f t="shared" si="37"/>
        <v>-0.85619231921820926</v>
      </c>
      <c r="AC198" s="4">
        <f t="shared" si="38"/>
        <v>-0.85619231921820926</v>
      </c>
    </row>
    <row r="199" spans="1:29" ht="15" x14ac:dyDescent="0.25">
      <c r="A199">
        <v>3.52</v>
      </c>
      <c r="B199">
        <v>3.79</v>
      </c>
      <c r="C199">
        <v>2.06</v>
      </c>
      <c r="D199" s="20">
        <f t="shared" si="42"/>
        <v>3.3380045038855943E-2</v>
      </c>
      <c r="E199" s="17">
        <f>IF(OR($A199="",$B199="",$C199=""),"",A199*'MPTO_working_3-way'!$I198)</f>
        <v>3.6374977585367732</v>
      </c>
      <c r="F199" s="21">
        <f>IF(OR($A199="",$B199="",$C199=""),"",B199*'MPTO_working_3-way'!$I198)</f>
        <v>3.9165103706972642</v>
      </c>
      <c r="G199" s="22">
        <f>IF(OR($A199="",$B199="",$C199=""),"",C199*'MPTO_working_3-way'!$I198)</f>
        <v>2.1287628927800433</v>
      </c>
      <c r="H199" s="17">
        <f>IF(OR($A199="",$B199="",$C199=""),"",'MPTO_working_3-way'!E198)</f>
        <v>3.6634837080437075</v>
      </c>
      <c r="I199" s="21">
        <f>IF(OR($A199="",$B199="",$C199=""),"",'MPTO_working_3-way'!F198)</f>
        <v>3.9568613312723104</v>
      </c>
      <c r="J199" s="22">
        <f>IF(OR($A199="",$B199="",$C199=""),"",'MPTO_working_3-way'!G198)</f>
        <v>2.1083248382664048</v>
      </c>
      <c r="K199" s="17">
        <f>IF(OR($A199="",$B199="",$C199=""),"",'OddsRatio_working_3-way'!H198)</f>
        <v>3.6543911330473655</v>
      </c>
      <c r="L199" s="21">
        <f>IF(OR($A199="",$B199="",$C199=""),"",'OddsRatio_working_3-way'!I198)</f>
        <v>3.9387901830167271</v>
      </c>
      <c r="M199" s="22">
        <f>IF(OR($A199="",$B199="",$C199=""),"",'OddsRatio_working_3-way'!J198)</f>
        <v>2.1165296035834156</v>
      </c>
      <c r="N199" s="29">
        <f t="shared" si="39"/>
        <v>27.49142587519454</v>
      </c>
      <c r="O199" s="30">
        <f t="shared" si="40"/>
        <v>25.532933794375936</v>
      </c>
      <c r="P199" s="30">
        <f t="shared" si="41"/>
        <v>46.975640330429513</v>
      </c>
      <c r="Q199" t="s">
        <v>105</v>
      </c>
      <c r="R199" t="s">
        <v>103</v>
      </c>
      <c r="S199" s="38" t="s">
        <v>212</v>
      </c>
      <c r="T199" s="4">
        <v>22</v>
      </c>
      <c r="U199" s="4">
        <f t="shared" si="30"/>
        <v>15.75</v>
      </c>
      <c r="V199" s="4">
        <f t="shared" si="31"/>
        <v>16.195250659630606</v>
      </c>
      <c r="W199" s="4">
        <f t="shared" si="32"/>
        <v>11.320388349514563</v>
      </c>
      <c r="X199" s="4">
        <f t="shared" si="33"/>
        <v>16.484360990854828</v>
      </c>
      <c r="Y199" s="4">
        <f t="shared" si="34"/>
        <v>16.929611650485437</v>
      </c>
      <c r="Z199" s="4">
        <f t="shared" si="35"/>
        <v>12.054749340369394</v>
      </c>
      <c r="AA199" s="4">
        <f t="shared" si="36"/>
        <v>-0.73436099085482809</v>
      </c>
      <c r="AB199" s="4">
        <f t="shared" si="37"/>
        <v>-0.73436099085483164</v>
      </c>
      <c r="AC199" s="4">
        <f t="shared" si="38"/>
        <v>-0.73436099085483164</v>
      </c>
    </row>
    <row r="200" spans="1:29" ht="15" x14ac:dyDescent="0.25">
      <c r="A200">
        <v>5.19</v>
      </c>
      <c r="B200">
        <v>4.22</v>
      </c>
      <c r="C200">
        <v>1.65</v>
      </c>
      <c r="D200" s="20">
        <f t="shared" si="42"/>
        <v>3.5705658065463997E-2</v>
      </c>
      <c r="E200" s="17">
        <f>IF(OR($A200="",$B200="",$C200=""),"",A200*'MPTO_working_3-way'!$I199)</f>
        <v>5.3753123653597585</v>
      </c>
      <c r="F200" s="21">
        <f>IF(OR($A200="",$B200="",$C200=""),"",B200*'MPTO_working_3-way'!$I199)</f>
        <v>4.3706778770362575</v>
      </c>
      <c r="G200" s="22">
        <f>IF(OR($A200="",$B200="",$C200=""),"",C200*'MPTO_working_3-way'!$I199)</f>
        <v>1.7089143358080154</v>
      </c>
      <c r="H200" s="17">
        <f>IF(OR($A200="",$B200="",$C200=""),"",'MPTO_working_3-way'!E199)</f>
        <v>5.5316973039497057</v>
      </c>
      <c r="I200" s="21">
        <f>IF(OR($A200="",$B200="",$C200=""),"",'MPTO_working_3-way'!F199)</f>
        <v>4.4431620763297959</v>
      </c>
      <c r="J200" s="22">
        <f>IF(OR($A200="",$B200="",$C200=""),"",'MPTO_working_3-way'!G199)</f>
        <v>1.6830519628403724</v>
      </c>
      <c r="K200" s="17">
        <f>IF(OR($A200="",$B200="",$C200=""),"",'OddsRatio_working_3-way'!H199)</f>
        <v>5.4605368942880368</v>
      </c>
      <c r="L200" s="21">
        <f>IF(OR($A200="",$B200="",$C200=""),"",'OddsRatio_working_3-way'!I199)</f>
        <v>4.4279066347511877</v>
      </c>
      <c r="M200" s="22">
        <f>IF(OR($A200="",$B200="",$C200=""),"",'OddsRatio_working_3-way'!J199)</f>
        <v>1.6919687306174755</v>
      </c>
      <c r="N200" s="29">
        <f t="shared" si="39"/>
        <v>18.6035700258895</v>
      </c>
      <c r="O200" s="30">
        <f t="shared" si="40"/>
        <v>22.879746074494438</v>
      </c>
      <c r="P200" s="30">
        <f t="shared" si="41"/>
        <v>58.516683899616076</v>
      </c>
      <c r="Q200" t="s">
        <v>96</v>
      </c>
      <c r="R200" t="s">
        <v>143</v>
      </c>
      <c r="S200" s="38" t="s">
        <v>212</v>
      </c>
      <c r="T200" s="4">
        <v>22</v>
      </c>
      <c r="U200" s="4">
        <f t="shared" si="30"/>
        <v>17.761078998073216</v>
      </c>
      <c r="V200" s="4">
        <f t="shared" si="31"/>
        <v>16.786729857819903</v>
      </c>
      <c r="W200" s="4">
        <f t="shared" si="32"/>
        <v>8.6666666666666643</v>
      </c>
      <c r="X200" s="4">
        <f t="shared" si="33"/>
        <v>18.546603475513429</v>
      </c>
      <c r="Y200" s="4">
        <f t="shared" si="34"/>
        <v>17.572254335260116</v>
      </c>
      <c r="Z200" s="4">
        <f t="shared" si="35"/>
        <v>9.4521911441068767</v>
      </c>
      <c r="AA200" s="4">
        <f t="shared" si="36"/>
        <v>-0.78552447744021237</v>
      </c>
      <c r="AB200" s="4">
        <f t="shared" si="37"/>
        <v>-0.78552447744021237</v>
      </c>
      <c r="AC200" s="4">
        <f t="shared" si="38"/>
        <v>-0.78552447744021237</v>
      </c>
    </row>
    <row r="201" spans="1:29" ht="15" x14ac:dyDescent="0.25">
      <c r="A201">
        <v>1.59</v>
      </c>
      <c r="B201">
        <v>4.5199999999999996</v>
      </c>
      <c r="C201">
        <v>5.41</v>
      </c>
      <c r="D201" s="20">
        <f t="shared" si="42"/>
        <v>3.5012639212143704E-2</v>
      </c>
      <c r="E201" s="17">
        <f>IF(OR($A201="",$B201="",$C201=""),"",A201*'MPTO_working_3-way'!$I200)</f>
        <v>1.6456700963473085</v>
      </c>
      <c r="F201" s="21">
        <f>IF(OR($A201="",$B201="",$C201=""),"",B201*'MPTO_working_3-way'!$I200)</f>
        <v>4.6782571292388893</v>
      </c>
      <c r="G201" s="22">
        <f>IF(OR($A201="",$B201="",$C201=""),"",C201*'MPTO_working_3-way'!$I200)</f>
        <v>5.5994183781376972</v>
      </c>
      <c r="H201" s="17">
        <f>IF(OR($A201="",$B201="",$C201=""),"",'MPTO_working_3-way'!E200)</f>
        <v>1.6200630214985114</v>
      </c>
      <c r="I201" s="21">
        <f>IF(OR($A201="",$B201="",$C201=""),"",'MPTO_working_3-way'!F200)</f>
        <v>4.7717195456069517</v>
      </c>
      <c r="J201" s="22">
        <f>IF(OR($A201="",$B201="",$C201=""),"",'MPTO_working_3-way'!G200)</f>
        <v>5.7746054673359524</v>
      </c>
      <c r="K201" s="17">
        <f>IF(OR($A201="",$B201="",$C201=""),"",'OddsRatio_working_3-way'!H200)</f>
        <v>1.6286251426631788</v>
      </c>
      <c r="L201" s="21">
        <f>IF(OR($A201="",$B201="",$C201=""),"",'OddsRatio_working_3-way'!I200)</f>
        <v>4.7504415291091373</v>
      </c>
      <c r="M201" s="22">
        <f>IF(OR($A201="",$B201="",$C201=""),"",'OddsRatio_working_3-way'!J200)</f>
        <v>5.6987065748213901</v>
      </c>
      <c r="N201" s="29">
        <f t="shared" si="39"/>
        <v>60.765520514687424</v>
      </c>
      <c r="O201" s="30">
        <f t="shared" si="40"/>
        <v>21.375481773971906</v>
      </c>
      <c r="P201" s="30">
        <f t="shared" si="41"/>
        <v>17.858997711340667</v>
      </c>
      <c r="Q201" t="s">
        <v>97</v>
      </c>
      <c r="R201" t="s">
        <v>101</v>
      </c>
      <c r="S201" s="38" t="s">
        <v>212</v>
      </c>
      <c r="T201" s="4">
        <v>22</v>
      </c>
      <c r="U201" s="4">
        <f t="shared" si="30"/>
        <v>8.1635220125786176</v>
      </c>
      <c r="V201" s="4">
        <f t="shared" si="31"/>
        <v>17.13274336283186</v>
      </c>
      <c r="W201" s="4">
        <f t="shared" si="32"/>
        <v>17.93345656192237</v>
      </c>
      <c r="X201" s="4">
        <f t="shared" si="33"/>
        <v>8.9338000752457756</v>
      </c>
      <c r="Y201" s="4">
        <f t="shared" si="34"/>
        <v>17.903021425499016</v>
      </c>
      <c r="Z201" s="4">
        <f t="shared" si="35"/>
        <v>18.703734624589526</v>
      </c>
      <c r="AA201" s="4">
        <f t="shared" si="36"/>
        <v>-0.77027806266715793</v>
      </c>
      <c r="AB201" s="4">
        <f t="shared" si="37"/>
        <v>-0.77027806266715615</v>
      </c>
      <c r="AC201" s="4">
        <f t="shared" si="38"/>
        <v>-0.77027806266715615</v>
      </c>
    </row>
    <row r="202" spans="1:29" ht="15" x14ac:dyDescent="0.25">
      <c r="A202">
        <v>4.5199999999999996</v>
      </c>
      <c r="B202">
        <v>4.16</v>
      </c>
      <c r="C202">
        <v>1.72</v>
      </c>
      <c r="D202" s="20">
        <f t="shared" si="42"/>
        <v>4.3018902274922111E-2</v>
      </c>
      <c r="E202" s="17">
        <f>IF(OR($A202="",$B202="",$C202=""),"",A202*'MPTO_working_3-way'!$I201)</f>
        <v>4.7144454382826471</v>
      </c>
      <c r="F202" s="21">
        <f>IF(OR($A202="",$B202="",$C202=""),"",B202*'MPTO_working_3-way'!$I201)</f>
        <v>4.3389586334636761</v>
      </c>
      <c r="G202" s="22">
        <f>IF(OR($A202="",$B202="",$C202=""),"",C202*'MPTO_working_3-way'!$I201)</f>
        <v>1.7939925119128659</v>
      </c>
      <c r="H202" s="17">
        <f>IF(OR($A202="",$B202="",$C202=""),"",'MPTO_working_3-way'!E201)</f>
        <v>4.8332690388668018</v>
      </c>
      <c r="I202" s="21">
        <f>IF(OR($A202="",$B202="",$C202=""),"",'MPTO_working_3-way'!F201)</f>
        <v>4.4238982625493897</v>
      </c>
      <c r="J202" s="22">
        <f>IF(OR($A202="",$B202="",$C202=""),"",'MPTO_working_3-way'!G201)</f>
        <v>1.7634951451793208</v>
      </c>
      <c r="K202" s="17">
        <f>IF(OR($A202="",$B202="",$C202=""),"",'OddsRatio_working_3-way'!H201)</f>
        <v>4.7850042147008969</v>
      </c>
      <c r="L202" s="21">
        <f>IF(OR($A202="",$B202="",$C202=""),"",'OddsRatio_working_3-way'!I201)</f>
        <v>4.3979015109246689</v>
      </c>
      <c r="M202" s="22">
        <f>IF(OR($A202="",$B202="",$C202=""),"",'OddsRatio_working_3-way'!J201)</f>
        <v>1.7742054075524563</v>
      </c>
      <c r="N202" s="29">
        <f t="shared" si="39"/>
        <v>21.211402551819003</v>
      </c>
      <c r="O202" s="30">
        <f t="shared" si="40"/>
        <v>23.047004695726411</v>
      </c>
      <c r="P202" s="30">
        <f t="shared" si="41"/>
        <v>55.741592752454579</v>
      </c>
      <c r="Q202" t="s">
        <v>106</v>
      </c>
      <c r="R202" t="s">
        <v>144</v>
      </c>
      <c r="S202" s="38" t="s">
        <v>212</v>
      </c>
      <c r="T202" s="4">
        <v>22</v>
      </c>
      <c r="U202" s="4">
        <f t="shared" si="30"/>
        <v>17.13274336283186</v>
      </c>
      <c r="V202" s="4">
        <f t="shared" si="31"/>
        <v>16.711538461538463</v>
      </c>
      <c r="W202" s="4">
        <f t="shared" si="32"/>
        <v>9.2093023255813939</v>
      </c>
      <c r="X202" s="4">
        <f t="shared" si="33"/>
        <v>18.079159212880143</v>
      </c>
      <c r="Y202" s="4">
        <f t="shared" si="34"/>
        <v>17.657954311586746</v>
      </c>
      <c r="Z202" s="4">
        <f t="shared" si="35"/>
        <v>10.15571817562968</v>
      </c>
      <c r="AA202" s="4">
        <f t="shared" si="36"/>
        <v>-0.94641585004828244</v>
      </c>
      <c r="AB202" s="4">
        <f t="shared" si="37"/>
        <v>-0.94641585004828244</v>
      </c>
      <c r="AC202" s="4">
        <f t="shared" si="38"/>
        <v>-0.94641585004828599</v>
      </c>
    </row>
    <row r="203" spans="1:29" ht="15" x14ac:dyDescent="0.25">
      <c r="A203">
        <v>3.79</v>
      </c>
      <c r="B203">
        <v>3.73</v>
      </c>
      <c r="C203">
        <v>1.98</v>
      </c>
      <c r="D203" s="20">
        <f t="shared" si="42"/>
        <v>3.6999262539876732E-2</v>
      </c>
      <c r="E203" s="17">
        <f>IF(OR($A203="",$B203="",$C203=""),"",A203*'MPTO_working_3-way'!$I202)</f>
        <v>3.9302272050261329</v>
      </c>
      <c r="F203" s="21">
        <f>IF(OR($A203="",$B203="",$C203=""),"",B203*'MPTO_working_3-way'!$I202)</f>
        <v>3.8680072492737403</v>
      </c>
      <c r="G203" s="22">
        <f>IF(OR($A203="",$B203="",$C203=""),"",C203*'MPTO_working_3-way'!$I202)</f>
        <v>2.0532585398289558</v>
      </c>
      <c r="H203" s="17">
        <f>IF(OR($A203="",$B203="",$C203=""),"",'MPTO_working_3-way'!E202)</f>
        <v>3.9758403254912777</v>
      </c>
      <c r="I203" s="21">
        <f>IF(OR($A203="",$B203="",$C203=""),"",'MPTO_working_3-way'!F202)</f>
        <v>3.9098631529239283</v>
      </c>
      <c r="J203" s="22">
        <f>IF(OR($A203="",$B203="",$C203=""),"",'MPTO_working_3-way'!G202)</f>
        <v>2.0295608890758854</v>
      </c>
      <c r="K203" s="17">
        <f>IF(OR($A203="",$B203="",$C203=""),"",'OddsRatio_working_3-way'!H202)</f>
        <v>3.9573731870617559</v>
      </c>
      <c r="L203" s="21">
        <f>IF(OR($A203="",$B203="",$C203=""),"",'OddsRatio_working_3-way'!I202)</f>
        <v>3.893773763684083</v>
      </c>
      <c r="M203" s="22">
        <f>IF(OR($A203="",$B203="",$C203=""),"",'OddsRatio_working_3-way'!J202)</f>
        <v>2.0387905818353125</v>
      </c>
      <c r="N203" s="29">
        <f t="shared" si="39"/>
        <v>25.443821637618296</v>
      </c>
      <c r="O203" s="30">
        <f t="shared" si="40"/>
        <v>25.853105631789099</v>
      </c>
      <c r="P203" s="30">
        <f t="shared" si="41"/>
        <v>48.703072730592602</v>
      </c>
      <c r="Q203" t="s">
        <v>107</v>
      </c>
      <c r="R203" t="s">
        <v>148</v>
      </c>
      <c r="S203" s="38" t="s">
        <v>212</v>
      </c>
      <c r="T203" s="4">
        <v>22</v>
      </c>
      <c r="U203" s="4">
        <f t="shared" si="30"/>
        <v>16.195250659630606</v>
      </c>
      <c r="V203" s="4">
        <f t="shared" si="31"/>
        <v>16.101876675603219</v>
      </c>
      <c r="W203" s="4">
        <f t="shared" si="32"/>
        <v>10.888888888888891</v>
      </c>
      <c r="X203" s="4">
        <f t="shared" si="33"/>
        <v>17.009234435507896</v>
      </c>
      <c r="Y203" s="4">
        <f t="shared" si="34"/>
        <v>16.915860451480505</v>
      </c>
      <c r="Z203" s="4">
        <f t="shared" si="35"/>
        <v>11.702872664766176</v>
      </c>
      <c r="AA203" s="4">
        <f t="shared" si="36"/>
        <v>-0.81398377587728987</v>
      </c>
      <c r="AB203" s="4">
        <f t="shared" si="37"/>
        <v>-0.81398377587728632</v>
      </c>
      <c r="AC203" s="4">
        <f t="shared" si="38"/>
        <v>-0.81398377587728454</v>
      </c>
    </row>
    <row r="204" spans="1:29" ht="15" x14ac:dyDescent="0.25">
      <c r="A204">
        <v>1.97</v>
      </c>
      <c r="B204">
        <v>3.64</v>
      </c>
      <c r="C204">
        <v>3.92</v>
      </c>
      <c r="D204" s="20">
        <f t="shared" si="42"/>
        <v>3.7441528739570629E-2</v>
      </c>
      <c r="E204" s="17">
        <f>IF(OR($A204="",$B204="",$C204=""),"",A204*'MPTO_working_3-way'!$I203)</f>
        <v>2.0437598116169542</v>
      </c>
      <c r="F204" s="21">
        <f>IF(OR($A204="",$B204="",$C204=""),"",B204*'MPTO_working_3-way'!$I203)</f>
        <v>3.7762871646120373</v>
      </c>
      <c r="G204" s="22">
        <f>IF(OR($A204="",$B204="",$C204=""),"",C204*'MPTO_working_3-way'!$I203)</f>
        <v>4.066770792659117</v>
      </c>
      <c r="H204" s="17">
        <f>IF(OR($A204="",$B204="",$C204=""),"",'MPTO_working_3-way'!E203)</f>
        <v>2.0196564941805724</v>
      </c>
      <c r="I204" s="21">
        <f>IF(OR($A204="",$B204="",$C204=""),"",'MPTO_working_3-way'!F203)</f>
        <v>3.8132315031931641</v>
      </c>
      <c r="J204" s="22">
        <f>IF(OR($A204="",$B204="",$C204=""),"",'MPTO_working_3-way'!G203)</f>
        <v>4.1216457373082687</v>
      </c>
      <c r="K204" s="17">
        <f>IF(OR($A204="",$B204="",$C204=""),"",'OddsRatio_working_3-way'!H203)</f>
        <v>2.0290267706972345</v>
      </c>
      <c r="L204" s="21">
        <f>IF(OR($A204="",$B204="",$C204=""),"",'OddsRatio_working_3-way'!I203)</f>
        <v>3.8006501800419579</v>
      </c>
      <c r="M204" s="22">
        <f>IF(OR($A204="",$B204="",$C204=""),"",'OddsRatio_working_3-way'!J203)</f>
        <v>4.0976888355009526</v>
      </c>
      <c r="N204" s="29">
        <f t="shared" si="39"/>
        <v>48.929428708593377</v>
      </c>
      <c r="O204" s="30">
        <f t="shared" si="40"/>
        <v>26.481036965914551</v>
      </c>
      <c r="P204" s="30">
        <f t="shared" si="41"/>
        <v>24.589534325492082</v>
      </c>
      <c r="Q204" t="s">
        <v>149</v>
      </c>
      <c r="R204" t="s">
        <v>172</v>
      </c>
      <c r="S204" s="38" t="s">
        <v>212</v>
      </c>
      <c r="T204" s="4">
        <v>22</v>
      </c>
      <c r="U204" s="4">
        <f t="shared" si="30"/>
        <v>10.832487309644668</v>
      </c>
      <c r="V204" s="4">
        <f t="shared" si="31"/>
        <v>15.956043956043954</v>
      </c>
      <c r="W204" s="4">
        <f t="shared" si="32"/>
        <v>16.387755102040817</v>
      </c>
      <c r="X204" s="4">
        <f t="shared" si="33"/>
        <v>11.656200941915227</v>
      </c>
      <c r="Y204" s="4">
        <f t="shared" si="34"/>
        <v>16.77975758831451</v>
      </c>
      <c r="Z204" s="4">
        <f t="shared" si="35"/>
        <v>17.211468734311371</v>
      </c>
      <c r="AA204" s="4">
        <f t="shared" si="36"/>
        <v>-0.82371363227055916</v>
      </c>
      <c r="AB204" s="4">
        <f t="shared" si="37"/>
        <v>-0.82371363227055561</v>
      </c>
      <c r="AC204" s="4">
        <f t="shared" si="38"/>
        <v>-0.82371363227055383</v>
      </c>
    </row>
    <row r="205" spans="1:29" ht="15" x14ac:dyDescent="0.25">
      <c r="A205">
        <v>2.74</v>
      </c>
      <c r="B205">
        <v>3.72</v>
      </c>
      <c r="C205">
        <v>2.46</v>
      </c>
      <c r="D205" s="20">
        <f t="shared" si="42"/>
        <v>4.0284772991360684E-2</v>
      </c>
      <c r="E205" s="17">
        <f>IF(OR($A205="",$B205="",$C205=""),"",A205*'MPTO_working_3-way'!$I204)</f>
        <v>2.8503802779963285</v>
      </c>
      <c r="F205" s="21">
        <f>IF(OR($A205="",$B205="",$C205=""),"",B205*'MPTO_working_3-way'!$I204)</f>
        <v>3.8698593555278618</v>
      </c>
      <c r="G205" s="22">
        <f>IF(OR($A205="",$B205="",$C205=""),"",C205*'MPTO_working_3-way'!$I204)</f>
        <v>2.5591005415587471</v>
      </c>
      <c r="H205" s="17">
        <f>IF(OR($A205="",$B205="",$C205=""),"",'MPTO_working_3-way'!E204)</f>
        <v>2.8446649700674889</v>
      </c>
      <c r="I205" s="21">
        <f>IF(OR($A205="",$B205="",$C205=""),"",'MPTO_working_3-way'!F204)</f>
        <v>3.9155962431695692</v>
      </c>
      <c r="J205" s="22">
        <f>IF(OR($A205="",$B205="",$C205=""),"",'MPTO_working_3-way'!G204)</f>
        <v>2.5440385320922196</v>
      </c>
      <c r="K205" s="17">
        <f>IF(OR($A205="",$B205="",$C205=""),"",'OddsRatio_working_3-way'!H204)</f>
        <v>2.8489336879720821</v>
      </c>
      <c r="L205" s="21">
        <f>IF(OR($A205="",$B205="",$C205=""),"",'OddsRatio_working_3-way'!I204)</f>
        <v>3.8902871444161282</v>
      </c>
      <c r="M205" s="22">
        <f>IF(OR($A205="",$B205="",$C205=""),"",'OddsRatio_working_3-way'!J204)</f>
        <v>2.5514041289880689</v>
      </c>
      <c r="N205" s="29">
        <f t="shared" si="39"/>
        <v>35.083038137737496</v>
      </c>
      <c r="O205" s="30">
        <f t="shared" si="40"/>
        <v>25.840732391774395</v>
      </c>
      <c r="P205" s="30">
        <f t="shared" si="41"/>
        <v>39.076229470488109</v>
      </c>
      <c r="Q205" t="s">
        <v>175</v>
      </c>
      <c r="R205" t="s">
        <v>147</v>
      </c>
      <c r="S205" s="38" t="s">
        <v>212</v>
      </c>
      <c r="T205" s="4">
        <v>22</v>
      </c>
      <c r="U205" s="4">
        <f t="shared" si="30"/>
        <v>13.97080291970803</v>
      </c>
      <c r="V205" s="4">
        <f t="shared" si="31"/>
        <v>16.086021505376344</v>
      </c>
      <c r="W205" s="4">
        <f t="shared" si="32"/>
        <v>13.056910569105689</v>
      </c>
      <c r="X205" s="4">
        <f t="shared" si="33"/>
        <v>14.857067925517963</v>
      </c>
      <c r="Y205" s="4">
        <f t="shared" si="34"/>
        <v>16.97228651118628</v>
      </c>
      <c r="Z205" s="4">
        <f t="shared" si="35"/>
        <v>13.943175574915626</v>
      </c>
      <c r="AA205" s="4">
        <f t="shared" si="36"/>
        <v>-0.88626500580993373</v>
      </c>
      <c r="AB205" s="4">
        <f t="shared" si="37"/>
        <v>-0.8862650058099355</v>
      </c>
      <c r="AC205" s="4">
        <f t="shared" si="38"/>
        <v>-0.88626500580993728</v>
      </c>
    </row>
    <row r="206" spans="1:29" ht="15" x14ac:dyDescent="0.25">
      <c r="A206"/>
      <c r="B206"/>
      <c r="C206"/>
      <c r="D206" s="20" t="str">
        <f t="shared" si="42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29" t="e">
        <f t="shared" si="39"/>
        <v>#VALUE!</v>
      </c>
      <c r="O206" s="30" t="e">
        <f t="shared" si="40"/>
        <v>#VALUE!</v>
      </c>
      <c r="P206" s="30" t="e">
        <f t="shared" si="41"/>
        <v>#VALUE!</v>
      </c>
      <c r="Q206" t="s">
        <v>67</v>
      </c>
      <c r="R206" t="s">
        <v>131</v>
      </c>
      <c r="S206" s="38" t="s">
        <v>212</v>
      </c>
      <c r="T206" s="4">
        <v>22</v>
      </c>
      <c r="U206" s="4" t="e">
        <f t="shared" si="30"/>
        <v>#DIV/0!</v>
      </c>
      <c r="V206" s="4" t="e">
        <f t="shared" si="31"/>
        <v>#DIV/0!</v>
      </c>
      <c r="W206" s="4" t="e">
        <f t="shared" si="32"/>
        <v>#DIV/0!</v>
      </c>
      <c r="X206" s="4" t="e">
        <f t="shared" si="33"/>
        <v>#DIV/0!</v>
      </c>
      <c r="Y206" s="4" t="e">
        <f t="shared" si="34"/>
        <v>#DIV/0!</v>
      </c>
      <c r="Z206" s="4" t="e">
        <f t="shared" si="35"/>
        <v>#DIV/0!</v>
      </c>
      <c r="AA206" s="4" t="e">
        <f t="shared" si="36"/>
        <v>#DIV/0!</v>
      </c>
      <c r="AB206" s="4" t="e">
        <f t="shared" si="37"/>
        <v>#DIV/0!</v>
      </c>
      <c r="AC206" s="4" t="e">
        <f t="shared" si="38"/>
        <v>#DIV/0!</v>
      </c>
    </row>
    <row r="207" spans="1:29" ht="15" x14ac:dyDescent="0.25">
      <c r="A207">
        <v>2.5099999999999998</v>
      </c>
      <c r="B207">
        <v>3.37</v>
      </c>
      <c r="C207">
        <v>2.9</v>
      </c>
      <c r="D207" s="20">
        <f t="shared" si="42"/>
        <v>3.9969865753398892E-2</v>
      </c>
      <c r="E207" s="17">
        <f>IF(OR($A207="",$B207="",$C207=""),"",A207*'MPTO_working_3-way'!$I206)</f>
        <v>2.6103243630410309</v>
      </c>
      <c r="F207" s="21">
        <f>IF(OR($A207="",$B207="",$C207=""),"",B207*'MPTO_working_3-way'!$I206)</f>
        <v>3.5046984475889542</v>
      </c>
      <c r="G207" s="22">
        <f>IF(OR($A207="",$B207="",$C207=""),"",C207*'MPTO_working_3-way'!$I206)</f>
        <v>3.0159126106848566</v>
      </c>
      <c r="H207" s="17">
        <f>IF(OR($A207="",$B207="",$C207=""),"",'MPTO_working_3-way'!E206)</f>
        <v>2.5968421791814884</v>
      </c>
      <c r="I207" s="21">
        <f>IF(OR($A207="",$B207="",$C207=""),"",'MPTO_working_3-way'!F206)</f>
        <v>3.5284244311014339</v>
      </c>
      <c r="J207" s="22">
        <f>IF(OR($A207="",$B207="",$C207=""),"",'MPTO_working_3-way'!G206)</f>
        <v>3.0165521447898653</v>
      </c>
      <c r="K207" s="17">
        <f>IF(OR($A207="",$B207="",$C207=""),"",'OddsRatio_working_3-way'!H206)</f>
        <v>2.6031012661877093</v>
      </c>
      <c r="L207" s="21">
        <f>IF(OR($A207="",$B207="",$C207=""),"",'OddsRatio_working_3-way'!I206)</f>
        <v>3.5161258283873331</v>
      </c>
      <c r="M207" s="22">
        <f>IF(OR($A207="",$B207="",$C207=""),"",'OddsRatio_working_3-way'!J206)</f>
        <v>3.0171472885805617</v>
      </c>
      <c r="N207" s="29">
        <f t="shared" si="39"/>
        <v>38.309415264967257</v>
      </c>
      <c r="O207" s="30">
        <f t="shared" si="40"/>
        <v>28.533125316043861</v>
      </c>
      <c r="P207" s="30">
        <f t="shared" si="41"/>
        <v>33.1574594189889</v>
      </c>
      <c r="Q207" t="s">
        <v>65</v>
      </c>
      <c r="R207" t="s">
        <v>164</v>
      </c>
      <c r="S207" s="38" t="s">
        <v>212</v>
      </c>
      <c r="T207" s="4">
        <v>22</v>
      </c>
      <c r="U207" s="4">
        <f t="shared" si="30"/>
        <v>13.235059760956176</v>
      </c>
      <c r="V207" s="4">
        <f t="shared" si="31"/>
        <v>15.471810089020771</v>
      </c>
      <c r="W207" s="4">
        <f t="shared" si="32"/>
        <v>14.413793103448276</v>
      </c>
      <c r="X207" s="4">
        <f t="shared" si="33"/>
        <v>14.114396807530953</v>
      </c>
      <c r="Y207" s="4">
        <f t="shared" si="34"/>
        <v>16.35114713559555</v>
      </c>
      <c r="Z207" s="4">
        <f t="shared" si="35"/>
        <v>15.293130150023053</v>
      </c>
      <c r="AA207" s="4">
        <f t="shared" si="36"/>
        <v>-0.8793370465747774</v>
      </c>
      <c r="AB207" s="4">
        <f t="shared" si="37"/>
        <v>-0.87933704657477918</v>
      </c>
      <c r="AC207" s="4">
        <f t="shared" si="38"/>
        <v>-0.8793370465747774</v>
      </c>
    </row>
    <row r="208" spans="1:29" ht="15" x14ac:dyDescent="0.25">
      <c r="A208">
        <v>3.49</v>
      </c>
      <c r="B208">
        <v>4.55</v>
      </c>
      <c r="C208">
        <v>1.88</v>
      </c>
      <c r="D208" s="20">
        <f t="shared" si="42"/>
        <v>3.8228064686639307E-2</v>
      </c>
      <c r="E208" s="17">
        <f>IF(OR($A208="",$B208="",$C208=""),"",A208*'MPTO_working_3-way'!$I207)</f>
        <v>3.6234159457563715</v>
      </c>
      <c r="F208" s="21">
        <f>IF(OR($A208="",$B208="",$C208=""),"",B208*'MPTO_working_3-way'!$I207)</f>
        <v>4.7239376943242091</v>
      </c>
      <c r="G208" s="22">
        <f>IF(OR($A208="",$B208="",$C208=""),"",C208*'MPTO_working_3-way'!$I207)</f>
        <v>1.9518687616108819</v>
      </c>
      <c r="H208" s="17">
        <f>IF(OR($A208="",$B208="",$C208=""),"",'MPTO_working_3-way'!E207)</f>
        <v>3.6524308381958801</v>
      </c>
      <c r="I208" s="21">
        <f>IF(OR($A208="",$B208="",$C208=""),"",'MPTO_working_3-way'!F207)</f>
        <v>4.8300421305594314</v>
      </c>
      <c r="J208" s="22">
        <f>IF(OR($A208="",$B208="",$C208=""),"",'MPTO_working_3-way'!G207)</f>
        <v>1.9261431748881543</v>
      </c>
      <c r="K208" s="17">
        <f>IF(OR($A208="",$B208="",$C208=""),"",'OddsRatio_working_3-way'!H207)</f>
        <v>3.648462310534816</v>
      </c>
      <c r="L208" s="21">
        <f>IF(OR($A208="",$B208="",$C208=""),"",'OddsRatio_working_3-way'!I207)</f>
        <v>4.7759201616058613</v>
      </c>
      <c r="M208" s="22">
        <f>IF(OR($A208="",$B208="",$C208=""),"",'OddsRatio_working_3-way'!J207)</f>
        <v>1.9360027442853969</v>
      </c>
      <c r="N208" s="29">
        <f t="shared" si="39"/>
        <v>27.598266800452979</v>
      </c>
      <c r="O208" s="30">
        <f t="shared" si="40"/>
        <v>21.168780468918879</v>
      </c>
      <c r="P208" s="30">
        <f t="shared" si="41"/>
        <v>51.232952730628142</v>
      </c>
      <c r="Q208" t="s">
        <v>64</v>
      </c>
      <c r="R208" t="s">
        <v>166</v>
      </c>
      <c r="S208" s="38" t="s">
        <v>212</v>
      </c>
      <c r="T208" s="4">
        <v>22</v>
      </c>
      <c r="U208" s="4">
        <f t="shared" si="30"/>
        <v>15.696275071633238</v>
      </c>
      <c r="V208" s="4">
        <f t="shared" si="31"/>
        <v>17.164835164835164</v>
      </c>
      <c r="W208" s="4">
        <f t="shared" si="32"/>
        <v>10.297872340425531</v>
      </c>
      <c r="X208" s="4">
        <f t="shared" si="33"/>
        <v>16.537292494739305</v>
      </c>
      <c r="Y208" s="4">
        <f t="shared" si="34"/>
        <v>18.005852587941231</v>
      </c>
      <c r="Z208" s="4">
        <f t="shared" si="35"/>
        <v>11.138889763531598</v>
      </c>
      <c r="AA208" s="4">
        <f t="shared" si="36"/>
        <v>-0.84101742310606653</v>
      </c>
      <c r="AB208" s="4">
        <f t="shared" si="37"/>
        <v>-0.84101742310606653</v>
      </c>
      <c r="AC208" s="4">
        <f t="shared" si="38"/>
        <v>-0.84101742310606653</v>
      </c>
    </row>
    <row r="209" spans="1:29" ht="15" x14ac:dyDescent="0.25">
      <c r="A209">
        <v>4.3600000000000003</v>
      </c>
      <c r="B209">
        <v>4.1100000000000003</v>
      </c>
      <c r="C209">
        <v>1.76</v>
      </c>
      <c r="D209" s="20">
        <f t="shared" si="42"/>
        <v>4.0848618780045864E-2</v>
      </c>
      <c r="E209" s="17">
        <f>IF(OR($A209="",$B209="",$C209=""),"",A209*'MPTO_working_3-way'!$I208)</f>
        <v>4.5380999778810001</v>
      </c>
      <c r="F209" s="21">
        <f>IF(OR($A209="",$B209="",$C209=""),"",B209*'MPTO_working_3-way'!$I208)</f>
        <v>4.2778878231859885</v>
      </c>
      <c r="G209" s="22">
        <f>IF(OR($A209="",$B209="",$C209=""),"",C209*'MPTO_working_3-way'!$I208)</f>
        <v>1.8318935690528808</v>
      </c>
      <c r="H209" s="17">
        <f>IF(OR($A209="",$B209="",$C209=""),"",'MPTO_working_3-way'!E208)</f>
        <v>4.6351748458395301</v>
      </c>
      <c r="I209" s="21">
        <f>IF(OR($A209="",$B209="",$C209=""),"",'MPTO_working_3-way'!F208)</f>
        <v>4.3536411096083958</v>
      </c>
      <c r="J209" s="22">
        <f>IF(OR($A209="",$B209="",$C209=""),"",'MPTO_working_3-way'!G208)</f>
        <v>1.8032131428679463</v>
      </c>
      <c r="K209" s="17">
        <f>IF(OR($A209="",$B209="",$C209=""),"",'OddsRatio_working_3-way'!H208)</f>
        <v>4.5964029956345982</v>
      </c>
      <c r="L209" s="21">
        <f>IF(OR($A209="",$B209="",$C209=""),"",'OddsRatio_working_3-way'!I208)</f>
        <v>4.3288134870308337</v>
      </c>
      <c r="M209" s="22">
        <f>IF(OR($A209="",$B209="",$C209=""),"",'OddsRatio_working_3-way'!J208)</f>
        <v>1.8134721061554446</v>
      </c>
      <c r="N209" s="29">
        <f t="shared" si="39"/>
        <v>22.03565379506988</v>
      </c>
      <c r="O209" s="30">
        <f t="shared" si="40"/>
        <v>23.376022030779726</v>
      </c>
      <c r="P209" s="30">
        <f t="shared" si="41"/>
        <v>54.58832417415038</v>
      </c>
      <c r="Q209" t="s">
        <v>130</v>
      </c>
      <c r="R209" t="s">
        <v>124</v>
      </c>
      <c r="S209" s="38" t="s">
        <v>212</v>
      </c>
      <c r="T209" s="4">
        <v>22</v>
      </c>
      <c r="U209" s="4">
        <f t="shared" si="30"/>
        <v>16.954128440366972</v>
      </c>
      <c r="V209" s="4">
        <f t="shared" si="31"/>
        <v>16.64720194647202</v>
      </c>
      <c r="W209" s="4">
        <f t="shared" si="32"/>
        <v>9.5</v>
      </c>
      <c r="X209" s="4">
        <f t="shared" si="33"/>
        <v>17.852798053527984</v>
      </c>
      <c r="Y209" s="4">
        <f t="shared" si="34"/>
        <v>17.545871559633028</v>
      </c>
      <c r="Z209" s="4">
        <f t="shared" si="35"/>
        <v>10.398669613161008</v>
      </c>
      <c r="AA209" s="4">
        <f t="shared" si="36"/>
        <v>-0.89866961316101168</v>
      </c>
      <c r="AB209" s="4">
        <f t="shared" si="37"/>
        <v>-0.89866961316100813</v>
      </c>
      <c r="AC209" s="4">
        <f t="shared" si="38"/>
        <v>-0.89866961316100813</v>
      </c>
    </row>
    <row r="210" spans="1:29" ht="15" x14ac:dyDescent="0.25">
      <c r="A210">
        <v>3.21</v>
      </c>
      <c r="B210">
        <v>3.67</v>
      </c>
      <c r="C210">
        <v>2.19</v>
      </c>
      <c r="D210" s="20">
        <f t="shared" si="42"/>
        <v>4.0627048349686445E-2</v>
      </c>
      <c r="E210" s="17">
        <f>IF(OR($A210="",$B210="",$C210=""),"",A210*'MPTO_working_3-way'!$I209)</f>
        <v>3.3404128252024936</v>
      </c>
      <c r="F210" s="21">
        <f>IF(OR($A210="",$B210="",$C210=""),"",B210*'MPTO_working_3-way'!$I209)</f>
        <v>3.8191012674433491</v>
      </c>
      <c r="G210" s="22">
        <f>IF(OR($A210="",$B210="",$C210=""),"",C210*'MPTO_working_3-way'!$I209)</f>
        <v>2.2789732358858132</v>
      </c>
      <c r="H210" s="17">
        <f>IF(OR($A210="",$B210="",$C210=""),"",'MPTO_working_3-way'!E209)</f>
        <v>3.3558834122819579</v>
      </c>
      <c r="I210" s="21">
        <f>IF(OR($A210="",$B210="",$C210=""),"",'MPTO_working_3-way'!F209)</f>
        <v>3.8619400521906182</v>
      </c>
      <c r="J210" s="22">
        <f>IF(OR($A210="",$B210="",$C210=""),"",'MPTO_working_3-way'!G209)</f>
        <v>2.2569356218197547</v>
      </c>
      <c r="K210" s="17">
        <f>IF(OR($A210="",$B210="",$C210=""),"",'OddsRatio_working_3-way'!H209)</f>
        <v>3.3514810273209008</v>
      </c>
      <c r="L210" s="21">
        <f>IF(OR($A210="",$B210="",$C210=""),"",'OddsRatio_working_3-way'!I209)</f>
        <v>3.8409295669442551</v>
      </c>
      <c r="M210" s="22">
        <f>IF(OR($A210="",$B210="",$C210=""),"",'OddsRatio_working_3-way'!J209)</f>
        <v>2.2661820916343305</v>
      </c>
      <c r="N210" s="29">
        <f t="shared" si="39"/>
        <v>29.936419608237514</v>
      </c>
      <c r="O210" s="30">
        <f t="shared" si="40"/>
        <v>26.184170829003385</v>
      </c>
      <c r="P210" s="30">
        <f t="shared" si="41"/>
        <v>43.879409562759101</v>
      </c>
      <c r="Q210" t="s">
        <v>165</v>
      </c>
      <c r="R210" t="s">
        <v>126</v>
      </c>
      <c r="S210" s="38" t="s">
        <v>212</v>
      </c>
      <c r="T210" s="4">
        <v>22</v>
      </c>
      <c r="U210" s="4">
        <f t="shared" si="30"/>
        <v>15.146417445482866</v>
      </c>
      <c r="V210" s="4">
        <f t="shared" si="31"/>
        <v>16.005449591280655</v>
      </c>
      <c r="W210" s="4">
        <f t="shared" si="32"/>
        <v>11.954337899543379</v>
      </c>
      <c r="X210" s="4">
        <f t="shared" si="33"/>
        <v>16.040212509175966</v>
      </c>
      <c r="Y210" s="4">
        <f t="shared" si="34"/>
        <v>16.899244654973756</v>
      </c>
      <c r="Z210" s="4">
        <f t="shared" si="35"/>
        <v>12.84813296323648</v>
      </c>
      <c r="AA210" s="4">
        <f t="shared" si="36"/>
        <v>-0.89379506369309958</v>
      </c>
      <c r="AB210" s="4">
        <f t="shared" si="37"/>
        <v>-0.89379506369310135</v>
      </c>
      <c r="AC210" s="4">
        <f t="shared" si="38"/>
        <v>-0.89379506369310135</v>
      </c>
    </row>
    <row r="211" spans="1:29" ht="15" x14ac:dyDescent="0.25">
      <c r="A211">
        <v>2.95</v>
      </c>
      <c r="B211">
        <v>3.61</v>
      </c>
      <c r="C211">
        <v>2.36</v>
      </c>
      <c r="D211" s="20">
        <f t="shared" si="42"/>
        <v>3.9720174656087126E-2</v>
      </c>
      <c r="E211" s="17">
        <f>IF(OR($A211="",$B211="",$C211=""),"",A211*'MPTO_working_3-way'!$I210)</f>
        <v>3.067174515235457</v>
      </c>
      <c r="F211" s="21">
        <f>IF(OR($A211="",$B211="",$C211=""),"",B211*'MPTO_working_3-way'!$I210)</f>
        <v>3.7533898305084743</v>
      </c>
      <c r="G211" s="22">
        <f>IF(OR($A211="",$B211="",$C211=""),"",C211*'MPTO_working_3-way'!$I210)</f>
        <v>2.4537396121883654</v>
      </c>
      <c r="H211" s="17">
        <f>IF(OR($A211="",$B211="",$C211=""),"",'MPTO_working_3-way'!E210)</f>
        <v>3.0699048717209574</v>
      </c>
      <c r="I211" s="21">
        <f>IF(OR($A211="",$B211="",$C211=""),"",'MPTO_working_3-way'!F210)</f>
        <v>3.7912068351726593</v>
      </c>
      <c r="J211" s="22">
        <f>IF(OR($A211="",$B211="",$C211=""),"",'MPTO_working_3-way'!G210)</f>
        <v>2.4361203248312937</v>
      </c>
      <c r="K211" s="17">
        <f>IF(OR($A211="",$B211="",$C211=""),"",'OddsRatio_working_3-way'!H210)</f>
        <v>3.0704997717319444</v>
      </c>
      <c r="L211" s="21">
        <f>IF(OR($A211="",$B211="",$C211=""),"",'OddsRatio_working_3-way'!I210)</f>
        <v>3.7712843098566018</v>
      </c>
      <c r="M211" s="22">
        <f>IF(OR($A211="",$B211="",$C211=""),"",'OddsRatio_working_3-way'!J210)</f>
        <v>2.444040866438689</v>
      </c>
      <c r="N211" s="29">
        <f t="shared" si="39"/>
        <v>32.603296455181756</v>
      </c>
      <c r="O211" s="30">
        <f t="shared" si="40"/>
        <v>26.642582975841052</v>
      </c>
      <c r="P211" s="30">
        <f t="shared" si="41"/>
        <v>40.7541205689772</v>
      </c>
      <c r="Q211" t="s">
        <v>169</v>
      </c>
      <c r="R211" t="s">
        <v>128</v>
      </c>
      <c r="S211" s="38" t="s">
        <v>212</v>
      </c>
      <c r="T211" s="4">
        <v>22</v>
      </c>
      <c r="U211" s="4">
        <f t="shared" si="30"/>
        <v>14.542372881355934</v>
      </c>
      <c r="V211" s="4">
        <f t="shared" si="31"/>
        <v>15.905817174515237</v>
      </c>
      <c r="W211" s="4">
        <f t="shared" si="32"/>
        <v>12.677966101694913</v>
      </c>
      <c r="X211" s="4">
        <f t="shared" si="33"/>
        <v>15.41621672378985</v>
      </c>
      <c r="Y211" s="4">
        <f t="shared" si="34"/>
        <v>16.779661016949152</v>
      </c>
      <c r="Z211" s="4">
        <f t="shared" si="35"/>
        <v>13.551809944128832</v>
      </c>
      <c r="AA211" s="4">
        <f t="shared" si="36"/>
        <v>-0.87384384243391544</v>
      </c>
      <c r="AB211" s="4">
        <f t="shared" si="37"/>
        <v>-0.87384384243391544</v>
      </c>
      <c r="AC211" s="4">
        <f t="shared" si="38"/>
        <v>-0.87384384243391899</v>
      </c>
    </row>
    <row r="212" spans="1:29" ht="15" x14ac:dyDescent="0.25">
      <c r="A212"/>
      <c r="B212"/>
      <c r="C212"/>
      <c r="D212" s="20" t="str">
        <f t="shared" si="42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29" t="e">
        <f t="shared" si="39"/>
        <v>#VALUE!</v>
      </c>
      <c r="O212" s="30" t="e">
        <f t="shared" si="40"/>
        <v>#VALUE!</v>
      </c>
      <c r="P212" s="30" t="e">
        <f t="shared" si="41"/>
        <v>#VALUE!</v>
      </c>
      <c r="Q212" t="s">
        <v>125</v>
      </c>
      <c r="R212" t="s">
        <v>168</v>
      </c>
      <c r="S212" s="38" t="s">
        <v>212</v>
      </c>
      <c r="T212" s="4">
        <v>22</v>
      </c>
      <c r="U212" s="4" t="e">
        <f t="shared" si="30"/>
        <v>#DIV/0!</v>
      </c>
      <c r="V212" s="4" t="e">
        <f t="shared" si="31"/>
        <v>#DIV/0!</v>
      </c>
      <c r="W212" s="4" t="e">
        <f t="shared" si="32"/>
        <v>#DIV/0!</v>
      </c>
      <c r="X212" s="4" t="e">
        <f t="shared" si="33"/>
        <v>#DIV/0!</v>
      </c>
      <c r="Y212" s="4" t="e">
        <f t="shared" si="34"/>
        <v>#DIV/0!</v>
      </c>
      <c r="Z212" s="4" t="e">
        <f t="shared" si="35"/>
        <v>#DIV/0!</v>
      </c>
      <c r="AA212" s="4" t="e">
        <f t="shared" si="36"/>
        <v>#DIV/0!</v>
      </c>
      <c r="AB212" s="4" t="e">
        <f t="shared" si="37"/>
        <v>#DIV/0!</v>
      </c>
      <c r="AC212" s="4" t="e">
        <f t="shared" si="38"/>
        <v>#DIV/0!</v>
      </c>
    </row>
    <row r="213" spans="1:29" ht="15" x14ac:dyDescent="0.25">
      <c r="A213">
        <v>1.93</v>
      </c>
      <c r="B213">
        <v>4.04</v>
      </c>
      <c r="C213">
        <v>3.79</v>
      </c>
      <c r="D213" s="20">
        <f t="shared" si="42"/>
        <v>2.9511710245217593E-2</v>
      </c>
      <c r="E213" s="17">
        <f>IF(OR($A213="",$B213="",$C213=""),"",A213*'MPTO_working_3-way'!$I212)</f>
        <v>1.9869576007732699</v>
      </c>
      <c r="F213" s="21">
        <f>IF(OR($A213="",$B213="",$C213=""),"",B213*'MPTO_working_3-way'!$I212)</f>
        <v>4.1592273093906789</v>
      </c>
      <c r="G213" s="22">
        <f>IF(OR($A213="",$B213="",$C213=""),"",C213*'MPTO_working_3-way'!$I212)</f>
        <v>3.9018493818293747</v>
      </c>
      <c r="H213" s="17">
        <f>IF(OR($A213="",$B213="",$C213=""),"",'MPTO_working_3-way'!E212)</f>
        <v>1.9673518810062995</v>
      </c>
      <c r="I213" s="21">
        <f>IF(OR($A213="",$B213="",$C213=""),"",'MPTO_working_3-way'!F212)</f>
        <v>4.2072045599114816</v>
      </c>
      <c r="J213" s="22">
        <f>IF(OR($A213="",$B213="",$C213=""),"",'MPTO_working_3-way'!G212)</f>
        <v>3.9367752943583803</v>
      </c>
      <c r="K213" s="17">
        <f>IF(OR($A213="",$B213="",$C213=""),"",'OddsRatio_working_3-way'!H212)</f>
        <v>1.9748982925987453</v>
      </c>
      <c r="L213" s="21">
        <f>IF(OR($A213="",$B213="",$C213=""),"",'OddsRatio_working_3-way'!I212)</f>
        <v>4.1867643112905215</v>
      </c>
      <c r="M213" s="22">
        <f>IF(OR($A213="",$B213="",$C213=""),"",'OddsRatio_working_3-way'!J212)</f>
        <v>3.9246948777962349</v>
      </c>
      <c r="N213" s="29">
        <f t="shared" si="39"/>
        <v>50.328200239946099</v>
      </c>
      <c r="O213" s="30">
        <f t="shared" si="40"/>
        <v>24.042927342350488</v>
      </c>
      <c r="P213" s="30">
        <f t="shared" si="41"/>
        <v>25.62887241770342</v>
      </c>
      <c r="Q213" t="s">
        <v>38</v>
      </c>
      <c r="R213" t="s">
        <v>36</v>
      </c>
      <c r="S213" s="38" t="s">
        <v>213</v>
      </c>
      <c r="T213" s="4">
        <v>22</v>
      </c>
      <c r="U213" s="4">
        <f t="shared" si="30"/>
        <v>10.601036269430054</v>
      </c>
      <c r="V213" s="4">
        <f t="shared" si="31"/>
        <v>16.554455445544555</v>
      </c>
      <c r="W213" s="4">
        <f t="shared" si="32"/>
        <v>16.195250659630606</v>
      </c>
      <c r="X213" s="4">
        <f t="shared" si="33"/>
        <v>11.250293894824837</v>
      </c>
      <c r="Y213" s="4">
        <f t="shared" si="34"/>
        <v>17.20371307093934</v>
      </c>
      <c r="Z213" s="4">
        <f t="shared" si="35"/>
        <v>16.844508285025395</v>
      </c>
      <c r="AA213" s="4">
        <f t="shared" si="36"/>
        <v>-0.64925762539478349</v>
      </c>
      <c r="AB213" s="4">
        <f t="shared" si="37"/>
        <v>-0.64925762539478526</v>
      </c>
      <c r="AC213" s="4">
        <f t="shared" si="38"/>
        <v>-0.64925762539478882</v>
      </c>
    </row>
    <row r="214" spans="1:29" ht="15" x14ac:dyDescent="0.25">
      <c r="A214">
        <v>2.34</v>
      </c>
      <c r="B214">
        <v>3.55</v>
      </c>
      <c r="C214">
        <v>3.11</v>
      </c>
      <c r="D214" s="20">
        <f t="shared" si="42"/>
        <v>3.0583976555626613E-2</v>
      </c>
      <c r="E214" s="17">
        <f>IF(OR($A214="",$B214="",$C214=""),"",A214*'MPTO_working_3-way'!$I213)</f>
        <v>2.4115665051401662</v>
      </c>
      <c r="F214" s="21">
        <f>IF(OR($A214="",$B214="",$C214=""),"",B214*'MPTO_working_3-way'!$I213)</f>
        <v>3.6585731167724744</v>
      </c>
      <c r="G214" s="22">
        <f>IF(OR($A214="",$B214="",$C214=""),"",C214*'MPTO_working_3-way'!$I213)</f>
        <v>3.2051161670879988</v>
      </c>
      <c r="H214" s="17">
        <f>IF(OR($A214="",$B214="",$C214=""),"",'MPTO_working_3-way'!E213)</f>
        <v>2.3971860765566078</v>
      </c>
      <c r="I214" s="21">
        <f>IF(OR($A214="",$B214="",$C214=""),"",'MPTO_working_3-way'!F213)</f>
        <v>3.6833025458046671</v>
      </c>
      <c r="J214" s="22">
        <f>IF(OR($A214="",$B214="",$C214=""),"",'MPTO_working_3-way'!G213)</f>
        <v>3.2118323955994965</v>
      </c>
      <c r="K214" s="17">
        <f>IF(OR($A214="",$B214="",$C214=""),"",'OddsRatio_working_3-way'!H213)</f>
        <v>2.4035101133631862</v>
      </c>
      <c r="L214" s="21">
        <f>IF(OR($A214="",$B214="",$C214=""),"",'OddsRatio_working_3-way'!I213)</f>
        <v>3.6708587978180041</v>
      </c>
      <c r="M214" s="22">
        <f>IF(OR($A214="",$B214="",$C214=""),"",'OddsRatio_working_3-way'!J213)</f>
        <v>3.2100047307435249</v>
      </c>
      <c r="N214" s="29">
        <f t="shared" si="39"/>
        <v>41.466822410600592</v>
      </c>
      <c r="O214" s="30">
        <f t="shared" si="40"/>
        <v>27.333060405860678</v>
      </c>
      <c r="P214" s="30">
        <f t="shared" si="41"/>
        <v>31.200117183538712</v>
      </c>
      <c r="Q214" t="s">
        <v>73</v>
      </c>
      <c r="R214" t="s">
        <v>74</v>
      </c>
      <c r="S214" s="38" t="s">
        <v>213</v>
      </c>
      <c r="T214" s="4">
        <v>22</v>
      </c>
      <c r="U214" s="4">
        <f t="shared" si="30"/>
        <v>12.598290598290598</v>
      </c>
      <c r="V214" s="4">
        <f t="shared" si="31"/>
        <v>15.80281690140845</v>
      </c>
      <c r="W214" s="4">
        <f t="shared" si="32"/>
        <v>14.926045016077172</v>
      </c>
      <c r="X214" s="4">
        <f t="shared" si="33"/>
        <v>13.271138082514378</v>
      </c>
      <c r="Y214" s="4">
        <f t="shared" si="34"/>
        <v>16.475664385632232</v>
      </c>
      <c r="Z214" s="4">
        <f t="shared" si="35"/>
        <v>15.598892500300954</v>
      </c>
      <c r="AA214" s="4">
        <f t="shared" si="36"/>
        <v>-0.67284748422378016</v>
      </c>
      <c r="AB214" s="4">
        <f t="shared" si="37"/>
        <v>-0.67284748422378193</v>
      </c>
      <c r="AC214" s="4">
        <f t="shared" si="38"/>
        <v>-0.67284748422378193</v>
      </c>
    </row>
    <row r="215" spans="1:29" ht="15" x14ac:dyDescent="0.25">
      <c r="A215">
        <v>1.88</v>
      </c>
      <c r="B215">
        <v>3.81</v>
      </c>
      <c r="C215">
        <v>4.29</v>
      </c>
      <c r="D215" s="20">
        <f t="shared" si="42"/>
        <v>2.7482318318304166E-2</v>
      </c>
      <c r="E215" s="17">
        <f>IF(OR($A215="",$B215="",$C215=""),"",A215*'MPTO_working_3-way'!$I214)</f>
        <v>1.9316667584384117</v>
      </c>
      <c r="F215" s="21">
        <f>IF(OR($A215="",$B215="",$C215=""),"",B215*'MPTO_working_3-way'!$I214)</f>
        <v>3.914707632792739</v>
      </c>
      <c r="G215" s="22">
        <f>IF(OR($A215="",$B215="",$C215=""),"",C215*'MPTO_working_3-way'!$I214)</f>
        <v>4.4078991455855245</v>
      </c>
      <c r="H215" s="17">
        <f>IF(OR($A215="",$B215="",$C215=""),"",'MPTO_working_3-way'!E214)</f>
        <v>1.9129452263044617</v>
      </c>
      <c r="I215" s="21">
        <f>IF(OR($A215="",$B215="",$C215=""),"",'MPTO_working_3-way'!F214)</f>
        <v>3.9477878398253576</v>
      </c>
      <c r="J215" s="22">
        <f>IF(OR($A215="",$B215="",$C215=""),"",'MPTO_working_3-way'!G214)</f>
        <v>4.4654925868701625</v>
      </c>
      <c r="K215" s="17">
        <f>IF(OR($A215="",$B215="",$C215=""),"",'OddsRatio_working_3-way'!H214)</f>
        <v>1.9200528054721895</v>
      </c>
      <c r="L215" s="21">
        <f>IF(OR($A215="",$B215="",$C215=""),"",'OddsRatio_working_3-way'!I214)</f>
        <v>3.9378958902009695</v>
      </c>
      <c r="M215" s="22">
        <f>IF(OR($A215="",$B215="",$C215=""),"",'OddsRatio_working_3-way'!J214)</f>
        <v>4.4397428750039829</v>
      </c>
      <c r="N215" s="29">
        <f t="shared" si="39"/>
        <v>51.768763718252053</v>
      </c>
      <c r="O215" s="30">
        <f t="shared" si="40"/>
        <v>25.544691808481325</v>
      </c>
      <c r="P215" s="30">
        <f t="shared" si="41"/>
        <v>22.686544473266636</v>
      </c>
      <c r="Q215" t="s">
        <v>35</v>
      </c>
      <c r="R215" t="s">
        <v>71</v>
      </c>
      <c r="S215" s="38" t="s">
        <v>213</v>
      </c>
      <c r="T215" s="4">
        <v>22</v>
      </c>
      <c r="U215" s="4">
        <f t="shared" si="30"/>
        <v>10.297872340425531</v>
      </c>
      <c r="V215" s="4">
        <f t="shared" si="31"/>
        <v>16.225721784776905</v>
      </c>
      <c r="W215" s="4">
        <f t="shared" si="32"/>
        <v>16.871794871794869</v>
      </c>
      <c r="X215" s="4">
        <f t="shared" si="33"/>
        <v>10.902483343428225</v>
      </c>
      <c r="Y215" s="4">
        <f t="shared" si="34"/>
        <v>16.830332787779597</v>
      </c>
      <c r="Z215" s="4">
        <f t="shared" si="35"/>
        <v>17.476405874797567</v>
      </c>
      <c r="AA215" s="4">
        <f t="shared" si="36"/>
        <v>-0.60461100300269344</v>
      </c>
      <c r="AB215" s="4">
        <f t="shared" si="37"/>
        <v>-0.60461100300269166</v>
      </c>
      <c r="AC215" s="4">
        <f t="shared" si="38"/>
        <v>-0.60461100300269877</v>
      </c>
    </row>
    <row r="216" spans="1:29" ht="15" x14ac:dyDescent="0.25">
      <c r="A216">
        <v>6.4</v>
      </c>
      <c r="B216">
        <v>4.2699999999999996</v>
      </c>
      <c r="C216">
        <v>1.56</v>
      </c>
      <c r="D216" s="20">
        <f t="shared" si="42"/>
        <v>3.1467678496367002E-2</v>
      </c>
      <c r="E216" s="17">
        <f>IF(OR($A216="",$B216="",$C216=""),"",A216*'MPTO_working_3-way'!$I215)</f>
        <v>6.6013931423767493</v>
      </c>
      <c r="F216" s="21">
        <f>IF(OR($A216="",$B216="",$C216=""),"",B216*'MPTO_working_3-way'!$I215)</f>
        <v>4.404366987179487</v>
      </c>
      <c r="G216" s="22">
        <f>IF(OR($A216="",$B216="",$C216=""),"",C216*'MPTO_working_3-way'!$I215)</f>
        <v>1.6090895784543326</v>
      </c>
      <c r="H216" s="17">
        <f>IF(OR($A216="",$B216="",$C216=""),"",'MPTO_working_3-way'!E215)</f>
        <v>6.8605563327697352</v>
      </c>
      <c r="I216" s="21">
        <f>IF(OR($A216="",$B216="",$C216=""),"",'MPTO_working_3-way'!F215)</f>
        <v>4.47021650807676</v>
      </c>
      <c r="J216" s="22">
        <f>IF(OR($A216="",$B216="",$C216=""),"",'MPTO_working_3-way'!G215)</f>
        <v>1.5859512257063522</v>
      </c>
      <c r="K216" s="17">
        <f>IF(OR($A216="",$B216="",$C216=""),"",'OddsRatio_working_3-way'!H215)</f>
        <v>6.7254473087907458</v>
      </c>
      <c r="L216" s="21">
        <f>IF(OR($A216="",$B216="",$C216=""),"",'OddsRatio_working_3-way'!I215)</f>
        <v>4.4670764258788402</v>
      </c>
      <c r="M216" s="22">
        <f>IF(OR($A216="",$B216="",$C216=""),"",'OddsRatio_working_3-way'!J215)</f>
        <v>1.5937500912820033</v>
      </c>
      <c r="N216" s="29">
        <f t="shared" si="39"/>
        <v>15.148317611636179</v>
      </c>
      <c r="O216" s="30">
        <f t="shared" si="40"/>
        <v>22.704738340625656</v>
      </c>
      <c r="P216" s="30">
        <f t="shared" si="41"/>
        <v>62.14694404773816</v>
      </c>
      <c r="Q216" t="s">
        <v>34</v>
      </c>
      <c r="R216" t="s">
        <v>133</v>
      </c>
      <c r="S216" s="38" t="s">
        <v>213</v>
      </c>
      <c r="T216" s="4">
        <v>22</v>
      </c>
      <c r="U216" s="4">
        <f t="shared" si="30"/>
        <v>18.5625</v>
      </c>
      <c r="V216" s="4">
        <f t="shared" si="31"/>
        <v>16.847775175644028</v>
      </c>
      <c r="W216" s="4">
        <f t="shared" si="32"/>
        <v>7.8974358974358969</v>
      </c>
      <c r="X216" s="4">
        <f t="shared" si="33"/>
        <v>19.254788926920074</v>
      </c>
      <c r="Y216" s="4">
        <f t="shared" si="34"/>
        <v>17.540064102564102</v>
      </c>
      <c r="Z216" s="4">
        <f t="shared" si="35"/>
        <v>8.5897248243559723</v>
      </c>
      <c r="AA216" s="4">
        <f t="shared" si="36"/>
        <v>-0.69228892692007449</v>
      </c>
      <c r="AB216" s="4">
        <f t="shared" si="37"/>
        <v>-0.69228892692007449</v>
      </c>
      <c r="AC216" s="4">
        <f t="shared" si="38"/>
        <v>-0.69228892692007538</v>
      </c>
    </row>
    <row r="217" spans="1:29" ht="15" x14ac:dyDescent="0.25">
      <c r="A217">
        <v>2.2599999999999998</v>
      </c>
      <c r="B217">
        <v>3.87</v>
      </c>
      <c r="C217">
        <v>3.03</v>
      </c>
      <c r="D217" s="20">
        <f t="shared" si="42"/>
        <v>3.0908812223062299E-2</v>
      </c>
      <c r="E217" s="17">
        <f>IF(OR($A217="",$B217="",$C217=""),"",A217*'MPTO_working_3-way'!$I216)</f>
        <v>2.3298539156241205</v>
      </c>
      <c r="F217" s="21">
        <f>IF(OR($A217="",$B217="",$C217=""),"",B217*'MPTO_working_3-way'!$I216)</f>
        <v>3.9896171033032513</v>
      </c>
      <c r="G217" s="22">
        <f>IF(OR($A217="",$B217="",$C217=""),"",C217*'MPTO_working_3-way'!$I216)</f>
        <v>3.1236537010358787</v>
      </c>
      <c r="H217" s="17">
        <f>IF(OR($A217="",$B217="",$C217=""),"",'MPTO_working_3-way'!E216)</f>
        <v>2.3138778083974398</v>
      </c>
      <c r="I217" s="21">
        <f>IF(OR($A217="",$B217="",$C217=""),"",'MPTO_working_3-way'!F216)</f>
        <v>4.030714115583196</v>
      </c>
      <c r="J217" s="22">
        <f>IF(OR($A217="",$B217="",$C217=""),"",'MPTO_working_3-way'!G216)</f>
        <v>3.1276383007901893</v>
      </c>
      <c r="K217" s="17">
        <f>IF(OR($A217="",$B217="",$C217=""),"",'OddsRatio_working_3-way'!H216)</f>
        <v>2.3209099590312667</v>
      </c>
      <c r="L217" s="21">
        <f>IF(OR($A217="",$B217="",$C217=""),"",'OddsRatio_working_3-way'!I216)</f>
        <v>4.0087393511267768</v>
      </c>
      <c r="M217" s="22">
        <f>IF(OR($A217="",$B217="",$C217=""),"",'OddsRatio_working_3-way'!J216)</f>
        <v>3.1281327117725972</v>
      </c>
      <c r="N217" s="29">
        <f t="shared" si="39"/>
        <v>42.921145969451061</v>
      </c>
      <c r="O217" s="30">
        <f t="shared" si="40"/>
        <v>25.065061987328008</v>
      </c>
      <c r="P217" s="30">
        <f t="shared" si="41"/>
        <v>32.013792043220924</v>
      </c>
      <c r="Q217" t="s">
        <v>134</v>
      </c>
      <c r="R217" t="s">
        <v>132</v>
      </c>
      <c r="S217" s="38" t="s">
        <v>213</v>
      </c>
      <c r="T217" s="4">
        <v>22</v>
      </c>
      <c r="U217" s="4">
        <f t="shared" si="30"/>
        <v>12.265486725663717</v>
      </c>
      <c r="V217" s="4">
        <f t="shared" si="31"/>
        <v>16.315245478036175</v>
      </c>
      <c r="W217" s="4">
        <f t="shared" si="32"/>
        <v>14.739273927392738</v>
      </c>
      <c r="X217" s="4">
        <f t="shared" si="33"/>
        <v>12.945480594571084</v>
      </c>
      <c r="Y217" s="4">
        <f t="shared" si="34"/>
        <v>16.995239346943546</v>
      </c>
      <c r="Z217" s="4">
        <f t="shared" si="35"/>
        <v>15.419267796300108</v>
      </c>
      <c r="AA217" s="4">
        <f t="shared" si="36"/>
        <v>-0.67999386890736702</v>
      </c>
      <c r="AB217" s="4">
        <f t="shared" si="37"/>
        <v>-0.67999386890737057</v>
      </c>
      <c r="AC217" s="4">
        <f t="shared" si="38"/>
        <v>-0.67999386890737057</v>
      </c>
    </row>
    <row r="218" spans="1:29" ht="15" x14ac:dyDescent="0.25">
      <c r="A218">
        <v>3.25</v>
      </c>
      <c r="B218">
        <v>3.51</v>
      </c>
      <c r="C218">
        <v>2.2799999999999998</v>
      </c>
      <c r="D218" s="20">
        <f t="shared" si="42"/>
        <v>3.1189083820662766E-2</v>
      </c>
      <c r="E218" s="17">
        <f>IF(OR($A218="",$B218="",$C218=""),"",A218*'MPTO_working_3-way'!$I217)</f>
        <v>3.3513645224171542</v>
      </c>
      <c r="F218" s="21">
        <f>IF(OR($A218="",$B218="",$C218=""),"",B218*'MPTO_working_3-way'!$I217)</f>
        <v>3.6194736842105262</v>
      </c>
      <c r="G218" s="22">
        <f>IF(OR($A218="",$B218="",$C218=""),"",C218*'MPTO_working_3-way'!$I217)</f>
        <v>2.3511111111111109</v>
      </c>
      <c r="H218" s="17">
        <f>IF(OR($A218="",$B218="",$C218=""),"",'MPTO_working_3-way'!E217)</f>
        <v>3.363651647612643</v>
      </c>
      <c r="I218" s="21">
        <f>IF(OR($A218="",$B218="",$C218=""),"",'MPTO_working_3-way'!F217)</f>
        <v>3.6429351784413693</v>
      </c>
      <c r="J218" s="22">
        <f>IF(OR($A218="",$B218="",$C218=""),"",'MPTO_working_3-way'!G217)</f>
        <v>2.3353566009104703</v>
      </c>
      <c r="K218" s="17">
        <f>IF(OR($A218="",$B218="",$C218=""),"",'OddsRatio_working_3-way'!H217)</f>
        <v>3.3591898488906224</v>
      </c>
      <c r="L218" s="21">
        <f>IF(OR($A218="",$B218="",$C218=""),"",'OddsRatio_working_3-way'!I217)</f>
        <v>3.6318073425402053</v>
      </c>
      <c r="M218" s="22">
        <f>IF(OR($A218="",$B218="",$C218=""),"",'OddsRatio_working_3-way'!J217)</f>
        <v>2.3421168918133319</v>
      </c>
      <c r="N218" s="29">
        <f t="shared" si="39"/>
        <v>29.838592409480874</v>
      </c>
      <c r="O218" s="30">
        <f t="shared" si="40"/>
        <v>27.628326305074889</v>
      </c>
      <c r="P218" s="30">
        <f t="shared" si="41"/>
        <v>42.533081285444233</v>
      </c>
      <c r="Q218" t="s">
        <v>39</v>
      </c>
      <c r="R218" t="s">
        <v>137</v>
      </c>
      <c r="S218" s="38" t="s">
        <v>213</v>
      </c>
      <c r="T218" s="4">
        <v>22</v>
      </c>
      <c r="U218" s="4">
        <f t="shared" si="30"/>
        <v>15.230769230769232</v>
      </c>
      <c r="V218" s="4">
        <f t="shared" si="31"/>
        <v>15.732193732193732</v>
      </c>
      <c r="W218" s="4">
        <f t="shared" si="32"/>
        <v>12.350877192982455</v>
      </c>
      <c r="X218" s="4">
        <f t="shared" si="33"/>
        <v>15.916929074823811</v>
      </c>
      <c r="Y218" s="4">
        <f t="shared" si="34"/>
        <v>16.418353576248315</v>
      </c>
      <c r="Z218" s="4">
        <f t="shared" si="35"/>
        <v>13.037037037037036</v>
      </c>
      <c r="AA218" s="4">
        <f t="shared" si="36"/>
        <v>-0.68615984405457908</v>
      </c>
      <c r="AB218" s="4">
        <f t="shared" si="37"/>
        <v>-0.68615984405458263</v>
      </c>
      <c r="AC218" s="4">
        <f t="shared" si="38"/>
        <v>-0.68615984405458086</v>
      </c>
    </row>
    <row r="219" spans="1:29" ht="15" x14ac:dyDescent="0.25">
      <c r="A219">
        <v>1.08</v>
      </c>
      <c r="B219">
        <v>13.1</v>
      </c>
      <c r="C219">
        <v>30.22</v>
      </c>
      <c r="D219" s="20">
        <f t="shared" si="42"/>
        <v>3.5352472220023357E-2</v>
      </c>
      <c r="E219" s="17">
        <f>IF(OR($A219="",$B219="",$C219=""),"",A219*'MPTO_working_3-way'!$I218)</f>
        <v>1.1181806699976253</v>
      </c>
      <c r="F219" s="21">
        <f>IF(OR($A219="",$B219="",$C219=""),"",B219*'MPTO_working_3-way'!$I218)</f>
        <v>13.563117386082306</v>
      </c>
      <c r="G219" s="22">
        <f>IF(OR($A219="",$B219="",$C219=""),"",C219*'MPTO_working_3-way'!$I218)</f>
        <v>31.288351710489106</v>
      </c>
      <c r="H219" s="17">
        <f>IF(OR($A219="",$B219="",$C219=""),"",'MPTO_working_3-way'!E218)</f>
        <v>1.0939222278616847</v>
      </c>
      <c r="I219" s="21">
        <f>IF(OR($A219="",$B219="",$C219=""),"",'MPTO_working_3-way'!F218)</f>
        <v>15.491453875080653</v>
      </c>
      <c r="J219" s="22">
        <f>IF(OR($A219="",$B219="",$C219=""),"",'MPTO_working_3-way'!G218)</f>
        <v>46.934009929393355</v>
      </c>
      <c r="K219" s="17">
        <f>IF(OR($A219="",$B219="",$C219=""),"",'OddsRatio_working_3-way'!H218)</f>
        <v>1.098663351893137</v>
      </c>
      <c r="L219" s="21">
        <f>IF(OR($A219="",$B219="",$C219=""),"",'OddsRatio_working_3-way'!I218)</f>
        <v>15.922831973836981</v>
      </c>
      <c r="M219" s="22">
        <f>IF(OR($A219="",$B219="",$C219=""),"",'OddsRatio_working_3-way'!J218)</f>
        <v>37.036789278968314</v>
      </c>
      <c r="N219" s="29">
        <f t="shared" si="39"/>
        <v>89.430986139487075</v>
      </c>
      <c r="O219" s="30">
        <f t="shared" si="40"/>
        <v>7.3729362618813781</v>
      </c>
      <c r="P219" s="30">
        <f t="shared" si="41"/>
        <v>3.1960775986315699</v>
      </c>
      <c r="Q219" t="s">
        <v>68</v>
      </c>
      <c r="R219" t="s">
        <v>37</v>
      </c>
      <c r="S219" s="38" t="s">
        <v>213</v>
      </c>
      <c r="T219" s="4">
        <v>22</v>
      </c>
      <c r="U219" s="4">
        <f t="shared" si="30"/>
        <v>1.6296296296296309</v>
      </c>
      <c r="V219" s="4">
        <f t="shared" si="31"/>
        <v>20.320610687022899</v>
      </c>
      <c r="W219" s="4">
        <f t="shared" si="32"/>
        <v>21.272005294506947</v>
      </c>
      <c r="X219" s="4">
        <f t="shared" si="33"/>
        <v>2.4073840184701503</v>
      </c>
      <c r="Y219" s="4">
        <f t="shared" si="34"/>
        <v>21.09836507586342</v>
      </c>
      <c r="Z219" s="4">
        <f t="shared" si="35"/>
        <v>22.049759683347464</v>
      </c>
      <c r="AA219" s="4">
        <f t="shared" si="36"/>
        <v>-0.7777543888405194</v>
      </c>
      <c r="AB219" s="4">
        <f t="shared" si="37"/>
        <v>-0.77775438884052051</v>
      </c>
      <c r="AC219" s="4">
        <f t="shared" si="38"/>
        <v>-0.77775438884051695</v>
      </c>
    </row>
    <row r="220" spans="1:29" ht="15" x14ac:dyDescent="0.25">
      <c r="A220">
        <v>7.79</v>
      </c>
      <c r="B220">
        <v>5.07</v>
      </c>
      <c r="C220">
        <v>1.41</v>
      </c>
      <c r="D220" s="20">
        <f t="shared" si="42"/>
        <v>3.4828221682827731E-2</v>
      </c>
      <c r="E220" s="17">
        <f>IF(OR($A220="",$B220="",$C220=""),"",A220*'MPTO_working_3-way'!$I219)</f>
        <v>8.0613118469092289</v>
      </c>
      <c r="F220" s="21">
        <f>IF(OR($A220="",$B220="",$C220=""),"",B220*'MPTO_working_3-way'!$I219)</f>
        <v>5.2465790839319366</v>
      </c>
      <c r="G220" s="22">
        <f>IF(OR($A220="",$B220="",$C220=""),"",C220*'MPTO_working_3-way'!$I219)</f>
        <v>1.4591077925727871</v>
      </c>
      <c r="H220" s="17">
        <f>IF(OR($A220="",$B220="",$C220=""),"",'MPTO_working_3-way'!E219)</f>
        <v>8.5645550861240451</v>
      </c>
      <c r="I220" s="21">
        <f>IF(OR($A220="",$B220="",$C220=""),"",'MPTO_working_3-way'!F219)</f>
        <v>5.3870820016385181</v>
      </c>
      <c r="J220" s="22">
        <f>IF(OR($A220="",$B220="",$C220=""),"",'MPTO_working_3-way'!G219)</f>
        <v>1.4334647634208229</v>
      </c>
      <c r="K220" s="17">
        <f>IF(OR($A220="",$B220="",$C220=""),"",'OddsRatio_working_3-way'!H219)</f>
        <v>8.3087925371944102</v>
      </c>
      <c r="L220" s="21">
        <f>IF(OR($A220="",$B220="",$C220=""),"",'OddsRatio_working_3-way'!I219)</f>
        <v>5.3809699007925262</v>
      </c>
      <c r="M220" s="22">
        <f>IF(OR($A220="",$B220="",$C220=""),"",'OddsRatio_working_3-way'!J219)</f>
        <v>1.4413262062223431</v>
      </c>
      <c r="N220" s="29">
        <f t="shared" si="39"/>
        <v>12.404928862582185</v>
      </c>
      <c r="O220" s="30">
        <f t="shared" si="40"/>
        <v>19.060038627123323</v>
      </c>
      <c r="P220" s="30">
        <f t="shared" si="41"/>
        <v>68.535032510294485</v>
      </c>
      <c r="Q220" t="s">
        <v>69</v>
      </c>
      <c r="R220" t="s">
        <v>75</v>
      </c>
      <c r="S220" s="38" t="s">
        <v>213</v>
      </c>
      <c r="T220" s="4">
        <v>22</v>
      </c>
      <c r="U220" s="4">
        <f t="shared" si="30"/>
        <v>19.175866495507059</v>
      </c>
      <c r="V220" s="4">
        <f t="shared" si="31"/>
        <v>17.660749506903354</v>
      </c>
      <c r="W220" s="4">
        <f t="shared" si="32"/>
        <v>6.3971631205673756</v>
      </c>
      <c r="X220" s="4">
        <f t="shared" si="33"/>
        <v>19.942087372529272</v>
      </c>
      <c r="Y220" s="4">
        <f t="shared" si="34"/>
        <v>18.426970383925564</v>
      </c>
      <c r="Z220" s="4">
        <f t="shared" si="35"/>
        <v>7.1633839975895857</v>
      </c>
      <c r="AA220" s="4">
        <f t="shared" si="36"/>
        <v>-0.76622087702221364</v>
      </c>
      <c r="AB220" s="4">
        <f t="shared" si="37"/>
        <v>-0.76622087702221009</v>
      </c>
      <c r="AC220" s="4">
        <f t="shared" si="38"/>
        <v>-0.76622087702221009</v>
      </c>
    </row>
    <row r="221" spans="1:29" ht="15" x14ac:dyDescent="0.25">
      <c r="A221">
        <v>2.1800000000000002</v>
      </c>
      <c r="B221">
        <v>3.54</v>
      </c>
      <c r="C221">
        <v>3.46</v>
      </c>
      <c r="D221" s="20">
        <f t="shared" si="42"/>
        <v>3.0218813076952289E-2</v>
      </c>
      <c r="E221" s="17">
        <f>IF(OR($A221="",$B221="",$C221=""),"",A221*'MPTO_working_3-way'!$I220)</f>
        <v>2.2458770125077563</v>
      </c>
      <c r="F221" s="21">
        <f>IF(OR($A221="",$B221="",$C221=""),"",B221*'MPTO_working_3-way'!$I220)</f>
        <v>3.6469745982924113</v>
      </c>
      <c r="G221" s="22">
        <f>IF(OR($A221="",$B221="",$C221=""),"",C221*'MPTO_working_3-way'!$I220)</f>
        <v>3.5645570932462549</v>
      </c>
      <c r="H221" s="17">
        <f>IF(OR($A221="",$B221="",$C221=""),"",'MPTO_working_3-way'!E220)</f>
        <v>2.228945421810574</v>
      </c>
      <c r="I221" s="21">
        <f>IF(OR($A221="",$B221="",$C221=""),"",'MPTO_working_3-way'!F220)</f>
        <v>3.6708975986631911</v>
      </c>
      <c r="J221" s="22">
        <f>IF(OR($A221="",$B221="",$C221=""),"",'MPTO_working_3-way'!G220)</f>
        <v>3.5849437665609649</v>
      </c>
      <c r="K221" s="17">
        <f>IF(OR($A221="",$B221="",$C221=""),"",'OddsRatio_working_3-way'!H220)</f>
        <v>2.235989504076509</v>
      </c>
      <c r="L221" s="21">
        <f>IF(OR($A221="",$B221="",$C221=""),"",'OddsRatio_working_3-way'!I220)</f>
        <v>3.6605197799612994</v>
      </c>
      <c r="M221" s="22">
        <f>IF(OR($A221="",$B221="",$C221=""),"",'OddsRatio_working_3-way'!J220)</f>
        <v>3.5767238813798405</v>
      </c>
      <c r="N221" s="29">
        <f t="shared" si="39"/>
        <v>44.526035683645723</v>
      </c>
      <c r="O221" s="30">
        <f t="shared" si="40"/>
        <v>27.4199880763694</v>
      </c>
      <c r="P221" s="30">
        <f t="shared" si="41"/>
        <v>28.05397623998488</v>
      </c>
      <c r="Q221" t="s">
        <v>135</v>
      </c>
      <c r="R221" t="s">
        <v>70</v>
      </c>
      <c r="S221" s="38" t="s">
        <v>213</v>
      </c>
      <c r="T221" s="4">
        <v>22</v>
      </c>
      <c r="U221" s="4">
        <f t="shared" si="30"/>
        <v>11.908256880733944</v>
      </c>
      <c r="V221" s="4">
        <f t="shared" si="31"/>
        <v>15.785310734463275</v>
      </c>
      <c r="W221" s="4">
        <f t="shared" si="32"/>
        <v>15.64161849710983</v>
      </c>
      <c r="X221" s="4">
        <f t="shared" si="33"/>
        <v>12.573070768426897</v>
      </c>
      <c r="Y221" s="4">
        <f t="shared" si="34"/>
        <v>16.450124622156228</v>
      </c>
      <c r="Z221" s="4">
        <f t="shared" si="35"/>
        <v>16.306432384802779</v>
      </c>
      <c r="AA221" s="4">
        <f t="shared" si="36"/>
        <v>-0.66481388769295258</v>
      </c>
      <c r="AB221" s="4">
        <f t="shared" si="37"/>
        <v>-0.66481388769295258</v>
      </c>
      <c r="AC221" s="4">
        <f t="shared" si="38"/>
        <v>-0.66481388769294902</v>
      </c>
    </row>
    <row r="222" spans="1:29" ht="15" x14ac:dyDescent="0.25">
      <c r="A222">
        <v>3.12</v>
      </c>
      <c r="B222">
        <v>3.62</v>
      </c>
      <c r="C222">
        <v>2.31</v>
      </c>
      <c r="D222" s="20">
        <f t="shared" si="42"/>
        <v>2.9656347335905275E-2</v>
      </c>
      <c r="E222" s="17">
        <f>IF(OR($A222="",$B222="",$C222=""),"",A222*'MPTO_working_3-way'!$I221)</f>
        <v>3.2125278036880247</v>
      </c>
      <c r="F222" s="21">
        <f>IF(OR($A222="",$B222="",$C222=""),"",B222*'MPTO_working_3-way'!$I221)</f>
        <v>3.7273559773559772</v>
      </c>
      <c r="G222" s="22">
        <f>IF(OR($A222="",$B222="",$C222=""),"",C222*'MPTO_working_3-way'!$I221)</f>
        <v>2.3785061623459414</v>
      </c>
      <c r="H222" s="17">
        <f>IF(OR($A222="",$B222="",$C222=""),"",'MPTO_working_3-way'!E221)</f>
        <v>3.2192913183736804</v>
      </c>
      <c r="I222" s="21">
        <f>IF(OR($A222="",$B222="",$C222=""),"",'MPTO_working_3-way'!F221)</f>
        <v>3.7543506615353972</v>
      </c>
      <c r="J222" s="22">
        <f>IF(OR($A222="",$B222="",$C222=""),"",'MPTO_working_3-way'!G221)</f>
        <v>2.3639824552883124</v>
      </c>
      <c r="K222" s="17">
        <f>IF(OR($A222="",$B222="",$C222=""),"",'OddsRatio_working_3-way'!H221)</f>
        <v>3.2176404873803834</v>
      </c>
      <c r="L222" s="21">
        <f>IF(OR($A222="",$B222="",$C222=""),"",'OddsRatio_working_3-way'!I221)</f>
        <v>3.7406689042153793</v>
      </c>
      <c r="M222" s="22">
        <f>IF(OR($A222="",$B222="",$C222=""),"",'OddsRatio_working_3-way'!J221)</f>
        <v>2.3703344521076897</v>
      </c>
      <c r="N222" s="29">
        <f t="shared" si="39"/>
        <v>31.128135260089785</v>
      </c>
      <c r="O222" s="30">
        <f t="shared" si="40"/>
        <v>26.828669063944787</v>
      </c>
      <c r="P222" s="30">
        <f t="shared" si="41"/>
        <v>42.043195675965428</v>
      </c>
      <c r="Q222" t="s">
        <v>72</v>
      </c>
      <c r="R222" t="s">
        <v>136</v>
      </c>
      <c r="S222" s="38" t="s">
        <v>213</v>
      </c>
      <c r="T222" s="4">
        <v>22</v>
      </c>
      <c r="U222" s="4">
        <f t="shared" si="30"/>
        <v>14.948717948717947</v>
      </c>
      <c r="V222" s="4">
        <f t="shared" si="31"/>
        <v>15.922651933701658</v>
      </c>
      <c r="W222" s="4">
        <f t="shared" si="32"/>
        <v>12.476190476190476</v>
      </c>
      <c r="X222" s="4">
        <f t="shared" si="33"/>
        <v>15.601157590107865</v>
      </c>
      <c r="Y222" s="4">
        <f t="shared" si="34"/>
        <v>16.575091575091573</v>
      </c>
      <c r="Z222" s="4">
        <f t="shared" si="35"/>
        <v>13.128630117580393</v>
      </c>
      <c r="AA222" s="4">
        <f t="shared" si="36"/>
        <v>-0.65243964138991828</v>
      </c>
      <c r="AB222" s="4">
        <f t="shared" si="37"/>
        <v>-0.65243964138991473</v>
      </c>
      <c r="AC222" s="4">
        <f t="shared" si="38"/>
        <v>-0.6524396413899165</v>
      </c>
    </row>
    <row r="223" spans="1:29" ht="15" x14ac:dyDescent="0.25">
      <c r="A223">
        <v>2.4300000000000002</v>
      </c>
      <c r="B223">
        <v>3.67</v>
      </c>
      <c r="C223">
        <v>2.86</v>
      </c>
      <c r="D223" s="20">
        <f t="shared" si="42"/>
        <v>3.3652547427903023E-2</v>
      </c>
      <c r="E223" s="17">
        <f>IF(OR($A223="",$B223="",$C223=""),"",A223*'MPTO_working_3-way'!$I222)</f>
        <v>2.5117756902498045</v>
      </c>
      <c r="F223" s="21">
        <f>IF(OR($A223="",$B223="",$C223=""),"",B223*'MPTO_working_3-way'!$I222)</f>
        <v>3.7935048490604042</v>
      </c>
      <c r="G223" s="22">
        <f>IF(OR($A223="",$B223="",$C223=""),"",C223*'MPTO_working_3-way'!$I222)</f>
        <v>2.9562462856438025</v>
      </c>
      <c r="H223" s="17">
        <f>IF(OR($A223="",$B223="",$C223=""),"",'MPTO_working_3-way'!E222)</f>
        <v>2.4980944664339515</v>
      </c>
      <c r="I223" s="21">
        <f>IF(OR($A223="",$B223="",$C223=""),"",'MPTO_working_3-way'!F222)</f>
        <v>3.8275746776084874</v>
      </c>
      <c r="J223" s="22">
        <f>IF(OR($A223="",$B223="",$C223=""),"",'MPTO_working_3-way'!G222)</f>
        <v>2.9547960481566893</v>
      </c>
      <c r="K223" s="17">
        <f>IF(OR($A223="",$B223="",$C223=""),"",'OddsRatio_working_3-way'!H222)</f>
        <v>2.504505010892776</v>
      </c>
      <c r="L223" s="21">
        <f>IF(OR($A223="",$B223="",$C223=""),"",'OddsRatio_working_3-way'!I222)</f>
        <v>3.8091107546039935</v>
      </c>
      <c r="M223" s="22">
        <f>IF(OR($A223="",$B223="",$C223=""),"",'OddsRatio_working_3-way'!J222)</f>
        <v>2.9569086155668267</v>
      </c>
      <c r="N223" s="29">
        <f t="shared" si="39"/>
        <v>39.812472263418819</v>
      </c>
      <c r="O223" s="30">
        <f t="shared" si="40"/>
        <v>26.360846757522545</v>
      </c>
      <c r="P223" s="30">
        <f t="shared" si="41"/>
        <v>33.826680979058651</v>
      </c>
      <c r="Q223" t="s">
        <v>100</v>
      </c>
      <c r="R223" t="s">
        <v>50</v>
      </c>
      <c r="S223" s="38" t="s">
        <v>213</v>
      </c>
      <c r="T223" s="4">
        <v>22</v>
      </c>
      <c r="U223" s="4">
        <f t="shared" si="30"/>
        <v>12.946502057613168</v>
      </c>
      <c r="V223" s="4">
        <f t="shared" si="31"/>
        <v>16.005449591280655</v>
      </c>
      <c r="W223" s="4">
        <f t="shared" si="32"/>
        <v>14.307692307692307</v>
      </c>
      <c r="X223" s="4">
        <f t="shared" si="33"/>
        <v>13.68685810102704</v>
      </c>
      <c r="Y223" s="4">
        <f t="shared" si="34"/>
        <v>16.745805634694523</v>
      </c>
      <c r="Z223" s="4">
        <f t="shared" si="35"/>
        <v>15.048048351106175</v>
      </c>
      <c r="AA223" s="4">
        <f t="shared" si="36"/>
        <v>-0.74035604341387184</v>
      </c>
      <c r="AB223" s="4">
        <f t="shared" si="37"/>
        <v>-0.74035604341386829</v>
      </c>
      <c r="AC223" s="4">
        <f t="shared" si="38"/>
        <v>-0.74035604341386829</v>
      </c>
    </row>
    <row r="224" spans="1:29" ht="15" x14ac:dyDescent="0.25">
      <c r="A224">
        <v>3.74</v>
      </c>
      <c r="B224">
        <v>3.47</v>
      </c>
      <c r="C224">
        <v>2.1</v>
      </c>
      <c r="D224" s="20">
        <f t="shared" si="42"/>
        <v>3.175459337520703E-2</v>
      </c>
      <c r="E224" s="17">
        <f>IF(OR($A224="",$B224="",$C224=""),"",A224*'MPTO_working_3-way'!$I223)</f>
        <v>3.8587621792232745</v>
      </c>
      <c r="F224" s="21">
        <f>IF(OR($A224="",$B224="",$C224=""),"",B224*'MPTO_working_3-way'!$I223)</f>
        <v>3.5801884390119687</v>
      </c>
      <c r="G224" s="22">
        <f>IF(OR($A224="",$B224="",$C224=""),"",C224*'MPTO_working_3-way'!$I223)</f>
        <v>2.1666846460879348</v>
      </c>
      <c r="H224" s="17">
        <f>IF(OR($A224="",$B224="",$C224=""),"",'MPTO_working_3-way'!E223)</f>
        <v>3.8941596278835831</v>
      </c>
      <c r="I224" s="21">
        <f>IF(OR($A224="",$B224="",$C224=""),"",'MPTO_working_3-way'!F223)</f>
        <v>3.6023110089713959</v>
      </c>
      <c r="J224" s="22">
        <f>IF(OR($A224="",$B224="",$C224=""),"",'MPTO_working_3-way'!G223)</f>
        <v>2.1477404369761675</v>
      </c>
      <c r="K224" s="17">
        <f>IF(OR($A224="",$B224="",$C224=""),"",'OddsRatio_working_3-way'!H223)</f>
        <v>3.878116797581638</v>
      </c>
      <c r="L224" s="21">
        <f>IF(OR($A224="",$B224="",$C224=""),"",'OddsRatio_working_3-way'!I223)</f>
        <v>3.594506748184906</v>
      </c>
      <c r="M224" s="22">
        <f>IF(OR($A224="",$B224="",$C224=""),"",'OddsRatio_working_3-way'!J223)</f>
        <v>2.1554483493940881</v>
      </c>
      <c r="N224" s="29">
        <f t="shared" si="39"/>
        <v>25.915046161287108</v>
      </c>
      <c r="O224" s="30">
        <f t="shared" si="40"/>
        <v>27.931490675277747</v>
      </c>
      <c r="P224" s="30">
        <f t="shared" si="41"/>
        <v>46.153463163435134</v>
      </c>
      <c r="Q224" t="s">
        <v>95</v>
      </c>
      <c r="R224" t="s">
        <v>141</v>
      </c>
      <c r="S224" s="38" t="s">
        <v>213</v>
      </c>
      <c r="T224" s="4">
        <v>22</v>
      </c>
      <c r="U224" s="4">
        <f t="shared" si="30"/>
        <v>16.117647058823525</v>
      </c>
      <c r="V224" s="4">
        <f t="shared" si="31"/>
        <v>15.659942363112393</v>
      </c>
      <c r="W224" s="4">
        <f t="shared" si="32"/>
        <v>11.523809523809524</v>
      </c>
      <c r="X224" s="4">
        <f t="shared" si="33"/>
        <v>16.816248113078085</v>
      </c>
      <c r="Y224" s="4">
        <f t="shared" si="34"/>
        <v>16.358543417366946</v>
      </c>
      <c r="Z224" s="4">
        <f t="shared" si="35"/>
        <v>12.222410578064077</v>
      </c>
      <c r="AA224" s="4">
        <f t="shared" si="36"/>
        <v>-0.69860105425455998</v>
      </c>
      <c r="AB224" s="4">
        <f t="shared" si="37"/>
        <v>-0.69860105425455288</v>
      </c>
      <c r="AC224" s="4">
        <f t="shared" si="38"/>
        <v>-0.69860105425455288</v>
      </c>
    </row>
    <row r="225" spans="1:29" ht="15" x14ac:dyDescent="0.25">
      <c r="A225">
        <v>1.65</v>
      </c>
      <c r="B225">
        <v>4.3499999999999996</v>
      </c>
      <c r="C225">
        <v>5.09</v>
      </c>
      <c r="D225" s="20">
        <f t="shared" si="42"/>
        <v>3.2409317755839107E-2</v>
      </c>
      <c r="E225" s="17">
        <f>IF(OR($A225="",$B225="",$C225=""),"",A225*'MPTO_working_3-way'!$I224)</f>
        <v>1.7034753742971345</v>
      </c>
      <c r="F225" s="21">
        <f>IF(OR($A225="",$B225="",$C225=""),"",B225*'MPTO_working_3-way'!$I224)</f>
        <v>4.4909805322378995</v>
      </c>
      <c r="G225" s="22">
        <f>IF(OR($A225="",$B225="",$C225=""),"",C225*'MPTO_working_3-way'!$I224)</f>
        <v>5.2549634273772208</v>
      </c>
      <c r="H225" s="17">
        <f>IF(OR($A225="",$B225="",$C225=""),"",'MPTO_working_3-way'!E224)</f>
        <v>1.6799452333846432</v>
      </c>
      <c r="I225" s="21">
        <f>IF(OR($A225="",$B225="",$C225=""),"",'MPTO_working_3-way'!F224)</f>
        <v>4.5645019724944023</v>
      </c>
      <c r="J225" s="22">
        <f>IF(OR($A225="",$B225="",$C225=""),"",'MPTO_working_3-way'!G224)</f>
        <v>5.3861739024668935</v>
      </c>
      <c r="K225" s="17">
        <f>IF(OR($A225="",$B225="",$C225=""),"",'OddsRatio_working_3-way'!H224)</f>
        <v>1.688056924007366</v>
      </c>
      <c r="L225" s="21">
        <f>IF(OR($A225="",$B225="",$C225=""),"",'OddsRatio_working_3-way'!I224)</f>
        <v>4.546139531422579</v>
      </c>
      <c r="M225" s="22">
        <f>IF(OR($A225="",$B225="",$C225=""),"",'OddsRatio_working_3-way'!J224)</f>
        <v>5.3294658756771192</v>
      </c>
      <c r="N225" s="29">
        <f t="shared" si="39"/>
        <v>58.703519586398876</v>
      </c>
      <c r="O225" s="30">
        <f t="shared" si="40"/>
        <v>22.266852256909921</v>
      </c>
      <c r="P225" s="30">
        <f t="shared" si="41"/>
        <v>19.029628156691189</v>
      </c>
      <c r="Q225" t="s">
        <v>102</v>
      </c>
      <c r="R225" t="s">
        <v>94</v>
      </c>
      <c r="S225" s="38" t="s">
        <v>213</v>
      </c>
      <c r="T225" s="4">
        <v>22</v>
      </c>
      <c r="U225" s="4">
        <f t="shared" si="30"/>
        <v>8.6666666666666643</v>
      </c>
      <c r="V225" s="4">
        <f t="shared" si="31"/>
        <v>16.942528735632184</v>
      </c>
      <c r="W225" s="4">
        <f t="shared" si="32"/>
        <v>17.677799607072689</v>
      </c>
      <c r="X225" s="4">
        <f t="shared" si="33"/>
        <v>9.3796716572951251</v>
      </c>
      <c r="Y225" s="4">
        <f t="shared" si="34"/>
        <v>17.655533726260643</v>
      </c>
      <c r="Z225" s="4">
        <f t="shared" si="35"/>
        <v>18.390804597701152</v>
      </c>
      <c r="AA225" s="4">
        <f t="shared" si="36"/>
        <v>-0.71300499062846079</v>
      </c>
      <c r="AB225" s="4">
        <f t="shared" si="37"/>
        <v>-0.71300499062845901</v>
      </c>
      <c r="AC225" s="4">
        <f t="shared" si="38"/>
        <v>-0.71300499062846256</v>
      </c>
    </row>
    <row r="226" spans="1:29" ht="15" x14ac:dyDescent="0.25">
      <c r="A226">
        <v>5.95</v>
      </c>
      <c r="B226">
        <v>4.3</v>
      </c>
      <c r="C226">
        <v>1.58</v>
      </c>
      <c r="D226" s="20">
        <f t="shared" si="42"/>
        <v>3.3536758830703173E-2</v>
      </c>
      <c r="E226" s="17">
        <f>IF(OR($A226="",$B226="",$C226=""),"",A226*'MPTO_working_3-way'!$I225)</f>
        <v>6.1495437150426842</v>
      </c>
      <c r="F226" s="21">
        <f>IF(OR($A226="",$B226="",$C226=""),"",B226*'MPTO_working_3-way'!$I225)</f>
        <v>4.4442080629720238</v>
      </c>
      <c r="G226" s="22">
        <f>IF(OR($A226="",$B226="",$C226=""),"",C226*'MPTO_working_3-way'!$I225)</f>
        <v>1.6329880789525111</v>
      </c>
      <c r="H226" s="17">
        <f>IF(OR($A226="",$B226="",$C226=""),"",'MPTO_working_3-way'!E225)</f>
        <v>6.373961306191954</v>
      </c>
      <c r="I226" s="21">
        <f>IF(OR($A226="",$B226="",$C226=""),"",'MPTO_working_3-way'!F225)</f>
        <v>4.517135801365499</v>
      </c>
      <c r="J226" s="22">
        <f>IF(OR($A226="",$B226="",$C226=""),"",'MPTO_working_3-way'!G225)</f>
        <v>1.6084088313817237</v>
      </c>
      <c r="K226" s="17">
        <f>IF(OR($A226="",$B226="",$C226=""),"",'OddsRatio_working_3-way'!H225)</f>
        <v>6.2631606058635931</v>
      </c>
      <c r="L226" s="21">
        <f>IF(OR($A226="",$B226="",$C226=""),"",'OddsRatio_working_3-way'!I225)</f>
        <v>4.5087737372423948</v>
      </c>
      <c r="M226" s="22">
        <f>IF(OR($A226="",$B226="",$C226=""),"",'OddsRatio_working_3-way'!J225)</f>
        <v>1.6166935659395727</v>
      </c>
      <c r="N226" s="29">
        <f t="shared" si="39"/>
        <v>16.261369076112974</v>
      </c>
      <c r="O226" s="30">
        <f t="shared" si="40"/>
        <v>22.501196744853999</v>
      </c>
      <c r="P226" s="30">
        <f t="shared" si="41"/>
        <v>61.237434179033038</v>
      </c>
      <c r="Q226" t="s">
        <v>140</v>
      </c>
      <c r="R226" t="s">
        <v>104</v>
      </c>
      <c r="S226" s="38" t="s">
        <v>213</v>
      </c>
      <c r="T226" s="4">
        <v>22</v>
      </c>
      <c r="U226" s="4">
        <f t="shared" si="30"/>
        <v>18.30252100840336</v>
      </c>
      <c r="V226" s="4">
        <f t="shared" si="31"/>
        <v>16.883720930232556</v>
      </c>
      <c r="W226" s="4">
        <f t="shared" si="32"/>
        <v>8.0759493670886098</v>
      </c>
      <c r="X226" s="4">
        <f t="shared" si="33"/>
        <v>19.040329702678832</v>
      </c>
      <c r="Y226" s="4">
        <f t="shared" si="34"/>
        <v>17.621529624508028</v>
      </c>
      <c r="Z226" s="4">
        <f t="shared" si="35"/>
        <v>8.81375806136408</v>
      </c>
      <c r="AA226" s="4">
        <f t="shared" si="36"/>
        <v>-0.73780869427547202</v>
      </c>
      <c r="AB226" s="4">
        <f t="shared" si="37"/>
        <v>-0.73780869427547202</v>
      </c>
      <c r="AC226" s="4">
        <f t="shared" si="38"/>
        <v>-0.73780869427547024</v>
      </c>
    </row>
    <row r="227" spans="1:29" ht="15" x14ac:dyDescent="0.25">
      <c r="A227">
        <v>3.52</v>
      </c>
      <c r="B227">
        <v>3.55</v>
      </c>
      <c r="C227">
        <v>2.14</v>
      </c>
      <c r="D227" s="20">
        <f t="shared" si="42"/>
        <v>3.3070769562147717E-2</v>
      </c>
      <c r="E227" s="17">
        <f>IF(OR($A227="",$B227="",$C227=""),"",A227*'MPTO_working_3-way'!$I226)</f>
        <v>3.6364091088587598</v>
      </c>
      <c r="F227" s="21">
        <f>IF(OR($A227="",$B227="",$C227=""),"",B227*'MPTO_working_3-way'!$I226)</f>
        <v>3.6674012319456244</v>
      </c>
      <c r="G227" s="22">
        <f>IF(OR($A227="",$B227="",$C227=""),"",C227*'MPTO_working_3-way'!$I226)</f>
        <v>2.2107714468629962</v>
      </c>
      <c r="H227" s="17">
        <f>IF(OR($A227="",$B227="",$C227=""),"",'MPTO_working_3-way'!E226)</f>
        <v>3.6621006233726394</v>
      </c>
      <c r="I227" s="21">
        <f>IF(OR($A227="",$B227="",$C227=""),"",'MPTO_working_3-way'!F226)</f>
        <v>3.6945828597534125</v>
      </c>
      <c r="J227" s="22">
        <f>IF(OR($A227="",$B227="",$C227=""),"",'MPTO_working_3-way'!G226)</f>
        <v>2.1917033387936282</v>
      </c>
      <c r="K227" s="17">
        <f>IF(OR($A227="",$B227="",$C227=""),"",'OddsRatio_working_3-way'!H226)</f>
        <v>3.6515997922796641</v>
      </c>
      <c r="L227" s="21">
        <f>IF(OR($A227="",$B227="",$C227=""),"",'OddsRatio_working_3-way'!I226)</f>
        <v>3.6831664564734705</v>
      </c>
      <c r="M227" s="22">
        <f>IF(OR($A227="",$B227="",$C227=""),"",'OddsRatio_working_3-way'!J226)</f>
        <v>2.1995332393646101</v>
      </c>
      <c r="N227" s="29">
        <f t="shared" si="39"/>
        <v>27.499656118555844</v>
      </c>
      <c r="O227" s="30">
        <f t="shared" si="40"/>
        <v>27.267264658399032</v>
      </c>
      <c r="P227" s="30">
        <f t="shared" si="41"/>
        <v>45.233079223045124</v>
      </c>
      <c r="Q227" t="s">
        <v>142</v>
      </c>
      <c r="R227" t="s">
        <v>51</v>
      </c>
      <c r="S227" s="38" t="s">
        <v>213</v>
      </c>
      <c r="T227" s="4">
        <v>22</v>
      </c>
      <c r="U227" s="4">
        <f t="shared" si="30"/>
        <v>15.75</v>
      </c>
      <c r="V227" s="4">
        <f t="shared" si="31"/>
        <v>15.80281690140845</v>
      </c>
      <c r="W227" s="4">
        <f t="shared" si="32"/>
        <v>11.719626168224302</v>
      </c>
      <c r="X227" s="4">
        <f t="shared" si="33"/>
        <v>16.47755693036725</v>
      </c>
      <c r="Y227" s="4">
        <f t="shared" si="34"/>
        <v>16.530373831775702</v>
      </c>
      <c r="Z227" s="4">
        <f t="shared" si="35"/>
        <v>12.44718309859155</v>
      </c>
      <c r="AA227" s="4">
        <f t="shared" si="36"/>
        <v>-0.72755693036724978</v>
      </c>
      <c r="AB227" s="4">
        <f t="shared" si="37"/>
        <v>-0.72755693036725155</v>
      </c>
      <c r="AC227" s="4">
        <f t="shared" si="38"/>
        <v>-0.727556930367248</v>
      </c>
    </row>
    <row r="228" spans="1:29" ht="15" x14ac:dyDescent="0.25">
      <c r="A228">
        <v>1.27</v>
      </c>
      <c r="B228">
        <v>6.07</v>
      </c>
      <c r="C228">
        <v>12.19</v>
      </c>
      <c r="D228" s="20">
        <f t="shared" si="42"/>
        <v>3.4180675073038902E-2</v>
      </c>
      <c r="E228" s="17">
        <f>IF(OR($A228="",$B228="",$C228=""),"",A228*'MPTO_working_3-way'!$I227)</f>
        <v>1.3134094573427595</v>
      </c>
      <c r="F228" s="21">
        <f>IF(OR($A228="",$B228="",$C228=""),"",B228*'MPTO_working_3-way'!$I227)</f>
        <v>6.2774766976933467</v>
      </c>
      <c r="G228" s="22">
        <f>IF(OR($A228="",$B228="",$C228=""),"",C228*'MPTO_working_3-way'!$I227)</f>
        <v>12.606662429140343</v>
      </c>
      <c r="H228" s="17">
        <f>IF(OR($A228="",$B228="",$C228=""),"",'MPTO_working_3-way'!E227)</f>
        <v>1.2886464814893699</v>
      </c>
      <c r="I228" s="21">
        <f>IF(OR($A228="",$B228="",$C228=""),"",'MPTO_working_3-way'!F227)</f>
        <v>6.5209840809415436</v>
      </c>
      <c r="J228" s="22">
        <f>IF(OR($A228="",$B228="",$C228=""),"",'MPTO_working_3-way'!G227)</f>
        <v>14.156105811533807</v>
      </c>
      <c r="K228" s="17">
        <f>IF(OR($A228="",$B228="",$C228=""),"",'OddsRatio_working_3-way'!H227)</f>
        <v>1.2955720135249247</v>
      </c>
      <c r="L228" s="21">
        <f>IF(OR($A228="",$B228="",$C228=""),"",'OddsRatio_working_3-way'!I227)</f>
        <v>6.5501855873013666</v>
      </c>
      <c r="M228" s="22">
        <f>IF(OR($A228="",$B228="",$C228=""),"",'OddsRatio_working_3-way'!J227)</f>
        <v>13.24981789386633</v>
      </c>
      <c r="N228" s="29">
        <f t="shared" si="39"/>
        <v>76.137718851451126</v>
      </c>
      <c r="O228" s="30">
        <f t="shared" si="40"/>
        <v>15.929967535641337</v>
      </c>
      <c r="P228" s="30">
        <f t="shared" si="41"/>
        <v>7.9323136129075422</v>
      </c>
      <c r="Q228" t="s">
        <v>53</v>
      </c>
      <c r="R228" t="s">
        <v>99</v>
      </c>
      <c r="S228" s="38" t="s">
        <v>213</v>
      </c>
      <c r="T228" s="4">
        <v>22</v>
      </c>
      <c r="U228" s="4">
        <f t="shared" si="30"/>
        <v>4.6771653543307092</v>
      </c>
      <c r="V228" s="4">
        <f t="shared" si="31"/>
        <v>18.37561779242175</v>
      </c>
      <c r="W228" s="4">
        <f t="shared" si="32"/>
        <v>20.19524200164069</v>
      </c>
      <c r="X228" s="4">
        <f t="shared" si="33"/>
        <v>5.4291402059375651</v>
      </c>
      <c r="Y228" s="4">
        <f t="shared" si="34"/>
        <v>19.127592644028599</v>
      </c>
      <c r="Z228" s="4">
        <f t="shared" si="35"/>
        <v>20.947216853247543</v>
      </c>
      <c r="AA228" s="4">
        <f t="shared" si="36"/>
        <v>-0.75197485160685584</v>
      </c>
      <c r="AB228" s="4">
        <f t="shared" si="37"/>
        <v>-0.75197485160684963</v>
      </c>
      <c r="AC228" s="4">
        <f t="shared" si="38"/>
        <v>-0.75197485160685318</v>
      </c>
    </row>
    <row r="229" spans="1:29" ht="15" x14ac:dyDescent="0.25">
      <c r="A229">
        <v>3.37</v>
      </c>
      <c r="B229">
        <v>2.59</v>
      </c>
      <c r="C229">
        <v>2.8</v>
      </c>
      <c r="D229" s="20">
        <f t="shared" si="42"/>
        <v>3.9979148287753619E-2</v>
      </c>
      <c r="E229" s="17">
        <f>IF(OR($A229="",$B229="",$C229=""),"",A229*'MPTO_working_3-way'!$I228)</f>
        <v>3.5047297297297297</v>
      </c>
      <c r="F229" s="21">
        <f>IF(OR($A229="",$B229="",$C229=""),"",B229*'MPTO_working_3-way'!$I228)</f>
        <v>2.6935459940652819</v>
      </c>
      <c r="G229" s="22">
        <f>IF(OR($A229="",$B229="",$C229=""),"",C229*'MPTO_working_3-way'!$I228)</f>
        <v>2.91194161520571</v>
      </c>
      <c r="H229" s="17">
        <f>IF(OR($A229="",$B229="",$C229=""),"",'MPTO_working_3-way'!E228)</f>
        <v>3.5284629533556569</v>
      </c>
      <c r="I229" s="21">
        <f>IF(OR($A229="",$B229="",$C229=""),"",'MPTO_working_3-way'!F228)</f>
        <v>2.6825904999974388</v>
      </c>
      <c r="J229" s="22">
        <f>IF(OR($A229="",$B229="",$C229=""),"",'MPTO_working_3-way'!G228)</f>
        <v>2.9085284578131243</v>
      </c>
      <c r="K229" s="17">
        <f>IF(OR($A229="",$B229="",$C229=""),"",'OddsRatio_working_3-way'!H228)</f>
        <v>3.5159351933911296</v>
      </c>
      <c r="L229" s="21">
        <f>IF(OR($A229="",$B229="",$C229=""),"",'OddsRatio_working_3-way'!I228)</f>
        <v>2.6879058892370873</v>
      </c>
      <c r="M229" s="22">
        <f>IF(OR($A229="",$B229="",$C229=""),"",'OddsRatio_working_3-way'!J228)</f>
        <v>2.9108368557400977</v>
      </c>
      <c r="N229" s="29">
        <f t="shared" si="39"/>
        <v>28.532870638133794</v>
      </c>
      <c r="O229" s="30">
        <f t="shared" si="40"/>
        <v>37.125781486683742</v>
      </c>
      <c r="P229" s="30">
        <f t="shared" si="41"/>
        <v>34.341347875182464</v>
      </c>
      <c r="Q229" t="s">
        <v>182</v>
      </c>
      <c r="R229" t="s">
        <v>146</v>
      </c>
      <c r="S229" s="38" t="s">
        <v>213</v>
      </c>
      <c r="T229" s="4">
        <v>22</v>
      </c>
      <c r="U229" s="4">
        <f t="shared" si="30"/>
        <v>15.471810089020771</v>
      </c>
      <c r="V229" s="4">
        <f t="shared" si="31"/>
        <v>13.505791505791505</v>
      </c>
      <c r="W229" s="4">
        <f t="shared" si="32"/>
        <v>14.142857142857141</v>
      </c>
      <c r="X229" s="4">
        <f t="shared" si="33"/>
        <v>16.351351351351351</v>
      </c>
      <c r="Y229" s="4">
        <f t="shared" si="34"/>
        <v>14.385332768122085</v>
      </c>
      <c r="Z229" s="4">
        <f t="shared" si="35"/>
        <v>15.022398405187721</v>
      </c>
      <c r="AA229" s="4">
        <f t="shared" si="36"/>
        <v>-0.87954126233058005</v>
      </c>
      <c r="AB229" s="4">
        <f t="shared" si="37"/>
        <v>-0.87954126233058005</v>
      </c>
      <c r="AC229" s="4">
        <f t="shared" si="38"/>
        <v>-0.87954126233058005</v>
      </c>
    </row>
    <row r="230" spans="1:29" ht="15" x14ac:dyDescent="0.25">
      <c r="A230">
        <v>1.1599999999999999</v>
      </c>
      <c r="B230">
        <v>7.34</v>
      </c>
      <c r="C230">
        <v>23.64</v>
      </c>
      <c r="D230" s="20">
        <f t="shared" si="42"/>
        <v>4.0609931966754331E-2</v>
      </c>
      <c r="E230" s="17">
        <f>IF(OR($A230="",$B230="",$C230=""),"",A230*'MPTO_working_3-way'!$I229)</f>
        <v>1.207107521081435</v>
      </c>
      <c r="F230" s="21">
        <f>IF(OR($A230="",$B230="",$C230=""),"",B230*'MPTO_working_3-way'!$I229)</f>
        <v>7.6380769006359763</v>
      </c>
      <c r="G230" s="22">
        <f>IF(OR($A230="",$B230="",$C230=""),"",C230*'MPTO_working_3-way'!$I229)</f>
        <v>24.600018791694072</v>
      </c>
      <c r="H230" s="17">
        <f>IF(OR($A230="",$B230="",$C230=""),"",'MPTO_working_3-way'!E229)</f>
        <v>1.1785054907500312</v>
      </c>
      <c r="I230" s="21">
        <f>IF(OR($A230="",$B230="",$C230=""),"",'MPTO_working_3-way'!F229)</f>
        <v>8.1497508219915851</v>
      </c>
      <c r="J230" s="22">
        <f>IF(OR($A230="",$B230="",$C230=""),"",'MPTO_working_3-way'!G229)</f>
        <v>34.765026124380071</v>
      </c>
      <c r="K230" s="17">
        <f>IF(OR($A230="",$B230="",$C230=""),"",'OddsRatio_working_3-way'!H229)</f>
        <v>1.1854862269049138</v>
      </c>
      <c r="L230" s="21">
        <f>IF(OR($A230="",$B230="",$C230=""),"",'OddsRatio_working_3-way'!I229)</f>
        <v>8.3498917411072249</v>
      </c>
      <c r="M230" s="22">
        <f>IF(OR($A230="",$B230="",$C230=""),"",'OddsRatio_working_3-way'!J229)</f>
        <v>27.246301107045369</v>
      </c>
      <c r="N230" s="29">
        <f t="shared" si="39"/>
        <v>82.842661696292836</v>
      </c>
      <c r="O230" s="30">
        <f t="shared" si="40"/>
        <v>13.092300758542194</v>
      </c>
      <c r="P230" s="30">
        <f t="shared" si="41"/>
        <v>4.0650375451649614</v>
      </c>
      <c r="Q230" t="s">
        <v>145</v>
      </c>
      <c r="R230" t="s">
        <v>108</v>
      </c>
      <c r="S230" s="38" t="s">
        <v>213</v>
      </c>
      <c r="T230" s="4">
        <v>22</v>
      </c>
      <c r="U230" s="4">
        <f t="shared" si="30"/>
        <v>3.0344827586206895</v>
      </c>
      <c r="V230" s="4">
        <f t="shared" si="31"/>
        <v>19.002724795640326</v>
      </c>
      <c r="W230" s="4">
        <f t="shared" si="32"/>
        <v>21.069373942470392</v>
      </c>
      <c r="X230" s="4">
        <f t="shared" si="33"/>
        <v>3.9279012618892843</v>
      </c>
      <c r="Y230" s="4">
        <f t="shared" si="34"/>
        <v>19.896143298908921</v>
      </c>
      <c r="Z230" s="4">
        <f t="shared" si="35"/>
        <v>21.962792445738984</v>
      </c>
      <c r="AA230" s="4">
        <f t="shared" si="36"/>
        <v>-0.89341850326859484</v>
      </c>
      <c r="AB230" s="4">
        <f t="shared" si="37"/>
        <v>-0.89341850326859529</v>
      </c>
      <c r="AC230" s="4">
        <f t="shared" si="38"/>
        <v>-0.89341850326859173</v>
      </c>
    </row>
    <row r="231" spans="1:29" ht="15" x14ac:dyDescent="0.25">
      <c r="A231">
        <v>1.64</v>
      </c>
      <c r="B231">
        <v>3.98</v>
      </c>
      <c r="C231">
        <v>5.59</v>
      </c>
      <c r="D231" s="20">
        <f t="shared" si="42"/>
        <v>3.990325553330587E-2</v>
      </c>
      <c r="E231" s="17">
        <f>IF(OR($A231="",$B231="",$C231=""),"",A231*'MPTO_working_3-way'!$I230)</f>
        <v>1.7054413390746215</v>
      </c>
      <c r="F231" s="21">
        <f>IF(OR($A231="",$B231="",$C231=""),"",B231*'MPTO_working_3-way'!$I230)</f>
        <v>4.1388149570225572</v>
      </c>
      <c r="G231" s="22">
        <f>IF(OR($A231="",$B231="",$C231=""),"",C231*'MPTO_working_3-way'!$I230)</f>
        <v>5.8130591984311799</v>
      </c>
      <c r="H231" s="17">
        <f>IF(OR($A231="",$B231="",$C231=""),"",'MPTO_working_3-way'!E230)</f>
        <v>1.6765723805461554</v>
      </c>
      <c r="I231" s="21">
        <f>IF(OR($A231="",$B231="",$C231=""),"",'MPTO_working_3-way'!F230)</f>
        <v>4.2024717923642809</v>
      </c>
      <c r="J231" s="22">
        <f>IF(OR($A231="",$B231="",$C231=""),"",'MPTO_working_3-way'!G230)</f>
        <v>6.0390196256707602</v>
      </c>
      <c r="K231" s="17">
        <f>IF(OR($A231="",$B231="",$C231=""),"",'OddsRatio_working_3-way'!H230)</f>
        <v>1.6865685443228162</v>
      </c>
      <c r="L231" s="21">
        <f>IF(OR($A231="",$B231="",$C231=""),"",'OddsRatio_working_3-way'!I230)</f>
        <v>4.1968347845031122</v>
      </c>
      <c r="M231" s="22">
        <f>IF(OR($A231="",$B231="",$C231=""),"",'OddsRatio_working_3-way'!J230)</f>
        <v>5.9239837788151952</v>
      </c>
      <c r="N231" s="29">
        <f t="shared" si="39"/>
        <v>58.635848509606525</v>
      </c>
      <c r="O231" s="30">
        <f t="shared" si="40"/>
        <v>24.16150541601877</v>
      </c>
      <c r="P231" s="30">
        <f t="shared" si="41"/>
        <v>17.202646074374723</v>
      </c>
      <c r="Q231" t="s">
        <v>210</v>
      </c>
      <c r="R231" t="s">
        <v>185</v>
      </c>
      <c r="S231" s="38" t="s">
        <v>213</v>
      </c>
      <c r="T231" s="4">
        <v>22</v>
      </c>
      <c r="U231" s="4">
        <f t="shared" si="30"/>
        <v>8.5853658536585353</v>
      </c>
      <c r="V231" s="4">
        <f t="shared" si="31"/>
        <v>16.472361809045225</v>
      </c>
      <c r="W231" s="4">
        <f t="shared" si="32"/>
        <v>18.064400715563504</v>
      </c>
      <c r="X231" s="4">
        <f t="shared" si="33"/>
        <v>9.4632374753912671</v>
      </c>
      <c r="Y231" s="4">
        <f t="shared" si="34"/>
        <v>17.350233430777955</v>
      </c>
      <c r="Z231" s="4">
        <f t="shared" si="35"/>
        <v>18.942272337296238</v>
      </c>
      <c r="AA231" s="4">
        <f t="shared" si="36"/>
        <v>-0.87787162173273181</v>
      </c>
      <c r="AB231" s="4">
        <f t="shared" si="37"/>
        <v>-0.87787162173273003</v>
      </c>
      <c r="AC231" s="4">
        <f t="shared" si="38"/>
        <v>-0.87787162173273359</v>
      </c>
    </row>
    <row r="232" spans="1:29" ht="15" x14ac:dyDescent="0.25">
      <c r="A232">
        <v>2.78</v>
      </c>
      <c r="B232">
        <v>3.68</v>
      </c>
      <c r="C232">
        <v>2.4500000000000002</v>
      </c>
      <c r="D232" s="20">
        <f t="shared" si="42"/>
        <v>3.9614625956732485E-2</v>
      </c>
      <c r="E232" s="17">
        <f>IF(OR($A232="",$B232="",$C232=""),"",A232*'MPTO_working_3-way'!$I231)</f>
        <v>2.890128660159716</v>
      </c>
      <c r="F232" s="21">
        <f>IF(OR($A232="",$B232="",$C232=""),"",B232*'MPTO_working_3-way'!$I231)</f>
        <v>3.8257818235207757</v>
      </c>
      <c r="G232" s="22">
        <f>IF(OR($A232="",$B232="",$C232=""),"",C232*'MPTO_working_3-way'!$I231)</f>
        <v>2.5470558335939946</v>
      </c>
      <c r="H232" s="17">
        <f>IF(OR($A232="",$B232="",$C232=""),"",'MPTO_working_3-way'!E231)</f>
        <v>2.8859416282736419</v>
      </c>
      <c r="I232" s="21">
        <f>IF(OR($A232="",$B232="",$C232=""),"",'MPTO_working_3-way'!F231)</f>
        <v>3.8679593911136174</v>
      </c>
      <c r="J232" s="22">
        <f>IF(OR($A232="",$B232="",$C232=""),"",'MPTO_working_3-way'!G231)</f>
        <v>2.5319122858293479</v>
      </c>
      <c r="K232" s="17">
        <f>IF(OR($A232="",$B232="",$C232=""),"",'OddsRatio_working_3-way'!H231)</f>
        <v>2.8894790049902115</v>
      </c>
      <c r="L232" s="21">
        <f>IF(OR($A232="",$B232="",$C232=""),"",'OddsRatio_working_3-way'!I231)</f>
        <v>3.84483355807515</v>
      </c>
      <c r="M232" s="22">
        <f>IF(OR($A232="",$B232="",$C232=""),"",'OddsRatio_working_3-way'!J231)</f>
        <v>2.539182335525735</v>
      </c>
      <c r="N232" s="29">
        <f t="shared" si="39"/>
        <v>34.600535740327125</v>
      </c>
      <c r="O232" s="30">
        <f t="shared" si="40"/>
        <v>26.13844819513842</v>
      </c>
      <c r="P232" s="30">
        <f t="shared" si="41"/>
        <v>39.261016064534445</v>
      </c>
      <c r="Q232" t="s">
        <v>167</v>
      </c>
      <c r="R232" t="s">
        <v>66</v>
      </c>
      <c r="S232" s="38" t="s">
        <v>213</v>
      </c>
      <c r="T232" s="4">
        <v>22</v>
      </c>
      <c r="U232" s="4">
        <f t="shared" si="30"/>
        <v>14.086330935251798</v>
      </c>
      <c r="V232" s="4">
        <f t="shared" si="31"/>
        <v>16.021739130434785</v>
      </c>
      <c r="W232" s="4">
        <f t="shared" si="32"/>
        <v>13.020408163265307</v>
      </c>
      <c r="X232" s="4">
        <f t="shared" si="33"/>
        <v>14.957852706299908</v>
      </c>
      <c r="Y232" s="4">
        <f t="shared" si="34"/>
        <v>16.893260901482897</v>
      </c>
      <c r="Z232" s="4">
        <f t="shared" si="35"/>
        <v>13.891929934313421</v>
      </c>
      <c r="AA232" s="4">
        <f t="shared" si="36"/>
        <v>-0.87152177104811024</v>
      </c>
      <c r="AB232" s="4">
        <f t="shared" si="37"/>
        <v>-0.87152177104811202</v>
      </c>
      <c r="AC232" s="4">
        <f t="shared" si="38"/>
        <v>-0.87152177104811379</v>
      </c>
    </row>
    <row r="233" spans="1:29" ht="15" x14ac:dyDescent="0.25">
      <c r="A233">
        <v>7.77</v>
      </c>
      <c r="B233">
        <v>5.48</v>
      </c>
      <c r="C233">
        <v>1.38</v>
      </c>
      <c r="D233" s="20">
        <f t="shared" si="42"/>
        <v>3.5819561684366619E-2</v>
      </c>
      <c r="E233" s="17">
        <f>IF(OR($A233="",$B233="",$C233=""),"",A233*'MPTO_working_3-way'!$I232)</f>
        <v>8.0483179942875278</v>
      </c>
      <c r="F233" s="21">
        <f>IF(OR($A233="",$B233="",$C233=""),"",B233*'MPTO_working_3-way'!$I232)</f>
        <v>5.6762911980303299</v>
      </c>
      <c r="G233" s="22">
        <f>IF(OR($A233="",$B233="",$C233=""),"",C233*'MPTO_working_3-way'!$I232)</f>
        <v>1.4294309951244257</v>
      </c>
      <c r="H233" s="17">
        <f>IF(OR($A233="",$B233="",$C233=""),"",'MPTO_working_3-way'!E232)</f>
        <v>8.5645567524329493</v>
      </c>
      <c r="I233" s="21">
        <f>IF(OR($A233="",$B233="",$C233=""),"",'MPTO_working_3-way'!F232)</f>
        <v>5.8636617285113619</v>
      </c>
      <c r="J233" s="22">
        <f>IF(OR($A233="",$B233="",$C233=""),"",'MPTO_working_3-way'!G232)</f>
        <v>1.4031191926570734</v>
      </c>
      <c r="K233" s="17">
        <f>IF(OR($A233="",$B233="",$C233=""),"",'OddsRatio_working_3-way'!H232)</f>
        <v>8.3214669042565426</v>
      </c>
      <c r="L233" s="21">
        <f>IF(OR($A233="",$B233="",$C233=""),"",'OddsRatio_working_3-way'!I232)</f>
        <v>5.8449293546631162</v>
      </c>
      <c r="M233" s="22">
        <f>IF(OR($A233="",$B233="",$C233=""),"",'OddsRatio_working_3-way'!J232)</f>
        <v>1.4109538291901749</v>
      </c>
      <c r="N233" s="29">
        <f t="shared" ref="N233:N252" si="43">(1/E233)* 100</f>
        <v>12.424956378584596</v>
      </c>
      <c r="O233" s="30">
        <f t="shared" ref="O233:O252" si="44">(1/F233)* 100</f>
        <v>17.617137055036913</v>
      </c>
      <c r="P233" s="30">
        <f t="shared" ref="P233:P252" si="45">(1/G233)* 100</f>
        <v>69.957906566378497</v>
      </c>
      <c r="Q233" t="s">
        <v>103</v>
      </c>
      <c r="R233" t="s">
        <v>98</v>
      </c>
      <c r="S233" s="36">
        <v>44040</v>
      </c>
      <c r="T233" s="4">
        <v>22</v>
      </c>
      <c r="U233" s="4">
        <f t="shared" si="30"/>
        <v>19.16859716859717</v>
      </c>
      <c r="V233" s="4">
        <f t="shared" si="31"/>
        <v>17.985401459854014</v>
      </c>
      <c r="W233" s="4">
        <f t="shared" si="32"/>
        <v>6.0579710144927539</v>
      </c>
      <c r="X233" s="4">
        <f t="shared" si="33"/>
        <v>19.956627525653236</v>
      </c>
      <c r="Y233" s="4">
        <f t="shared" si="34"/>
        <v>18.77343181691008</v>
      </c>
      <c r="Z233" s="4">
        <f t="shared" si="35"/>
        <v>6.8460013715488168</v>
      </c>
      <c r="AA233" s="4">
        <f t="shared" si="36"/>
        <v>-0.78803035705606561</v>
      </c>
      <c r="AB233" s="4">
        <f t="shared" si="37"/>
        <v>-0.78803035705606561</v>
      </c>
      <c r="AC233" s="4">
        <f t="shared" si="38"/>
        <v>-0.78803035705606295</v>
      </c>
    </row>
    <row r="234" spans="1:29" ht="15" x14ac:dyDescent="0.25">
      <c r="A234">
        <v>2.0499999999999998</v>
      </c>
      <c r="B234">
        <v>3.79</v>
      </c>
      <c r="C234">
        <v>3.55</v>
      </c>
      <c r="D234" s="20">
        <f t="shared" si="42"/>
        <v>3.3347261637914238E-2</v>
      </c>
      <c r="E234" s="17">
        <f>IF(OR($A234="",$B234="",$C234=""),"",A234*'MPTO_working_3-way'!$I233)</f>
        <v>2.1183618863577238</v>
      </c>
      <c r="F234" s="21">
        <f>IF(OR($A234="",$B234="",$C234=""),"",B234*'MPTO_working_3-way'!$I233)</f>
        <v>3.9163861216076952</v>
      </c>
      <c r="G234" s="22">
        <f>IF(OR($A234="",$B234="",$C234=""),"",C234*'MPTO_working_3-way'!$I233)</f>
        <v>3.6683827788145953</v>
      </c>
      <c r="H234" s="17">
        <f>IF(OR($A234="",$B234="",$C234=""),"",'MPTO_working_3-way'!E233)</f>
        <v>2.0978032627496512</v>
      </c>
      <c r="I234" s="21">
        <f>IF(OR($A234="",$B234="",$C234=""),"",'MPTO_working_3-way'!F233)</f>
        <v>3.9566902448150594</v>
      </c>
      <c r="J234" s="22">
        <f>IF(OR($A234="",$B234="",$C234=""),"",'MPTO_working_3-way'!G233)</f>
        <v>3.6958413219153829</v>
      </c>
      <c r="K234" s="17">
        <f>IF(OR($A234="",$B234="",$C234=""),"",'OddsRatio_working_3-way'!H233)</f>
        <v>2.1060261324820106</v>
      </c>
      <c r="L234" s="21">
        <f>IF(OR($A234="",$B234="",$C234=""),"",'OddsRatio_working_3-way'!I233)</f>
        <v>3.9388694377379152</v>
      </c>
      <c r="M234" s="22">
        <f>IF(OR($A234="",$B234="",$C234=""),"",'OddsRatio_working_3-way'!J233)</f>
        <v>3.6860634645991701</v>
      </c>
      <c r="N234" s="29">
        <f t="shared" si="43"/>
        <v>47.206287388383075</v>
      </c>
      <c r="O234" s="30">
        <f t="shared" si="44"/>
        <v>25.533743838043609</v>
      </c>
      <c r="P234" s="30">
        <f t="shared" si="45"/>
        <v>27.259968773573323</v>
      </c>
      <c r="Q234" t="s">
        <v>143</v>
      </c>
      <c r="R234" t="s">
        <v>97</v>
      </c>
      <c r="S234" s="36">
        <v>44040</v>
      </c>
      <c r="T234" s="4">
        <v>22</v>
      </c>
      <c r="U234" s="4">
        <f t="shared" si="30"/>
        <v>11.268292682926827</v>
      </c>
      <c r="V234" s="4">
        <f t="shared" si="31"/>
        <v>16.195250659630606</v>
      </c>
      <c r="W234" s="4">
        <f t="shared" si="32"/>
        <v>15.80281690140845</v>
      </c>
      <c r="X234" s="4">
        <f t="shared" si="33"/>
        <v>12.001932438960942</v>
      </c>
      <c r="Y234" s="4">
        <f t="shared" si="34"/>
        <v>16.928890415664721</v>
      </c>
      <c r="Z234" s="4">
        <f t="shared" si="35"/>
        <v>16.536456657442564</v>
      </c>
      <c r="AA234" s="4">
        <f t="shared" si="36"/>
        <v>-0.73363975603411546</v>
      </c>
      <c r="AB234" s="4">
        <f t="shared" si="37"/>
        <v>-0.73363975603411546</v>
      </c>
      <c r="AC234" s="4">
        <f t="shared" si="38"/>
        <v>-0.73363975603411369</v>
      </c>
    </row>
    <row r="235" spans="1:29" ht="15" x14ac:dyDescent="0.25">
      <c r="A235">
        <v>1.18</v>
      </c>
      <c r="B235">
        <v>7.81</v>
      </c>
      <c r="C235">
        <v>16.62</v>
      </c>
      <c r="D235" s="20">
        <f t="shared" si="42"/>
        <v>3.5667071950858054E-2</v>
      </c>
      <c r="E235" s="17">
        <f>IF(OR($A235="",$B235="",$C235=""),"",A235*'MPTO_working_3-way'!$I234)</f>
        <v>1.2220871449020125</v>
      </c>
      <c r="F235" s="21">
        <f>IF(OR($A235="",$B235="",$C235=""),"",B235*'MPTO_working_3-way'!$I234)</f>
        <v>8.0885598319362018</v>
      </c>
      <c r="G235" s="22">
        <f>IF(OR($A235="",$B235="",$C235=""),"",C235*'MPTO_working_3-way'!$I234)</f>
        <v>17.212786735823261</v>
      </c>
      <c r="H235" s="17">
        <f>IF(OR($A235="",$B235="",$C235=""),"",'MPTO_working_3-way'!E234)</f>
        <v>1.1967898222216995</v>
      </c>
      <c r="I235" s="21">
        <f>IF(OR($A235="",$B235="",$C235=""),"",'MPTO_working_3-way'!F234)</f>
        <v>8.6094121322055575</v>
      </c>
      <c r="J235" s="22">
        <f>IF(OR($A235="",$B235="",$C235=""),"",'MPTO_working_3-way'!G234)</f>
        <v>20.712747284172178</v>
      </c>
      <c r="K235" s="17">
        <f>IF(OR($A235="",$B235="",$C235=""),"",'OddsRatio_working_3-way'!H234)</f>
        <v>1.2031232883111738</v>
      </c>
      <c r="L235" s="21">
        <f>IF(OR($A235="",$B235="",$C235=""),"",'OddsRatio_working_3-way'!I234)</f>
        <v>8.6848310744394066</v>
      </c>
      <c r="M235" s="22">
        <f>IF(OR($A235="",$B235="",$C235=""),"",'OddsRatio_working_3-way'!J234)</f>
        <v>18.626587574558517</v>
      </c>
      <c r="N235" s="29">
        <f t="shared" si="43"/>
        <v>81.827225183698374</v>
      </c>
      <c r="O235" s="30">
        <f t="shared" si="44"/>
        <v>12.363140296640726</v>
      </c>
      <c r="P235" s="30">
        <f t="shared" si="45"/>
        <v>5.8096345196608956</v>
      </c>
      <c r="Q235" t="s">
        <v>51</v>
      </c>
      <c r="R235" t="s">
        <v>105</v>
      </c>
      <c r="S235" s="36">
        <v>44041</v>
      </c>
      <c r="T235" s="4">
        <v>22</v>
      </c>
      <c r="U235" s="4">
        <f t="shared" si="30"/>
        <v>3.3559322033898287</v>
      </c>
      <c r="V235" s="4">
        <f t="shared" si="31"/>
        <v>19.183098591549296</v>
      </c>
      <c r="W235" s="4">
        <f t="shared" si="32"/>
        <v>20.676293622141998</v>
      </c>
      <c r="X235" s="4">
        <f t="shared" si="33"/>
        <v>4.1406077863087063</v>
      </c>
      <c r="Y235" s="4">
        <f t="shared" si="34"/>
        <v>19.967774174468175</v>
      </c>
      <c r="Z235" s="4">
        <f t="shared" si="35"/>
        <v>21.460969205060874</v>
      </c>
      <c r="AA235" s="4">
        <f t="shared" si="36"/>
        <v>-0.78467558291887762</v>
      </c>
      <c r="AB235" s="4">
        <f t="shared" si="37"/>
        <v>-0.7846755829188794</v>
      </c>
      <c r="AC235" s="4">
        <f t="shared" si="38"/>
        <v>-0.78467558291887585</v>
      </c>
    </row>
    <row r="236" spans="1:29" ht="15" x14ac:dyDescent="0.25">
      <c r="A236">
        <v>5.01</v>
      </c>
      <c r="B236">
        <v>4.09</v>
      </c>
      <c r="C236">
        <v>1.69</v>
      </c>
      <c r="D236" s="20">
        <f t="shared" si="42"/>
        <v>3.5815552240667126E-2</v>
      </c>
      <c r="E236" s="17">
        <f>IF(OR($A236="",$B236="",$C236=""),"",A236*'MPTO_working_3-way'!$I235)</f>
        <v>5.189435916725742</v>
      </c>
      <c r="F236" s="21">
        <f>IF(OR($A236="",$B236="",$C236=""),"",B236*'MPTO_working_3-way'!$I235)</f>
        <v>4.2364856086643288</v>
      </c>
      <c r="G236" s="22">
        <f>IF(OR($A236="",$B236="",$C236=""),"",C236*'MPTO_working_3-way'!$I235)</f>
        <v>1.7505282832867275</v>
      </c>
      <c r="H236" s="17">
        <f>IF(OR($A236="",$B236="",$C236=""),"",'MPTO_working_3-way'!E235)</f>
        <v>5.3287213324195744</v>
      </c>
      <c r="I236" s="21">
        <f>IF(OR($A236="",$B236="",$C236=""),"",'MPTO_working_3-way'!F235)</f>
        <v>4.2999607912461464</v>
      </c>
      <c r="J236" s="22">
        <f>IF(OR($A236="",$B236="",$C236=""),"",'MPTO_working_3-way'!G235)</f>
        <v>1.7247997220633056</v>
      </c>
      <c r="K236" s="17">
        <f>IF(OR($A236="",$B236="",$C236=""),"",'OddsRatio_working_3-way'!H235)</f>
        <v>5.2647501128408587</v>
      </c>
      <c r="L236" s="21">
        <f>IF(OR($A236="",$B236="",$C236=""),"",'OddsRatio_working_3-way'!I235)</f>
        <v>4.2863037029122824</v>
      </c>
      <c r="M236" s="22">
        <f>IF(OR($A236="",$B236="",$C236=""),"",'OddsRatio_working_3-way'!J235)</f>
        <v>1.7338348074464325</v>
      </c>
      <c r="N236" s="29">
        <f t="shared" si="43"/>
        <v>19.269917117137208</v>
      </c>
      <c r="O236" s="30">
        <f t="shared" si="44"/>
        <v>23.604470600698633</v>
      </c>
      <c r="P236" s="30">
        <f t="shared" si="45"/>
        <v>57.125612282164148</v>
      </c>
      <c r="Q236" t="s">
        <v>99</v>
      </c>
      <c r="R236" t="s">
        <v>52</v>
      </c>
      <c r="S236" s="36">
        <v>44041</v>
      </c>
      <c r="T236" s="4">
        <v>22</v>
      </c>
      <c r="U236" s="4">
        <f t="shared" si="30"/>
        <v>17.60878243512974</v>
      </c>
      <c r="V236" s="4">
        <f t="shared" si="31"/>
        <v>16.621026894865523</v>
      </c>
      <c r="W236" s="4">
        <f t="shared" si="32"/>
        <v>8.9822485207100602</v>
      </c>
      <c r="X236" s="4">
        <f t="shared" si="33"/>
        <v>18.396724584424415</v>
      </c>
      <c r="Y236" s="4">
        <f t="shared" si="34"/>
        <v>17.408969044160202</v>
      </c>
      <c r="Z236" s="4">
        <f t="shared" si="35"/>
        <v>9.7701906700047338</v>
      </c>
      <c r="AA236" s="4">
        <f t="shared" si="36"/>
        <v>-0.78794214929467543</v>
      </c>
      <c r="AB236" s="4">
        <f t="shared" si="37"/>
        <v>-0.78794214929467898</v>
      </c>
      <c r="AC236" s="4">
        <f t="shared" si="38"/>
        <v>-0.78794214929467365</v>
      </c>
    </row>
    <row r="237" spans="1:29" ht="15" x14ac:dyDescent="0.25">
      <c r="A237">
        <v>2.39</v>
      </c>
      <c r="B237">
        <v>3.58</v>
      </c>
      <c r="C237">
        <v>2.97</v>
      </c>
      <c r="D237" s="20">
        <f t="shared" si="42"/>
        <v>3.4439987479888412E-2</v>
      </c>
      <c r="E237" s="17">
        <f>IF(OR($A237="",$B237="",$C237=""),"",A237*'MPTO_working_3-way'!$I236)</f>
        <v>2.4723115700769336</v>
      </c>
      <c r="F237" s="21">
        <f>IF(OR($A237="",$B237="",$C237=""),"",B237*'MPTO_working_3-way'!$I236)</f>
        <v>3.7032951551780005</v>
      </c>
      <c r="G237" s="22">
        <f>IF(OR($A237="",$B237="",$C237=""),"",C237*'MPTO_working_3-way'!$I236)</f>
        <v>3.0722867628152688</v>
      </c>
      <c r="H237" s="17">
        <f>IF(OR($A237="",$B237="",$C237=""),"",'MPTO_working_3-way'!E236)</f>
        <v>2.4574248320918413</v>
      </c>
      <c r="I237" s="21">
        <f>IF(OR($A237="",$B237="",$C237=""),"",'MPTO_working_3-way'!F236)</f>
        <v>3.7334382841992793</v>
      </c>
      <c r="J237" s="22">
        <f>IF(OR($A237="",$B237="",$C237=""),"",'MPTO_working_3-way'!G236)</f>
        <v>3.0748384228166401</v>
      </c>
      <c r="K237" s="17">
        <f>IF(OR($A237="",$B237="",$C237=""),"",'OddsRatio_working_3-way'!H236)</f>
        <v>2.4641537050058941</v>
      </c>
      <c r="L237" s="21">
        <f>IF(OR($A237="",$B237="",$C237=""),"",'OddsRatio_working_3-way'!I236)</f>
        <v>3.7176378121692135</v>
      </c>
      <c r="M237" s="22">
        <f>IF(OR($A237="",$B237="",$C237=""),"",'OddsRatio_working_3-way'!J236)</f>
        <v>3.0750955387493608</v>
      </c>
      <c r="N237" s="29">
        <f t="shared" si="43"/>
        <v>40.447976383853671</v>
      </c>
      <c r="O237" s="30">
        <f t="shared" si="44"/>
        <v>27.002978647321306</v>
      </c>
      <c r="P237" s="30">
        <f t="shared" si="45"/>
        <v>32.549044968825008</v>
      </c>
      <c r="Q237" t="s">
        <v>101</v>
      </c>
      <c r="R237" t="s">
        <v>96</v>
      </c>
      <c r="S237" s="36">
        <v>44041</v>
      </c>
      <c r="T237" s="4">
        <v>22</v>
      </c>
      <c r="U237" s="4">
        <f t="shared" si="30"/>
        <v>12.79497907949791</v>
      </c>
      <c r="V237" s="4">
        <f t="shared" si="31"/>
        <v>15.854748603351956</v>
      </c>
      <c r="W237" s="4">
        <f t="shared" si="32"/>
        <v>14.592592592592592</v>
      </c>
      <c r="X237" s="4">
        <f t="shared" si="33"/>
        <v>13.552658804055451</v>
      </c>
      <c r="Y237" s="4">
        <f t="shared" si="34"/>
        <v>16.612428327909498</v>
      </c>
      <c r="Z237" s="4">
        <f t="shared" si="35"/>
        <v>15.350272317150138</v>
      </c>
      <c r="AA237" s="4">
        <f t="shared" si="36"/>
        <v>-0.75767972455754062</v>
      </c>
      <c r="AB237" s="4">
        <f t="shared" si="37"/>
        <v>-0.7576797245575424</v>
      </c>
      <c r="AC237" s="4">
        <f t="shared" si="38"/>
        <v>-0.75767972455754595</v>
      </c>
    </row>
    <row r="238" spans="1:29" ht="15" x14ac:dyDescent="0.25">
      <c r="A238">
        <v>2.34</v>
      </c>
      <c r="B238">
        <v>3.62</v>
      </c>
      <c r="C238">
        <v>3.04</v>
      </c>
      <c r="D238" s="20">
        <f t="shared" si="42"/>
        <v>3.2540889694131936E-2</v>
      </c>
      <c r="E238" s="17">
        <f>IF(OR($A238="",$B238="",$C238=""),"",A238*'MPTO_working_3-way'!$I237)</f>
        <v>2.4161456818842684</v>
      </c>
      <c r="F238" s="21">
        <f>IF(OR($A238="",$B238="",$C238=""),"",B238*'MPTO_working_3-way'!$I237)</f>
        <v>3.7377980206927579</v>
      </c>
      <c r="G238" s="22">
        <f>IF(OR($A238="",$B238="",$C238=""),"",C238*'MPTO_working_3-way'!$I237)</f>
        <v>3.1389243046701609</v>
      </c>
      <c r="H238" s="17">
        <f>IF(OR($A238="",$B238="",$C238=""),"",'MPTO_working_3-way'!E237)</f>
        <v>2.4009404150217772</v>
      </c>
      <c r="I238" s="21">
        <f>IF(OR($A238="",$B238="",$C238=""),"",'MPTO_working_3-way'!F237)</f>
        <v>3.7679524467644274</v>
      </c>
      <c r="J238" s="22">
        <f>IF(OR($A238="",$B238="",$C238=""),"",'MPTO_working_3-way'!G237)</f>
        <v>3.1436615096536111</v>
      </c>
      <c r="K238" s="17">
        <f>IF(OR($A238="",$B238="",$C238=""),"",'OddsRatio_working_3-way'!H237)</f>
        <v>2.4076853476021189</v>
      </c>
      <c r="L238" s="21">
        <f>IF(OR($A238="",$B238="",$C238=""),"",'OddsRatio_working_3-way'!I237)</f>
        <v>3.7523400079981726</v>
      </c>
      <c r="M238" s="22">
        <f>IF(OR($A238="",$B238="",$C238=""),"",'OddsRatio_working_3-way'!J237)</f>
        <v>3.1430433650062111</v>
      </c>
      <c r="N238" s="29">
        <f t="shared" si="43"/>
        <v>41.388232816331453</v>
      </c>
      <c r="O238" s="30">
        <f t="shared" si="44"/>
        <v>26.753719555308169</v>
      </c>
      <c r="P238" s="30">
        <f t="shared" si="45"/>
        <v>31.858047628360385</v>
      </c>
      <c r="Q238" t="s">
        <v>141</v>
      </c>
      <c r="R238" t="s">
        <v>50</v>
      </c>
      <c r="S238" s="36">
        <v>44041</v>
      </c>
      <c r="T238" s="4">
        <v>22</v>
      </c>
      <c r="U238" s="4">
        <f t="shared" si="30"/>
        <v>12.598290598290598</v>
      </c>
      <c r="V238" s="4">
        <f t="shared" si="31"/>
        <v>15.922651933701658</v>
      </c>
      <c r="W238" s="4">
        <f t="shared" si="32"/>
        <v>14.763157894736842</v>
      </c>
      <c r="X238" s="4">
        <f t="shared" si="33"/>
        <v>13.314190171561499</v>
      </c>
      <c r="Y238" s="4">
        <f t="shared" si="34"/>
        <v>16.638551506972561</v>
      </c>
      <c r="Z238" s="4">
        <f t="shared" si="35"/>
        <v>15.479057468007744</v>
      </c>
      <c r="AA238" s="4">
        <f t="shared" si="36"/>
        <v>-0.71589957327090126</v>
      </c>
      <c r="AB238" s="4">
        <f t="shared" si="37"/>
        <v>-0.71589957327090303</v>
      </c>
      <c r="AC238" s="4">
        <f t="shared" si="38"/>
        <v>-0.71589957327090126</v>
      </c>
    </row>
    <row r="239" spans="1:29" ht="15" x14ac:dyDescent="0.25">
      <c r="A239">
        <v>1.56</v>
      </c>
      <c r="B239">
        <v>4.42</v>
      </c>
      <c r="C239">
        <v>6.01</v>
      </c>
      <c r="D239" s="20">
        <f t="shared" si="42"/>
        <v>3.3659335998574402E-2</v>
      </c>
      <c r="E239" s="17">
        <f>IF(OR($A239="",$B239="",$C239=""),"",A239*'MPTO_working_3-way'!$I238)</f>
        <v>1.6125085641577761</v>
      </c>
      <c r="F239" s="21">
        <f>IF(OR($A239="",$B239="",$C239=""),"",B239*'MPTO_working_3-way'!$I238)</f>
        <v>4.5687742651136984</v>
      </c>
      <c r="G239" s="22">
        <f>IF(OR($A239="",$B239="",$C239=""),"",C239*'MPTO_working_3-way'!$I238)</f>
        <v>6.2122926093514321</v>
      </c>
      <c r="H239" s="17">
        <f>IF(OR($A239="",$B239="",$C239=""),"",'MPTO_working_3-way'!E238)</f>
        <v>1.5877908729742327</v>
      </c>
      <c r="I239" s="21">
        <f>IF(OR($A239="",$B239="",$C239=""),"",'MPTO_working_3-way'!F238)</f>
        <v>4.6506314241474014</v>
      </c>
      <c r="J239" s="22">
        <f>IF(OR($A239="",$B239="",$C239=""),"",'MPTO_working_3-way'!G238)</f>
        <v>6.4445624514793405</v>
      </c>
      <c r="K239" s="17">
        <f>IF(OR($A239="",$B239="",$C239=""),"",'OddsRatio_working_3-way'!H238)</f>
        <v>1.596018341941968</v>
      </c>
      <c r="L239" s="21">
        <f>IF(OR($A239="",$B239="",$C239=""),"",'OddsRatio_working_3-way'!I238)</f>
        <v>4.639969159717019</v>
      </c>
      <c r="M239" s="22">
        <f>IF(OR($A239="",$B239="",$C239=""),"",'OddsRatio_working_3-way'!J238)</f>
        <v>6.3322355234451058</v>
      </c>
      <c r="N239" s="29">
        <f t="shared" si="43"/>
        <v>62.015174506828529</v>
      </c>
      <c r="O239" s="30">
        <f t="shared" si="44"/>
        <v>21.887708649468895</v>
      </c>
      <c r="P239" s="30">
        <f t="shared" si="45"/>
        <v>16.097116843702583</v>
      </c>
      <c r="Q239" t="s">
        <v>142</v>
      </c>
      <c r="R239" t="s">
        <v>140</v>
      </c>
      <c r="S239" s="36">
        <v>44041</v>
      </c>
      <c r="T239" s="4">
        <v>22</v>
      </c>
      <c r="U239" s="4">
        <f t="shared" si="30"/>
        <v>7.8974358974358969</v>
      </c>
      <c r="V239" s="4">
        <f t="shared" si="31"/>
        <v>17.02262443438914</v>
      </c>
      <c r="W239" s="4">
        <f t="shared" si="32"/>
        <v>18.339434276206326</v>
      </c>
      <c r="X239" s="4">
        <f t="shared" si="33"/>
        <v>8.6379412894045373</v>
      </c>
      <c r="Y239" s="4">
        <f t="shared" si="34"/>
        <v>17.76312982635778</v>
      </c>
      <c r="Z239" s="4">
        <f t="shared" si="35"/>
        <v>19.079939668174962</v>
      </c>
      <c r="AA239" s="4">
        <f t="shared" si="36"/>
        <v>-0.7405053919686404</v>
      </c>
      <c r="AB239" s="4">
        <f t="shared" si="37"/>
        <v>-0.74050539196863951</v>
      </c>
      <c r="AC239" s="4">
        <f t="shared" si="38"/>
        <v>-0.74050539196863596</v>
      </c>
    </row>
    <row r="240" spans="1:29" ht="15" x14ac:dyDescent="0.25">
      <c r="A240">
        <v>6.35</v>
      </c>
      <c r="B240">
        <v>4.22</v>
      </c>
      <c r="C240">
        <v>1.56</v>
      </c>
      <c r="D240" s="20">
        <f t="shared" si="42"/>
        <v>3.54727806308206E-2</v>
      </c>
      <c r="E240" s="17">
        <f>IF(OR($A240="",$B240="",$C240=""),"",A240*'MPTO_working_3-way'!$I239)</f>
        <v>6.5752521570057105</v>
      </c>
      <c r="F240" s="21">
        <f>IF(OR($A240="",$B240="",$C240=""),"",B240*'MPTO_working_3-way'!$I239)</f>
        <v>4.3696951342620629</v>
      </c>
      <c r="G240" s="22">
        <f>IF(OR($A240="",$B240="",$C240=""),"",C240*'MPTO_working_3-way'!$I239)</f>
        <v>1.6153375377840802</v>
      </c>
      <c r="H240" s="17">
        <f>IF(OR($A240="",$B240="",$C240=""),"",'MPTO_working_3-way'!E239)</f>
        <v>6.8654887139015628</v>
      </c>
      <c r="I240" s="21">
        <f>IF(OR($A240="",$B240="",$C240=""),"",'MPTO_working_3-way'!F239)</f>
        <v>4.4416301400525304</v>
      </c>
      <c r="J240" s="22">
        <f>IF(OR($A240="",$B240="",$C240=""),"",'MPTO_working_3-way'!G239)</f>
        <v>1.5893162832925178</v>
      </c>
      <c r="K240" s="17">
        <f>IF(OR($A240="",$B240="",$C240=""),"",'OddsRatio_working_3-way'!H239)</f>
        <v>6.7135421995973008</v>
      </c>
      <c r="L240" s="21">
        <f>IF(OR($A240="",$B240="",$C240=""),"",'OddsRatio_working_3-way'!I239)</f>
        <v>4.438804837888469</v>
      </c>
      <c r="M240" s="22">
        <f>IF(OR($A240="",$B240="",$C240=""),"",'OddsRatio_working_3-way'!J239)</f>
        <v>1.5980530152849513</v>
      </c>
      <c r="N240" s="29">
        <f t="shared" si="43"/>
        <v>15.208542214377797</v>
      </c>
      <c r="O240" s="30">
        <f t="shared" si="44"/>
        <v>22.884891720686966</v>
      </c>
      <c r="P240" s="30">
        <f t="shared" si="45"/>
        <v>61.906566064935255</v>
      </c>
      <c r="Q240" t="s">
        <v>95</v>
      </c>
      <c r="R240" t="s">
        <v>53</v>
      </c>
      <c r="S240" s="36">
        <v>44041</v>
      </c>
      <c r="T240" s="4">
        <v>22</v>
      </c>
      <c r="U240" s="4">
        <f t="shared" si="30"/>
        <v>18.535433070866141</v>
      </c>
      <c r="V240" s="4">
        <f t="shared" si="31"/>
        <v>16.786729857819903</v>
      </c>
      <c r="W240" s="4">
        <f t="shared" si="32"/>
        <v>7.8974358974358969</v>
      </c>
      <c r="X240" s="4">
        <f t="shared" si="33"/>
        <v>19.315834244744195</v>
      </c>
      <c r="Y240" s="4">
        <f t="shared" si="34"/>
        <v>17.567131031697958</v>
      </c>
      <c r="Z240" s="4">
        <f t="shared" si="35"/>
        <v>8.6778370713139523</v>
      </c>
      <c r="AA240" s="4">
        <f t="shared" si="36"/>
        <v>-0.78040117387805452</v>
      </c>
      <c r="AB240" s="4">
        <f t="shared" si="37"/>
        <v>-0.78040117387805452</v>
      </c>
      <c r="AC240" s="4">
        <f t="shared" si="38"/>
        <v>-0.78040117387805541</v>
      </c>
    </row>
    <row r="241" spans="1:29" ht="15" x14ac:dyDescent="0.25">
      <c r="A241">
        <v>2.0499999999999998</v>
      </c>
      <c r="B241">
        <v>3.58</v>
      </c>
      <c r="C241">
        <v>3.77</v>
      </c>
      <c r="D241" s="20">
        <f t="shared" si="42"/>
        <v>3.2386476377248563E-2</v>
      </c>
      <c r="E241" s="17">
        <f>IF(OR($A241="",$B241="",$C241=""),"",A241*'MPTO_working_3-way'!$I240)</f>
        <v>2.1163922765733592</v>
      </c>
      <c r="F241" s="21">
        <f>IF(OR($A241="",$B241="",$C241=""),"",B241*'MPTO_working_3-way'!$I240)</f>
        <v>3.69594358543055</v>
      </c>
      <c r="G241" s="22">
        <f>IF(OR($A241="",$B241="",$C241=""),"",C241*'MPTO_working_3-way'!$I240)</f>
        <v>3.8920970159422272</v>
      </c>
      <c r="H241" s="17">
        <f>IF(OR($A241="",$B241="",$C241=""),"",'MPTO_working_3-way'!E240)</f>
        <v>2.0963948079658068</v>
      </c>
      <c r="I241" s="21">
        <f>IF(OR($A241="",$B241="",$C241=""),"",'MPTO_working_3-way'!F240)</f>
        <v>3.7239216076857966</v>
      </c>
      <c r="J241" s="22">
        <f>IF(OR($A241="",$B241="",$C241=""),"",'MPTO_working_3-way'!G240)</f>
        <v>3.9299448461786497</v>
      </c>
      <c r="K241" s="17">
        <f>IF(OR($A241="",$B241="",$C241=""),"",'OddsRatio_working_3-way'!H240)</f>
        <v>2.104391802025551</v>
      </c>
      <c r="L241" s="21">
        <f>IF(OR($A241="",$B241="",$C241=""),"",'OddsRatio_working_3-way'!I240)</f>
        <v>3.7136484278342121</v>
      </c>
      <c r="M241" s="22">
        <f>IF(OR($A241="",$B241="",$C241=""),"",'OddsRatio_working_3-way'!J240)</f>
        <v>3.913490753915025</v>
      </c>
      <c r="N241" s="29">
        <f t="shared" si="43"/>
        <v>47.250219681348263</v>
      </c>
      <c r="O241" s="30">
        <f t="shared" si="44"/>
        <v>27.056690040995512</v>
      </c>
      <c r="P241" s="30">
        <f t="shared" si="45"/>
        <v>25.693090277656218</v>
      </c>
      <c r="Q241" t="s">
        <v>94</v>
      </c>
      <c r="R241" t="s">
        <v>100</v>
      </c>
      <c r="S241" s="36">
        <v>44041</v>
      </c>
      <c r="T241" s="4">
        <v>22</v>
      </c>
      <c r="U241" s="4">
        <f t="shared" si="30"/>
        <v>11.268292682926827</v>
      </c>
      <c r="V241" s="4">
        <f t="shared" si="31"/>
        <v>15.854748603351956</v>
      </c>
      <c r="W241" s="4">
        <f t="shared" si="32"/>
        <v>16.164456233421753</v>
      </c>
      <c r="X241" s="4">
        <f t="shared" si="33"/>
        <v>11.980795163226293</v>
      </c>
      <c r="Y241" s="4">
        <f t="shared" si="34"/>
        <v>16.567251083651424</v>
      </c>
      <c r="Z241" s="4">
        <f t="shared" si="35"/>
        <v>16.876958713721216</v>
      </c>
      <c r="AA241" s="4">
        <f t="shared" si="36"/>
        <v>-0.71250248029946661</v>
      </c>
      <c r="AB241" s="4">
        <f t="shared" si="37"/>
        <v>-0.71250248029946839</v>
      </c>
      <c r="AC241" s="4">
        <f t="shared" si="38"/>
        <v>-0.71250248029946306</v>
      </c>
    </row>
    <row r="242" spans="1:29" ht="15" x14ac:dyDescent="0.25">
      <c r="A242">
        <v>4.8600000000000003</v>
      </c>
      <c r="B242">
        <v>4.0599999999999996</v>
      </c>
      <c r="C242">
        <v>1.72</v>
      </c>
      <c r="D242" s="20">
        <f t="shared" si="42"/>
        <v>3.3462084428849126E-2</v>
      </c>
      <c r="E242" s="17">
        <f>IF(OR($A242="",$B242="",$C242=""),"",A242*'MPTO_working_3-way'!$I241)</f>
        <v>5.022625730324207</v>
      </c>
      <c r="F242" s="21">
        <f>IF(OR($A242="",$B242="",$C242=""),"",B242*'MPTO_working_3-way'!$I241)</f>
        <v>4.195856062781127</v>
      </c>
      <c r="G242" s="22">
        <f>IF(OR($A242="",$B242="",$C242=""),"",C242*'MPTO_working_3-way'!$I241)</f>
        <v>1.7775547852176206</v>
      </c>
      <c r="H242" s="17">
        <f>IF(OR($A242="",$B242="",$C242=""),"",'MPTO_working_3-way'!E241)</f>
        <v>5.1385536817692916</v>
      </c>
      <c r="I242" s="21">
        <f>IF(OR($A242="",$B242="",$C242=""),"",'MPTO_working_3-way'!F241)</f>
        <v>4.252579572459255</v>
      </c>
      <c r="J242" s="22">
        <f>IF(OR($A242="",$B242="",$C242=""),"",'MPTO_working_3-way'!G241)</f>
        <v>1.75364352548587</v>
      </c>
      <c r="K242" s="17">
        <f>IF(OR($A242="",$B242="",$C242=""),"",'OddsRatio_working_3-way'!H241)</f>
        <v>5.0860052564550884</v>
      </c>
      <c r="L242" s="21">
        <f>IF(OR($A242="",$B242="",$C242=""),"",'OddsRatio_working_3-way'!I241)</f>
        <v>4.2391647887960024</v>
      </c>
      <c r="M242" s="22">
        <f>IF(OR($A242="",$B242="",$C242=""),"",'OddsRatio_working_3-way'!J241)</f>
        <v>1.7621564208931773</v>
      </c>
      <c r="N242" s="29">
        <f t="shared" si="43"/>
        <v>19.909904772766151</v>
      </c>
      <c r="O242" s="30">
        <f t="shared" si="44"/>
        <v>23.833038718138795</v>
      </c>
      <c r="P242" s="30">
        <f t="shared" si="45"/>
        <v>56.257056509095051</v>
      </c>
      <c r="Q242" t="s">
        <v>104</v>
      </c>
      <c r="R242" t="s">
        <v>102</v>
      </c>
      <c r="S242" s="36">
        <v>44041</v>
      </c>
      <c r="T242" s="4">
        <v>22</v>
      </c>
      <c r="U242" s="4">
        <f t="shared" si="30"/>
        <v>17.473251028806583</v>
      </c>
      <c r="V242" s="4">
        <f t="shared" si="31"/>
        <v>16.581280788177342</v>
      </c>
      <c r="W242" s="4">
        <f t="shared" si="32"/>
        <v>9.2093023255813939</v>
      </c>
      <c r="X242" s="4">
        <f t="shared" si="33"/>
        <v>18.209416886241264</v>
      </c>
      <c r="Y242" s="4">
        <f t="shared" si="34"/>
        <v>17.317446645612019</v>
      </c>
      <c r="Z242" s="4">
        <f t="shared" si="35"/>
        <v>9.9454681830160752</v>
      </c>
      <c r="AA242" s="4">
        <f t="shared" si="36"/>
        <v>-0.73616585743468121</v>
      </c>
      <c r="AB242" s="4">
        <f t="shared" si="37"/>
        <v>-0.73616585743467766</v>
      </c>
      <c r="AC242" s="4">
        <f t="shared" si="38"/>
        <v>-0.73616585743468121</v>
      </c>
    </row>
    <row r="243" spans="1:29" ht="15" x14ac:dyDescent="0.25">
      <c r="A243">
        <v>2.86</v>
      </c>
      <c r="B243">
        <v>3.26</v>
      </c>
      <c r="C243">
        <v>2.61</v>
      </c>
      <c r="D243" s="20">
        <f t="shared" si="42"/>
        <v>3.95405783601257E-2</v>
      </c>
      <c r="E243" s="17">
        <f>IF(OR($A243="",$B243="",$C243=""),"",A243*'MPTO_working_3-way'!$I242)</f>
        <v>2.9730860541099595</v>
      </c>
      <c r="F243" s="21">
        <f>IF(OR($A243="",$B243="",$C243=""),"",B243*'MPTO_working_3-way'!$I242)</f>
        <v>3.3889022854540096</v>
      </c>
      <c r="G243" s="22">
        <f>IF(OR($A243="",$B243="",$C243=""),"",C243*'MPTO_working_3-way'!$I242)</f>
        <v>2.7132009095199279</v>
      </c>
      <c r="H243" s="17">
        <f>IF(OR($A243="",$B243="",$C243=""),"",'MPTO_working_3-way'!E242)</f>
        <v>2.9720317823172149</v>
      </c>
      <c r="I243" s="21">
        <f>IF(OR($A243="",$B243="",$C243=""),"",'MPTO_working_3-way'!F242)</f>
        <v>3.4063626432674452</v>
      </c>
      <c r="J243" s="22">
        <f>IF(OR($A243="",$B243="",$C243=""),"",'MPTO_working_3-way'!G242)</f>
        <v>2.7029834501578685</v>
      </c>
      <c r="K243" s="17">
        <f>IF(OR($A243="",$B243="",$C243=""),"",'OddsRatio_working_3-way'!H242)</f>
        <v>2.9730409036776235</v>
      </c>
      <c r="L243" s="21">
        <f>IF(OR($A243="",$B243="",$C243=""),"",'OddsRatio_working_3-way'!I242)</f>
        <v>3.3973507754362533</v>
      </c>
      <c r="M243" s="22">
        <f>IF(OR($A243="",$B243="",$C243=""),"",'OddsRatio_working_3-way'!J242)</f>
        <v>2.707847233828482</v>
      </c>
      <c r="N243" s="29">
        <f t="shared" si="43"/>
        <v>33.635084279434551</v>
      </c>
      <c r="O243" s="30">
        <f t="shared" si="44"/>
        <v>29.508080073368966</v>
      </c>
      <c r="P243" s="30">
        <f t="shared" si="45"/>
        <v>36.856835647196483</v>
      </c>
      <c r="Q243" t="s">
        <v>200</v>
      </c>
      <c r="R243" t="s">
        <v>193</v>
      </c>
      <c r="S243" s="36">
        <v>44039</v>
      </c>
      <c r="T243" s="4">
        <v>22</v>
      </c>
      <c r="U243" s="4">
        <f t="shared" si="30"/>
        <v>14.307692307692307</v>
      </c>
      <c r="V243" s="4">
        <f t="shared" si="31"/>
        <v>15.251533742331288</v>
      </c>
      <c r="W243" s="4">
        <f t="shared" si="32"/>
        <v>13.570881226053638</v>
      </c>
      <c r="X243" s="4">
        <f t="shared" si="33"/>
        <v>15.177585031615072</v>
      </c>
      <c r="Y243" s="4">
        <f t="shared" si="34"/>
        <v>16.121426466254054</v>
      </c>
      <c r="Z243" s="4">
        <f t="shared" si="35"/>
        <v>14.440773949976405</v>
      </c>
      <c r="AA243" s="4">
        <f t="shared" si="36"/>
        <v>-0.8698927239227654</v>
      </c>
      <c r="AB243" s="4">
        <f t="shared" si="37"/>
        <v>-0.8698927239227654</v>
      </c>
      <c r="AC243" s="4">
        <f t="shared" si="38"/>
        <v>-0.86989272392276717</v>
      </c>
    </row>
    <row r="244" spans="1:29" ht="15" x14ac:dyDescent="0.25">
      <c r="A244">
        <v>2.34</v>
      </c>
      <c r="B244">
        <v>3.03</v>
      </c>
      <c r="C244">
        <v>3.54</v>
      </c>
      <c r="D244" s="20">
        <f t="shared" si="42"/>
        <v>3.9869306356972167E-2</v>
      </c>
      <c r="E244" s="17">
        <f>IF(OR($A244="",$B244="",$C244=""),"",A244*'MPTO_working_3-way'!$I243)</f>
        <v>2.4332941768753149</v>
      </c>
      <c r="F244" s="21">
        <f>IF(OR($A244="",$B244="",$C244=""),"",B244*'MPTO_working_3-way'!$I243)</f>
        <v>3.1508039982616256</v>
      </c>
      <c r="G244" s="22">
        <f>IF(OR($A244="",$B244="",$C244=""),"",C244*'MPTO_working_3-way'!$I243)</f>
        <v>3.6811373445036817</v>
      </c>
      <c r="H244" s="17">
        <f>IF(OR($A244="",$B244="",$C244=""),"",'MPTO_working_3-way'!E243)</f>
        <v>2.4151050801740772</v>
      </c>
      <c r="I244" s="21">
        <f>IF(OR($A244="",$B244="",$C244=""),"",'MPTO_working_3-way'!F243)</f>
        <v>3.1571313639334466</v>
      </c>
      <c r="J244" s="22">
        <f>IF(OR($A244="",$B244="",$C244=""),"",'MPTO_working_3-way'!G243)</f>
        <v>3.7147639742617491</v>
      </c>
      <c r="K244" s="17">
        <f>IF(OR($A244="",$B244="",$C244=""),"",'OddsRatio_working_3-way'!H243)</f>
        <v>2.4231303124918964</v>
      </c>
      <c r="L244" s="21">
        <f>IF(OR($A244="",$B244="",$C244=""),"",'OddsRatio_working_3-way'!I243)</f>
        <v>3.1559362196705605</v>
      </c>
      <c r="M244" s="22">
        <f>IF(OR($A244="",$B244="",$C244=""),"",'OddsRatio_working_3-way'!J243)</f>
        <v>3.6975753684547894</v>
      </c>
      <c r="N244" s="29">
        <f t="shared" si="43"/>
        <v>41.096551724137925</v>
      </c>
      <c r="O244" s="30">
        <f t="shared" si="44"/>
        <v>31.737931034482759</v>
      </c>
      <c r="P244" s="30">
        <f t="shared" si="45"/>
        <v>27.165517241379305</v>
      </c>
      <c r="Q244" t="s">
        <v>194</v>
      </c>
      <c r="R244" t="s">
        <v>205</v>
      </c>
      <c r="S244" s="36">
        <v>44039</v>
      </c>
      <c r="T244" s="4">
        <v>22</v>
      </c>
      <c r="U244" s="4">
        <f t="shared" ref="U244:U252" si="46">(1/A244)*((T244*A244)-T244)</f>
        <v>12.598290598290598</v>
      </c>
      <c r="V244" s="4">
        <f t="shared" ref="V244:V252" si="47">(1/B244)*((T244*B244)-T244)</f>
        <v>14.739273927392738</v>
      </c>
      <c r="W244" s="4">
        <f t="shared" ref="W244:W252" si="48">(1/C244)*((T244*C244)-T244)</f>
        <v>15.785310734463275</v>
      </c>
      <c r="X244" s="4">
        <f t="shared" ref="X244:X252" si="49">((1/B244)+(1/C244))*T244</f>
        <v>13.475415338143986</v>
      </c>
      <c r="Y244" s="4">
        <f t="shared" ref="Y244:Y252" si="50">((1/A244)+(1/C244))*T244</f>
        <v>15.616398667246127</v>
      </c>
      <c r="Z244" s="4">
        <f t="shared" ref="Z244:Z252" si="51">((1/A244)+(1/B244))*T244</f>
        <v>16.662435474316663</v>
      </c>
      <c r="AA244" s="4">
        <f t="shared" ref="AA244:AA252" si="52">U244-X244</f>
        <v>-0.87712473985338768</v>
      </c>
      <c r="AB244" s="4">
        <f t="shared" ref="AB244:AB252" si="53">V244-Y244</f>
        <v>-0.87712473985338946</v>
      </c>
      <c r="AC244" s="4">
        <f t="shared" ref="AC244:AC252" si="54">W244-Z244</f>
        <v>-0.87712473985338768</v>
      </c>
    </row>
    <row r="245" spans="1:29" ht="15" x14ac:dyDescent="0.25">
      <c r="A245">
        <v>3.19</v>
      </c>
      <c r="B245">
        <v>3.28</v>
      </c>
      <c r="C245">
        <v>2.38</v>
      </c>
      <c r="D245" s="20">
        <f t="shared" si="42"/>
        <v>3.8525739831829942E-2</v>
      </c>
      <c r="E245" s="17">
        <f>IF(OR($A245="",$B245="",$C245=""),"",A245*'MPTO_working_3-way'!$I244)</f>
        <v>3.3128971100635374</v>
      </c>
      <c r="F245" s="21">
        <f>IF(OR($A245="",$B245="",$C245=""),"",B245*'MPTO_working_3-way'!$I244)</f>
        <v>3.4063644266484019</v>
      </c>
      <c r="G245" s="22">
        <f>IF(OR($A245="",$B245="",$C245=""),"",C245*'MPTO_working_3-way'!$I244)</f>
        <v>2.471691260799755</v>
      </c>
      <c r="H245" s="17">
        <f>IF(OR($A245="",$B245="",$C245=""),"",'MPTO_working_3-way'!E244)</f>
        <v>3.3262626906649633</v>
      </c>
      <c r="I245" s="21">
        <f>IF(OR($A245="",$B245="",$C245=""),"",'MPTO_working_3-way'!F244)</f>
        <v>3.4242337794153017</v>
      </c>
      <c r="J245" s="22">
        <f>IF(OR($A245="",$B245="",$C245=""),"",'MPTO_working_3-way'!G244)</f>
        <v>2.4550350874932989</v>
      </c>
      <c r="K245" s="17">
        <f>IF(OR($A245="",$B245="",$C245=""),"",'OddsRatio_working_3-way'!H244)</f>
        <v>3.3206644444521518</v>
      </c>
      <c r="L245" s="21">
        <f>IF(OR($A245="",$B245="",$C245=""),"",'OddsRatio_working_3-way'!I244)</f>
        <v>3.4160342161419659</v>
      </c>
      <c r="M245" s="22">
        <f>IF(OR($A245="",$B245="",$C245=""),"",'OddsRatio_working_3-way'!J244)</f>
        <v>2.4623364992438215</v>
      </c>
      <c r="N245" s="29">
        <f t="shared" si="43"/>
        <v>30.185060591296818</v>
      </c>
      <c r="O245" s="30">
        <f t="shared" si="44"/>
        <v>29.356811977511239</v>
      </c>
      <c r="P245" s="30">
        <f t="shared" si="45"/>
        <v>40.458127431191961</v>
      </c>
      <c r="Q245" t="s">
        <v>214</v>
      </c>
      <c r="R245" t="s">
        <v>199</v>
      </c>
      <c r="S245" s="36">
        <v>44039</v>
      </c>
      <c r="T245" s="4">
        <v>22</v>
      </c>
      <c r="U245" s="4">
        <f t="shared" si="46"/>
        <v>15.103448275862068</v>
      </c>
      <c r="V245" s="4">
        <f t="shared" si="47"/>
        <v>15.292682926829267</v>
      </c>
      <c r="W245" s="4">
        <f t="shared" si="48"/>
        <v>12.756302521008402</v>
      </c>
      <c r="X245" s="4">
        <f t="shared" si="49"/>
        <v>15.951014552162329</v>
      </c>
      <c r="Y245" s="4">
        <f t="shared" si="50"/>
        <v>16.140249203129528</v>
      </c>
      <c r="Z245" s="4">
        <f t="shared" si="51"/>
        <v>13.603868797308664</v>
      </c>
      <c r="AA245" s="4">
        <f t="shared" si="52"/>
        <v>-0.84756627630026138</v>
      </c>
      <c r="AB245" s="4">
        <f t="shared" si="53"/>
        <v>-0.84756627630026138</v>
      </c>
      <c r="AC245" s="4">
        <f t="shared" si="54"/>
        <v>-0.84756627630026138</v>
      </c>
    </row>
    <row r="246" spans="1:29" ht="15" x14ac:dyDescent="0.25">
      <c r="A246">
        <v>1.93</v>
      </c>
      <c r="B246">
        <v>3.48</v>
      </c>
      <c r="C246">
        <v>4.33</v>
      </c>
      <c r="D246" s="20">
        <f t="shared" si="42"/>
        <v>3.6437919082077386E-2</v>
      </c>
      <c r="E246" s="17">
        <f>IF(OR($A246="",$B246="",$C246=""),"",A246*'MPTO_working_3-way'!$I245)</f>
        <v>2.0003251838284091</v>
      </c>
      <c r="F246" s="21">
        <f>IF(OR($A246="",$B246="",$C246=""),"",B246*'MPTO_working_3-way'!$I245)</f>
        <v>3.6068039584056293</v>
      </c>
      <c r="G246" s="22">
        <f>IF(OR($A246="",$B246="",$C246=""),"",C246*'MPTO_working_3-way'!$I245)</f>
        <v>4.4877761896253956</v>
      </c>
      <c r="H246" s="17">
        <f>IF(OR($A246="",$B246="",$C246=""),"",'MPTO_working_3-way'!E245)</f>
        <v>1.9763285563433948</v>
      </c>
      <c r="I246" s="21">
        <f>IF(OR($A246="",$B246="",$C246=""),"",'MPTO_working_3-way'!F245)</f>
        <v>3.6335842904080846</v>
      </c>
      <c r="J246" s="22">
        <f>IF(OR($A246="",$B246="",$C246=""),"",'MPTO_working_3-way'!G245)</f>
        <v>4.5703649208004906</v>
      </c>
      <c r="K246" s="17">
        <f>IF(OR($A246="",$B246="",$C246=""),"",'OddsRatio_working_3-way'!H245)</f>
        <v>1.985655509876612</v>
      </c>
      <c r="L246" s="21">
        <f>IF(OR($A246="",$B246="",$C246=""),"",'OddsRatio_working_3-way'!I245)</f>
        <v>3.6284146930042986</v>
      </c>
      <c r="M246" s="22">
        <f>IF(OR($A246="",$B246="",$C246=""),"",'OddsRatio_working_3-way'!J245)</f>
        <v>4.5292826321388366</v>
      </c>
      <c r="N246" s="29">
        <f t="shared" si="43"/>
        <v>49.991871725881424</v>
      </c>
      <c r="O246" s="30">
        <f t="shared" si="44"/>
        <v>27.725377135330788</v>
      </c>
      <c r="P246" s="30">
        <f t="shared" si="45"/>
        <v>22.282751138787788</v>
      </c>
      <c r="Q246" t="s">
        <v>202</v>
      </c>
      <c r="R246" t="s">
        <v>195</v>
      </c>
      <c r="S246" s="36">
        <v>44039</v>
      </c>
      <c r="T246" s="4">
        <v>22</v>
      </c>
      <c r="U246" s="4">
        <f t="shared" si="46"/>
        <v>10.601036269430054</v>
      </c>
      <c r="V246" s="4">
        <f t="shared" si="47"/>
        <v>15.678160919540229</v>
      </c>
      <c r="W246" s="4">
        <f t="shared" si="48"/>
        <v>16.919168591224018</v>
      </c>
      <c r="X246" s="4">
        <f t="shared" si="49"/>
        <v>11.402670489235751</v>
      </c>
      <c r="Y246" s="4">
        <f t="shared" si="50"/>
        <v>16.479795139345931</v>
      </c>
      <c r="Z246" s="4">
        <f t="shared" si="51"/>
        <v>17.720802811029721</v>
      </c>
      <c r="AA246" s="4">
        <f t="shared" si="52"/>
        <v>-0.80163421980569716</v>
      </c>
      <c r="AB246" s="4">
        <f t="shared" si="53"/>
        <v>-0.80163421980570249</v>
      </c>
      <c r="AC246" s="4">
        <f t="shared" si="54"/>
        <v>-0.80163421980570249</v>
      </c>
    </row>
    <row r="247" spans="1:29" ht="15" x14ac:dyDescent="0.25">
      <c r="A247">
        <v>2.7</v>
      </c>
      <c r="B247">
        <v>3.04</v>
      </c>
      <c r="C247">
        <v>2.93</v>
      </c>
      <c r="D247" s="20">
        <f t="shared" si="42"/>
        <v>4.0614667119068137E-2</v>
      </c>
      <c r="E247" s="17">
        <f>IF(OR($A247="",$B247="",$C247=""),"",A247*'MPTO_working_3-way'!$I246)</f>
        <v>2.8096596012214841</v>
      </c>
      <c r="F247" s="21">
        <f>IF(OR($A247="",$B247="",$C247=""),"",B247*'MPTO_working_3-way'!$I246)</f>
        <v>3.1634685880419671</v>
      </c>
      <c r="G247" s="22">
        <f>IF(OR($A247="",$B247="",$C247=""),"",C247*'MPTO_working_3-way'!$I246)</f>
        <v>3.04900097465887</v>
      </c>
      <c r="H247" s="17">
        <f>IF(OR($A247="",$B247="",$C247=""),"",'MPTO_working_3-way'!E246)</f>
        <v>2.802438080795997</v>
      </c>
      <c r="I247" s="21">
        <f>IF(OR($A247="",$B247="",$C247=""),"",'MPTO_working_3-way'!F246)</f>
        <v>3.1704851065026567</v>
      </c>
      <c r="J247" s="22">
        <f>IF(OR($A247="",$B247="",$C247=""),"",'MPTO_working_3-way'!G246)</f>
        <v>3.0510249821966546</v>
      </c>
      <c r="K247" s="17">
        <f>IF(OR($A247="",$B247="",$C247=""),"",'OddsRatio_working_3-way'!H246)</f>
        <v>2.8058580434767144</v>
      </c>
      <c r="L247" s="21">
        <f>IF(OR($A247="",$B247="",$C247=""),"",'OddsRatio_working_3-way'!I246)</f>
        <v>3.1670296521720567</v>
      </c>
      <c r="M247" s="22">
        <f>IF(OR($A247="",$B247="",$C247=""),"",'OddsRatio_working_3-way'!J246)</f>
        <v>3.0501800140647402</v>
      </c>
      <c r="N247" s="29">
        <f t="shared" si="43"/>
        <v>35.59150010788693</v>
      </c>
      <c r="O247" s="30">
        <f t="shared" si="44"/>
        <v>31.610871806346946</v>
      </c>
      <c r="P247" s="30">
        <f t="shared" si="45"/>
        <v>32.797628085766114</v>
      </c>
      <c r="Q247" t="s">
        <v>206</v>
      </c>
      <c r="R247" t="s">
        <v>197</v>
      </c>
      <c r="S247" s="36">
        <v>44039</v>
      </c>
      <c r="T247" s="4">
        <v>22</v>
      </c>
      <c r="U247" s="4">
        <f t="shared" si="46"/>
        <v>13.851851851851853</v>
      </c>
      <c r="V247" s="4">
        <f t="shared" si="47"/>
        <v>14.763157894736842</v>
      </c>
      <c r="W247" s="4">
        <f t="shared" si="48"/>
        <v>14.491467576791811</v>
      </c>
      <c r="X247" s="4">
        <f t="shared" si="49"/>
        <v>14.745374528471348</v>
      </c>
      <c r="Y247" s="4">
        <f t="shared" si="50"/>
        <v>15.656680571356338</v>
      </c>
      <c r="Z247" s="4">
        <f t="shared" si="51"/>
        <v>15.384990253411306</v>
      </c>
      <c r="AA247" s="4">
        <f t="shared" si="52"/>
        <v>-0.89352267661949547</v>
      </c>
      <c r="AB247" s="4">
        <f t="shared" si="53"/>
        <v>-0.89352267661949547</v>
      </c>
      <c r="AC247" s="4">
        <f t="shared" si="54"/>
        <v>-0.89352267661949547</v>
      </c>
    </row>
    <row r="248" spans="1:29" ht="15" x14ac:dyDescent="0.25">
      <c r="A248">
        <v>2.29</v>
      </c>
      <c r="B248">
        <v>3.17</v>
      </c>
      <c r="C248">
        <v>3.48</v>
      </c>
      <c r="D248" s="20">
        <f t="shared" si="42"/>
        <v>3.9494957795715324E-2</v>
      </c>
      <c r="E248" s="17">
        <f>IF(OR($A248="",$B248="",$C248=""),"",A248*'MPTO_working_3-way'!$I247)</f>
        <v>2.3804434533521883</v>
      </c>
      <c r="F248" s="21">
        <f>IF(OR($A248="",$B248="",$C248=""),"",B248*'MPTO_working_3-way'!$I247)</f>
        <v>3.2951990162124174</v>
      </c>
      <c r="G248" s="22">
        <f>IF(OR($A248="",$B248="",$C248=""),"",C248*'MPTO_working_3-way'!$I247)</f>
        <v>3.6174424531290894</v>
      </c>
      <c r="H248" s="17">
        <f>IF(OR($A248="",$B248="",$C248=""),"",'MPTO_working_3-way'!E247)</f>
        <v>2.3611845619275336</v>
      </c>
      <c r="I248" s="21">
        <f>IF(OR($A248="",$B248="",$C248=""),"",'MPTO_working_3-way'!F247)</f>
        <v>3.3080550805539479</v>
      </c>
      <c r="J248" s="22">
        <f>IF(OR($A248="",$B248="",$C248=""),"",'MPTO_working_3-way'!G247)</f>
        <v>3.6470882520465184</v>
      </c>
      <c r="K248" s="17">
        <f>IF(OR($A248="",$B248="",$C248=""),"",'OddsRatio_working_3-way'!H247)</f>
        <v>2.3694682958050675</v>
      </c>
      <c r="L248" s="21">
        <f>IF(OR($A248="",$B248="",$C248=""),"",'OddsRatio_working_3-way'!I247)</f>
        <v>3.3036792262767425</v>
      </c>
      <c r="M248" s="22">
        <f>IF(OR($A248="",$B248="",$C248=""),"",'OddsRatio_working_3-way'!J247)</f>
        <v>3.632776258601992</v>
      </c>
      <c r="N248" s="29">
        <f t="shared" si="43"/>
        <v>42.008979402210954</v>
      </c>
      <c r="O248" s="30">
        <f t="shared" si="44"/>
        <v>30.3471807038054</v>
      </c>
      <c r="P248" s="30">
        <f t="shared" si="45"/>
        <v>27.643839893983653</v>
      </c>
      <c r="Q248" t="s">
        <v>208</v>
      </c>
      <c r="R248" t="s">
        <v>203</v>
      </c>
      <c r="S248" s="36">
        <v>44039</v>
      </c>
      <c r="T248" s="4">
        <v>22</v>
      </c>
      <c r="U248" s="4">
        <f t="shared" si="46"/>
        <v>12.393013100436683</v>
      </c>
      <c r="V248" s="4">
        <f t="shared" si="47"/>
        <v>15.059936908517347</v>
      </c>
      <c r="W248" s="4">
        <f t="shared" si="48"/>
        <v>15.678160919540229</v>
      </c>
      <c r="X248" s="4">
        <f t="shared" si="49"/>
        <v>13.26190217194242</v>
      </c>
      <c r="Y248" s="4">
        <f t="shared" si="50"/>
        <v>15.928825980023088</v>
      </c>
      <c r="Z248" s="4">
        <f t="shared" si="51"/>
        <v>16.547049991045967</v>
      </c>
      <c r="AA248" s="4">
        <f t="shared" si="52"/>
        <v>-0.86888907150573758</v>
      </c>
      <c r="AB248" s="4">
        <f t="shared" si="53"/>
        <v>-0.86888907150574113</v>
      </c>
      <c r="AC248" s="4">
        <f t="shared" si="54"/>
        <v>-0.86888907150573758</v>
      </c>
    </row>
    <row r="249" spans="1:29" ht="15" x14ac:dyDescent="0.25">
      <c r="A249"/>
      <c r="B249"/>
      <c r="C249"/>
      <c r="D249" s="20" t="str">
        <f t="shared" si="42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29" t="e">
        <f t="shared" si="43"/>
        <v>#VALUE!</v>
      </c>
      <c r="O249" s="30" t="e">
        <f t="shared" si="44"/>
        <v>#VALUE!</v>
      </c>
      <c r="P249" s="30" t="e">
        <f t="shared" si="45"/>
        <v>#VALUE!</v>
      </c>
      <c r="Q249" t="s">
        <v>204</v>
      </c>
      <c r="R249" t="s">
        <v>215</v>
      </c>
      <c r="S249" s="36">
        <v>44039</v>
      </c>
      <c r="T249" s="4">
        <v>22</v>
      </c>
      <c r="U249" s="4" t="e">
        <f t="shared" si="46"/>
        <v>#DIV/0!</v>
      </c>
      <c r="V249" s="4" t="e">
        <f t="shared" si="47"/>
        <v>#DIV/0!</v>
      </c>
      <c r="W249" s="4" t="e">
        <f t="shared" si="48"/>
        <v>#DIV/0!</v>
      </c>
      <c r="X249" s="4" t="e">
        <f t="shared" si="49"/>
        <v>#DIV/0!</v>
      </c>
      <c r="Y249" s="4" t="e">
        <f t="shared" si="50"/>
        <v>#DIV/0!</v>
      </c>
      <c r="Z249" s="4" t="e">
        <f t="shared" si="51"/>
        <v>#DIV/0!</v>
      </c>
      <c r="AA249" s="4" t="e">
        <f t="shared" si="52"/>
        <v>#DIV/0!</v>
      </c>
      <c r="AB249" s="4" t="e">
        <f t="shared" si="53"/>
        <v>#DIV/0!</v>
      </c>
      <c r="AC249" s="4" t="e">
        <f t="shared" si="54"/>
        <v>#DIV/0!</v>
      </c>
    </row>
    <row r="250" spans="1:29" ht="15" x14ac:dyDescent="0.25">
      <c r="A250">
        <v>2.2200000000000002</v>
      </c>
      <c r="B250">
        <v>3.35</v>
      </c>
      <c r="C250">
        <v>3.44</v>
      </c>
      <c r="D250" s="20">
        <f t="shared" si="42"/>
        <v>3.9655587555622152E-2</v>
      </c>
      <c r="E250" s="17">
        <f>IF(OR($A250="",$B250="",$C250=""),"",A250*'MPTO_working_3-way'!$I249)</f>
        <v>2.3080354043734812</v>
      </c>
      <c r="F250" s="21">
        <f>IF(OR($A250="",$B250="",$C250=""),"",B250*'MPTO_working_3-way'!$I249)</f>
        <v>3.4828462183113342</v>
      </c>
      <c r="G250" s="22">
        <f>IF(OR($A250="",$B250="",$C250=""),"",C250*'MPTO_working_3-way'!$I249)</f>
        <v>3.5764152211913403</v>
      </c>
      <c r="H250" s="17">
        <f>IF(OR($A250="",$B250="",$C250=""),"",'MPTO_working_3-way'!E249)</f>
        <v>2.287115719058761</v>
      </c>
      <c r="I250" s="21">
        <f>IF(OR($A250="",$B250="",$C250=""),"",'MPTO_working_3-way'!F249)</f>
        <v>3.5052183333120199</v>
      </c>
      <c r="J250" s="22">
        <f>IF(OR($A250="",$B250="",$C250=""),"",'MPTO_working_3-way'!G249)</f>
        <v>3.6038744431004557</v>
      </c>
      <c r="K250" s="17">
        <f>IF(OR($A250="",$B250="",$C250=""),"",'OddsRatio_working_3-way'!H249)</f>
        <v>2.2958915159164781</v>
      </c>
      <c r="L250" s="21">
        <f>IF(OR($A250="",$B250="",$C250=""),"",'OddsRatio_working_3-way'!I249)</f>
        <v>3.4961844773801016</v>
      </c>
      <c r="M250" s="22">
        <f>IF(OR($A250="",$B250="",$C250=""),"",'OddsRatio_working_3-way'!J249)</f>
        <v>3.5917830318329553</v>
      </c>
      <c r="N250" s="29">
        <f t="shared" si="43"/>
        <v>43.3268916978096</v>
      </c>
      <c r="O250" s="30">
        <f t="shared" si="44"/>
        <v>28.712149125115616</v>
      </c>
      <c r="P250" s="30">
        <f t="shared" si="45"/>
        <v>27.960959177074795</v>
      </c>
      <c r="Q250" t="s">
        <v>196</v>
      </c>
      <c r="R250" t="s">
        <v>191</v>
      </c>
      <c r="S250" s="36">
        <v>44039</v>
      </c>
      <c r="T250" s="4">
        <v>22</v>
      </c>
      <c r="U250" s="4">
        <f t="shared" si="46"/>
        <v>12.09009009009009</v>
      </c>
      <c r="V250" s="4">
        <f t="shared" si="47"/>
        <v>15.432835820895521</v>
      </c>
      <c r="W250" s="4">
        <f t="shared" si="48"/>
        <v>15.604651162790697</v>
      </c>
      <c r="X250" s="4">
        <f t="shared" si="49"/>
        <v>12.962513016313782</v>
      </c>
      <c r="Y250" s="4">
        <f t="shared" si="50"/>
        <v>16.305258747119211</v>
      </c>
      <c r="Z250" s="4">
        <f t="shared" si="51"/>
        <v>16.477074089014387</v>
      </c>
      <c r="AA250" s="4">
        <f t="shared" si="52"/>
        <v>-0.87242292622369177</v>
      </c>
      <c r="AB250" s="4">
        <f t="shared" si="53"/>
        <v>-0.87242292622369</v>
      </c>
      <c r="AC250" s="4">
        <f t="shared" si="54"/>
        <v>-0.87242292622369</v>
      </c>
    </row>
    <row r="251" spans="1:29" ht="15" x14ac:dyDescent="0.25">
      <c r="A251">
        <v>2.54</v>
      </c>
      <c r="B251">
        <v>3.11</v>
      </c>
      <c r="C251">
        <v>3.09</v>
      </c>
      <c r="D251" s="20">
        <f t="shared" si="42"/>
        <v>3.8868791230959099E-2</v>
      </c>
      <c r="E251" s="17">
        <f>IF(OR($A251="",$B251="",$C251=""),"",A251*'MPTO_working_3-way'!$I250)</f>
        <v>2.6387267297266361</v>
      </c>
      <c r="F251" s="21">
        <f>IF(OR($A251="",$B251="",$C251=""),"",B251*'MPTO_working_3-way'!$I250)</f>
        <v>3.2308819407282825</v>
      </c>
      <c r="G251" s="22">
        <f>IF(OR($A251="",$B251="",$C251=""),"",C251*'MPTO_working_3-way'!$I250)</f>
        <v>3.2101045649036632</v>
      </c>
      <c r="H251" s="17">
        <f>IF(OR($A251="",$B251="",$C251=""),"",'MPTO_working_3-way'!E250)</f>
        <v>2.6264330485773333</v>
      </c>
      <c r="I251" s="21">
        <f>IF(OR($A251="",$B251="",$C251=""),"",'MPTO_working_3-way'!F250)</f>
        <v>3.2405756929467682</v>
      </c>
      <c r="J251" s="22">
        <f>IF(OR($A251="",$B251="",$C251=""),"",'MPTO_working_3-way'!G250)</f>
        <v>3.2188668682305495</v>
      </c>
      <c r="K251" s="17">
        <f>IF(OR($A251="",$B251="",$C251=""),"",'OddsRatio_working_3-way'!H250)</f>
        <v>2.6320333264355127</v>
      </c>
      <c r="L251" s="21">
        <f>IF(OR($A251="",$B251="",$C251=""),"",'OddsRatio_working_3-way'!I250)</f>
        <v>3.2360976095967087</v>
      </c>
      <c r="M251" s="22">
        <f>IF(OR($A251="",$B251="",$C251=""),"",'OddsRatio_working_3-way'!J250)</f>
        <v>3.2149023715910525</v>
      </c>
      <c r="N251" s="29">
        <f t="shared" si="43"/>
        <v>37.897065608745201</v>
      </c>
      <c r="O251" s="30">
        <f t="shared" si="44"/>
        <v>30.9513011724157</v>
      </c>
      <c r="P251" s="30">
        <f t="shared" si="45"/>
        <v>31.151633218839102</v>
      </c>
      <c r="Q251" t="s">
        <v>192</v>
      </c>
      <c r="R251" t="s">
        <v>201</v>
      </c>
      <c r="S251" s="36">
        <v>44039</v>
      </c>
      <c r="T251" s="4">
        <v>22</v>
      </c>
      <c r="U251" s="4">
        <f t="shared" si="46"/>
        <v>13.338582677165354</v>
      </c>
      <c r="V251" s="4">
        <f t="shared" si="47"/>
        <v>14.926045016077172</v>
      </c>
      <c r="W251" s="4">
        <f t="shared" si="48"/>
        <v>14.880258899676374</v>
      </c>
      <c r="X251" s="4">
        <f t="shared" si="49"/>
        <v>14.193696084246454</v>
      </c>
      <c r="Y251" s="4">
        <f t="shared" si="50"/>
        <v>15.781158423158271</v>
      </c>
      <c r="Z251" s="4">
        <f t="shared" si="51"/>
        <v>15.735372306757474</v>
      </c>
      <c r="AA251" s="4">
        <f t="shared" si="52"/>
        <v>-0.85511340708110062</v>
      </c>
      <c r="AB251" s="4">
        <f t="shared" si="53"/>
        <v>-0.85511340708109884</v>
      </c>
      <c r="AC251" s="4">
        <f t="shared" si="54"/>
        <v>-0.85511340708110062</v>
      </c>
    </row>
    <row r="252" spans="1:29" ht="15" x14ac:dyDescent="0.25">
      <c r="A252">
        <v>1.89</v>
      </c>
      <c r="B252">
        <v>3.45</v>
      </c>
      <c r="C252">
        <v>4.57</v>
      </c>
      <c r="D252" s="20">
        <f t="shared" si="42"/>
        <v>3.7773982308279885E-2</v>
      </c>
      <c r="E252" s="17">
        <f>IF(OR($A252="",$B252="",$C252=""),"",A252*'MPTO_working_3-way'!$I251)</f>
        <v>1.9613928265626488</v>
      </c>
      <c r="F252" s="21">
        <f>IF(OR($A252="",$B252="",$C252=""),"",B252*'MPTO_working_3-way'!$I251)</f>
        <v>3.5803202389635658</v>
      </c>
      <c r="G252" s="22">
        <f>IF(OR($A252="",$B252="",$C252=""),"",C252*'MPTO_working_3-way'!$I251)</f>
        <v>4.7426270991488391</v>
      </c>
      <c r="H252" s="17">
        <f>IF(OR($A252="",$B252="",$C252=""),"",'MPTO_working_3-way'!E251)</f>
        <v>1.9360739301013983</v>
      </c>
      <c r="I252" s="21">
        <f>IF(OR($A252="",$B252="",$C252=""),"",'MPTO_working_3-way'!F251)</f>
        <v>3.6066742151960258</v>
      </c>
      <c r="J252" s="22">
        <f>IF(OR($A252="",$B252="",$C252=""),"",'MPTO_working_3-way'!G251)</f>
        <v>4.8490243348773348</v>
      </c>
      <c r="K252" s="17">
        <f>IF(OR($A252="",$B252="",$C252=""),"",'OddsRatio_working_3-way'!H251)</f>
        <v>1.9458442599539378</v>
      </c>
      <c r="L252" s="21">
        <f>IF(OR($A252="",$B252="",$C252=""),"",'OddsRatio_working_3-way'!I251)</f>
        <v>3.6037285807720751</v>
      </c>
      <c r="M252" s="22">
        <f>IF(OR($A252="",$B252="",$C252=""),"",'OddsRatio_working_3-way'!J251)</f>
        <v>4.794004503410739</v>
      </c>
      <c r="N252" s="29">
        <f t="shared" si="43"/>
        <v>50.984177491487273</v>
      </c>
      <c r="O252" s="30">
        <f t="shared" si="44"/>
        <v>27.93046245185824</v>
      </c>
      <c r="P252" s="30">
        <f t="shared" si="45"/>
        <v>21.085360056654473</v>
      </c>
      <c r="Q252" t="s">
        <v>198</v>
      </c>
      <c r="R252" t="s">
        <v>207</v>
      </c>
      <c r="S252" s="36">
        <v>44039</v>
      </c>
      <c r="T252" s="4">
        <v>22</v>
      </c>
      <c r="U252" s="4">
        <f t="shared" si="46"/>
        <v>10.359788359788361</v>
      </c>
      <c r="V252" s="4">
        <f t="shared" si="47"/>
        <v>15.623188405797103</v>
      </c>
      <c r="W252" s="4">
        <f t="shared" si="48"/>
        <v>17.185995623632387</v>
      </c>
      <c r="X252" s="4">
        <f t="shared" si="49"/>
        <v>11.190815970570513</v>
      </c>
      <c r="Y252" s="4">
        <f t="shared" si="50"/>
        <v>16.454216016579256</v>
      </c>
      <c r="Z252" s="4">
        <f t="shared" si="51"/>
        <v>18.017023234414541</v>
      </c>
      <c r="AA252" s="4">
        <f t="shared" si="52"/>
        <v>-0.83102761078215259</v>
      </c>
      <c r="AB252" s="4">
        <f t="shared" si="53"/>
        <v>-0.83102761078215259</v>
      </c>
      <c r="AC252" s="4">
        <f t="shared" si="54"/>
        <v>-0.83102761078215437</v>
      </c>
    </row>
    <row r="253" spans="1:29" ht="15" x14ac:dyDescent="0.25">
      <c r="A253">
        <v>6.53</v>
      </c>
      <c r="B253">
        <v>4.6500000000000004</v>
      </c>
      <c r="C253">
        <v>1.5</v>
      </c>
      <c r="D253" s="20">
        <f t="shared" si="42"/>
        <v>3.4859786922228242E-2</v>
      </c>
      <c r="E253" s="17">
        <f>IF(OR($A253="",$B253="",$C253=""),"",A253*'MPTO_working_3-way'!$I252)</f>
        <v>6.7576344086021507</v>
      </c>
      <c r="F253" s="21">
        <f>IF(OR($A253="",$B253="",$C253=""),"",B253*'MPTO_working_3-way'!$I252)</f>
        <v>4.8120980091883618</v>
      </c>
      <c r="G253" s="22">
        <f>IF(OR($A253="",$B253="",$C253=""),"",C253*'MPTO_working_3-way'!$I252)</f>
        <v>1.5522896803833424</v>
      </c>
      <c r="H253" s="17">
        <f>IF(OR($A253="",$B253="",$C253=""),"",'MPTO_working_3-way'!E252)</f>
        <v>7.0661676298336111</v>
      </c>
      <c r="I253" s="21">
        <f>IF(OR($A253="",$B253="",$C253=""),"",'MPTO_working_3-way'!F252)</f>
        <v>4.9156031621833103</v>
      </c>
      <c r="J253" s="22">
        <f>IF(OR($A253="",$B253="",$C253=""),"",'MPTO_working_3-way'!G252)</f>
        <v>1.526608625702818</v>
      </c>
      <c r="K253" s="17">
        <f>IF(OR($A253="",$B253="",$C253=""),"",'OddsRatio_working_3-way'!H252)</f>
        <v>6.915806916992743</v>
      </c>
      <c r="L253" s="21">
        <f>IF(OR($A253="",$B253="",$C253=""),"",'OddsRatio_working_3-way'!I252)</f>
        <v>4.9046465184490984</v>
      </c>
      <c r="M253" s="22">
        <f>IF(OR($A253="",$B253="",$C253=""),"",'OddsRatio_working_3-way'!J252)</f>
        <v>1.5348830847190542</v>
      </c>
      <c r="N253" s="29">
        <f t="shared" ref="N253:N278" si="55">(1/E253)* 100</f>
        <v>14.798077841071827</v>
      </c>
      <c r="O253" s="30">
        <f t="shared" ref="O253:O278" si="56">(1/F253)* 100</f>
        <v>20.780956624128819</v>
      </c>
      <c r="P253" s="30">
        <f t="shared" ref="P253:P278" si="57">(1/G253)* 100</f>
        <v>64.42096553479935</v>
      </c>
      <c r="Q253" t="s">
        <v>105</v>
      </c>
      <c r="R253" t="s">
        <v>99</v>
      </c>
      <c r="S253" s="36">
        <v>43838</v>
      </c>
      <c r="T253" s="4">
        <v>22</v>
      </c>
      <c r="U253" s="4">
        <f t="shared" ref="U253:U279" si="58">(1/A253)*((T253*A253)-T253)</f>
        <v>18.630934150076566</v>
      </c>
      <c r="V253" s="4">
        <f t="shared" ref="V253:V279" si="59">(1/B253)*((T253*B253)-T253)</f>
        <v>17.268817204301076</v>
      </c>
      <c r="W253" s="4">
        <f t="shared" ref="W253:W279" si="60">(1/C253)*((T253*C253)-T253)</f>
        <v>7.333333333333333</v>
      </c>
      <c r="X253" s="4">
        <f t="shared" ref="X253:X279" si="61">((1/B253)+(1/C253))*T253</f>
        <v>19.397849462365588</v>
      </c>
      <c r="Y253" s="4">
        <f t="shared" ref="Y253:Y279" si="62">((1/A253)+(1/C253))*T253</f>
        <v>18.035732516590095</v>
      </c>
      <c r="Z253" s="4">
        <f t="shared" ref="Z253:Z279" si="63">((1/A253)+(1/B253))*T253</f>
        <v>8.1002486456223544</v>
      </c>
      <c r="AA253" s="4">
        <f t="shared" ref="AA253:AA279" si="64">U253-X253</f>
        <v>-0.76691531228902221</v>
      </c>
      <c r="AB253" s="4">
        <f t="shared" ref="AB253:AB279" si="65">V253-Y253</f>
        <v>-0.76691531228901866</v>
      </c>
      <c r="AC253" s="4">
        <f t="shared" ref="AC253:AC279" si="66">W253-Z253</f>
        <v>-0.76691531228902132</v>
      </c>
    </row>
    <row r="254" spans="1:29" ht="15" x14ac:dyDescent="0.25">
      <c r="A254">
        <v>2.37</v>
      </c>
      <c r="B254">
        <v>3.76</v>
      </c>
      <c r="C254">
        <v>2.89</v>
      </c>
      <c r="D254" s="20">
        <f t="shared" si="42"/>
        <v>3.3919136324227495E-2</v>
      </c>
      <c r="E254" s="17">
        <f>IF(OR($A254="",$B254="",$C254=""),"",A254*'MPTO_working_3-way'!$I253)</f>
        <v>2.4503883530884192</v>
      </c>
      <c r="F254" s="21">
        <f>IF(OR($A254="",$B254="",$C254=""),"",B254*'MPTO_working_3-way'!$I253)</f>
        <v>3.8875359525790953</v>
      </c>
      <c r="G254" s="22">
        <f>IF(OR($A254="",$B254="",$C254=""),"",C254*'MPTO_working_3-way'!$I253)</f>
        <v>2.9880263039770174</v>
      </c>
      <c r="H254" s="17">
        <f>IF(OR($A254="",$B254="",$C254=""),"",'MPTO_working_3-way'!E253)</f>
        <v>2.4352553900519918</v>
      </c>
      <c r="I254" s="21">
        <f>IF(OR($A254="",$B254="",$C254=""),"",'MPTO_working_3-way'!F253)</f>
        <v>3.9269421005035583</v>
      </c>
      <c r="J254" s="22">
        <f>IF(OR($A254="",$B254="",$C254=""),"",'MPTO_working_3-way'!G253)</f>
        <v>2.9876218422936858</v>
      </c>
      <c r="K254" s="17">
        <f>IF(OR($A254="",$B254="",$C254=""),"",'OddsRatio_working_3-way'!H253)</f>
        <v>2.4422252573891932</v>
      </c>
      <c r="L254" s="21">
        <f>IF(OR($A254="",$B254="",$C254=""),"",'OddsRatio_working_3-way'!I253)</f>
        <v>3.9055048980979357</v>
      </c>
      <c r="M254" s="22">
        <f>IF(OR($A254="",$B254="",$C254=""),"",'OddsRatio_working_3-way'!J253)</f>
        <v>2.9896392236974996</v>
      </c>
      <c r="N254" s="29">
        <f t="shared" si="55"/>
        <v>40.809857700295574</v>
      </c>
      <c r="O254" s="30">
        <f t="shared" si="56"/>
        <v>25.723234773856518</v>
      </c>
      <c r="P254" s="30">
        <f t="shared" si="57"/>
        <v>33.466907525847922</v>
      </c>
      <c r="Q254" t="s">
        <v>98</v>
      </c>
      <c r="R254" t="s">
        <v>143</v>
      </c>
      <c r="S254" s="36">
        <v>43838</v>
      </c>
      <c r="T254" s="4">
        <v>22</v>
      </c>
      <c r="U254" s="4">
        <f t="shared" si="58"/>
        <v>12.717299578059071</v>
      </c>
      <c r="V254" s="4">
        <f t="shared" si="59"/>
        <v>16.148936170212764</v>
      </c>
      <c r="W254" s="4">
        <f t="shared" si="60"/>
        <v>14.387543252595156</v>
      </c>
      <c r="X254" s="4">
        <f t="shared" si="61"/>
        <v>13.463520577192078</v>
      </c>
      <c r="Y254" s="4">
        <f t="shared" si="62"/>
        <v>16.895157169345772</v>
      </c>
      <c r="Z254" s="4">
        <f t="shared" si="63"/>
        <v>15.133764251728161</v>
      </c>
      <c r="AA254" s="4">
        <f t="shared" si="64"/>
        <v>-0.74622099913300666</v>
      </c>
      <c r="AB254" s="4">
        <f t="shared" si="65"/>
        <v>-0.74622099913300843</v>
      </c>
      <c r="AC254" s="4">
        <f t="shared" si="66"/>
        <v>-0.74622099913300488</v>
      </c>
    </row>
    <row r="255" spans="1:29" ht="15" x14ac:dyDescent="0.25">
      <c r="A255">
        <v>2.86</v>
      </c>
      <c r="B255">
        <v>4.07</v>
      </c>
      <c r="C255">
        <v>2.29</v>
      </c>
      <c r="D255" s="20">
        <f t="shared" si="42"/>
        <v>3.2031818058019024E-2</v>
      </c>
      <c r="E255" s="17">
        <f>IF(OR($A255="",$B255="",$C255=""),"",A255*'MPTO_working_3-way'!$I254)</f>
        <v>2.9516109996459341</v>
      </c>
      <c r="F255" s="21">
        <f>IF(OR($A255="",$B255="",$C255=""),"",B255*'MPTO_working_3-way'!$I254)</f>
        <v>4.200369499496138</v>
      </c>
      <c r="G255" s="22">
        <f>IF(OR($A255="",$B255="",$C255=""),"",C255*'MPTO_working_3-way'!$I254)</f>
        <v>2.3633528633528638</v>
      </c>
      <c r="H255" s="17">
        <f>IF(OR($A255="",$B255="",$C255=""),"",'MPTO_working_3-way'!E254)</f>
        <v>2.9500868002717229</v>
      </c>
      <c r="I255" s="21">
        <f>IF(OR($A255="",$B255="",$C255=""),"",'MPTO_working_3-way'!F254)</f>
        <v>4.2549032002050833</v>
      </c>
      <c r="J255" s="22">
        <f>IF(OR($A255="",$B255="",$C255=""),"",'MPTO_working_3-way'!G254)</f>
        <v>2.3473960744958475</v>
      </c>
      <c r="K255" s="17">
        <f>IF(OR($A255="",$B255="",$C255=""),"",'OddsRatio_working_3-way'!H254)</f>
        <v>2.9533844700332383</v>
      </c>
      <c r="L255" s="21">
        <f>IF(OR($A255="",$B255="",$C255=""),"",'OddsRatio_working_3-way'!I254)</f>
        <v>4.2241345822591638</v>
      </c>
      <c r="M255" s="22">
        <f>IF(OR($A255="",$B255="",$C255=""),"",'OddsRatio_working_3-way'!J254)</f>
        <v>2.3547666485714402</v>
      </c>
      <c r="N255" s="29">
        <f t="shared" si="55"/>
        <v>33.879803270822507</v>
      </c>
      <c r="O255" s="30">
        <f t="shared" si="56"/>
        <v>23.807429325442836</v>
      </c>
      <c r="P255" s="30">
        <f t="shared" si="57"/>
        <v>42.312767403734647</v>
      </c>
      <c r="Q255" t="s">
        <v>53</v>
      </c>
      <c r="R255" t="s">
        <v>102</v>
      </c>
      <c r="S255" s="36">
        <v>43838</v>
      </c>
      <c r="T255" s="4">
        <v>22</v>
      </c>
      <c r="U255" s="4">
        <f t="shared" si="58"/>
        <v>14.307692307692307</v>
      </c>
      <c r="V255" s="4">
        <f t="shared" si="59"/>
        <v>16.594594594594593</v>
      </c>
      <c r="W255" s="4">
        <f t="shared" si="60"/>
        <v>12.393013100436683</v>
      </c>
      <c r="X255" s="4">
        <f t="shared" si="61"/>
        <v>15.012392304968722</v>
      </c>
      <c r="Y255" s="4">
        <f t="shared" si="62"/>
        <v>17.299294591871011</v>
      </c>
      <c r="Z255" s="4">
        <f t="shared" si="63"/>
        <v>13.097713097713097</v>
      </c>
      <c r="AA255" s="4">
        <f t="shared" si="64"/>
        <v>-0.70469999727641586</v>
      </c>
      <c r="AB255" s="4">
        <f t="shared" si="65"/>
        <v>-0.70469999727641763</v>
      </c>
      <c r="AC255" s="4">
        <f t="shared" si="66"/>
        <v>-0.70469999727641408</v>
      </c>
    </row>
    <row r="256" spans="1:29" ht="15" x14ac:dyDescent="0.25">
      <c r="A256">
        <v>1.34</v>
      </c>
      <c r="B256">
        <v>5.77</v>
      </c>
      <c r="C256">
        <v>8.41</v>
      </c>
      <c r="D256" s="20">
        <f t="shared" si="42"/>
        <v>3.8484946228985351E-2</v>
      </c>
      <c r="E256" s="17">
        <f>IF(OR($A256="",$B256="",$C256=""),"",A256*'MPTO_working_3-way'!$I255)</f>
        <v>1.3915698279468405</v>
      </c>
      <c r="F256" s="21">
        <f>IF(OR($A256="",$B256="",$C256=""),"",B256*'MPTO_working_3-way'!$I255)</f>
        <v>5.9920581397412453</v>
      </c>
      <c r="G256" s="22">
        <f>IF(OR($A256="",$B256="",$C256=""),"",C256*'MPTO_working_3-way'!$I255)</f>
        <v>8.7336583977857671</v>
      </c>
      <c r="H256" s="17">
        <f>IF(OR($A256="",$B256="",$C256=""),"",'MPTO_working_3-way'!E255)</f>
        <v>1.3634374108987786</v>
      </c>
      <c r="I256" s="21">
        <f>IF(OR($A256="",$B256="",$C256=""),"",'MPTO_working_3-way'!F255)</f>
        <v>6.2312319230423485</v>
      </c>
      <c r="J256" s="22">
        <f>IF(OR($A256="",$B256="",$C256=""),"",'MPTO_working_3-way'!G255)</f>
        <v>9.4270477203382104</v>
      </c>
      <c r="K256" s="17">
        <f>IF(OR($A256="",$B256="",$C256=""),"",'OddsRatio_working_3-way'!H255)</f>
        <v>1.3715358746593538</v>
      </c>
      <c r="L256" s="21">
        <f>IF(OR($A256="",$B256="",$C256=""),"",'OddsRatio_working_3-way'!I255)</f>
        <v>6.2124297709562217</v>
      </c>
      <c r="M256" s="22">
        <f>IF(OR($A256="",$B256="",$C256=""),"",'OddsRatio_working_3-way'!J255)</f>
        <v>9.0972965624288484</v>
      </c>
      <c r="N256" s="29">
        <f t="shared" si="55"/>
        <v>71.86128787194437</v>
      </c>
      <c r="O256" s="30">
        <f t="shared" si="56"/>
        <v>16.688756628839769</v>
      </c>
      <c r="P256" s="30">
        <f t="shared" si="57"/>
        <v>11.44995549921587</v>
      </c>
      <c r="Q256" t="s">
        <v>52</v>
      </c>
      <c r="R256" t="s">
        <v>95</v>
      </c>
      <c r="S256" s="36">
        <v>43838</v>
      </c>
      <c r="T256" s="4">
        <v>22</v>
      </c>
      <c r="U256" s="4">
        <f t="shared" si="58"/>
        <v>5.5820895522388057</v>
      </c>
      <c r="V256" s="4">
        <f t="shared" si="59"/>
        <v>18.187175043327557</v>
      </c>
      <c r="W256" s="4">
        <f t="shared" si="60"/>
        <v>19.38406658739596</v>
      </c>
      <c r="X256" s="4">
        <f t="shared" si="61"/>
        <v>6.428758369276486</v>
      </c>
      <c r="Y256" s="4">
        <f t="shared" si="62"/>
        <v>19.033843860365234</v>
      </c>
      <c r="Z256" s="4">
        <f t="shared" si="63"/>
        <v>20.230735404433634</v>
      </c>
      <c r="AA256" s="4">
        <f t="shared" si="64"/>
        <v>-0.84666881703768038</v>
      </c>
      <c r="AB256" s="4">
        <f t="shared" si="65"/>
        <v>-0.84666881703767771</v>
      </c>
      <c r="AC256" s="4">
        <f t="shared" si="66"/>
        <v>-0.84666881703767416</v>
      </c>
    </row>
    <row r="257" spans="1:29" ht="15" x14ac:dyDescent="0.25">
      <c r="A257">
        <v>2.85</v>
      </c>
      <c r="B257">
        <v>3.87</v>
      </c>
      <c r="C257">
        <v>2.36</v>
      </c>
      <c r="D257" s="20">
        <f t="shared" si="42"/>
        <v>3.3003939358315693E-2</v>
      </c>
      <c r="E257" s="17">
        <f>IF(OR($A257="",$B257="",$C257=""),"",A257*'MPTO_working_3-way'!$I256)</f>
        <v>2.9440612271711997</v>
      </c>
      <c r="F257" s="21">
        <f>IF(OR($A257="",$B257="",$C257=""),"",B257*'MPTO_working_3-way'!$I256)</f>
        <v>3.9977252453166821</v>
      </c>
      <c r="G257" s="22">
        <f>IF(OR($A257="",$B257="",$C257=""),"",C257*'MPTO_working_3-way'!$I256)</f>
        <v>2.4378892968856247</v>
      </c>
      <c r="H257" s="17">
        <f>IF(OR($A257="",$B257="",$C257=""),"",'MPTO_working_3-way'!E256)</f>
        <v>2.9422505663039007</v>
      </c>
      <c r="I257" s="21">
        <f>IF(OR($A257="",$B257="",$C257=""),"",'MPTO_working_3-way'!F256)</f>
        <v>4.0420924151039497</v>
      </c>
      <c r="J257" s="22">
        <f>IF(OR($A257="",$B257="",$C257=""),"",'MPTO_working_3-way'!G256)</f>
        <v>2.422906152205035</v>
      </c>
      <c r="K257" s="17">
        <f>IF(OR($A257="",$B257="",$C257=""),"",'OddsRatio_working_3-way'!H256)</f>
        <v>2.9450810344593084</v>
      </c>
      <c r="L257" s="21">
        <f>IF(OR($A257="",$B257="",$C257=""),"",'OddsRatio_working_3-way'!I256)</f>
        <v>4.017504091296332</v>
      </c>
      <c r="M257" s="22">
        <f>IF(OR($A257="",$B257="",$C257=""),"",'OddsRatio_working_3-way'!J256)</f>
        <v>2.4298974091160312</v>
      </c>
      <c r="N257" s="29">
        <f t="shared" si="55"/>
        <v>33.966684889935181</v>
      </c>
      <c r="O257" s="30">
        <f t="shared" si="56"/>
        <v>25.014225306541405</v>
      </c>
      <c r="P257" s="30">
        <f t="shared" si="57"/>
        <v>41.019089803523414</v>
      </c>
      <c r="Q257" t="s">
        <v>97</v>
      </c>
      <c r="R257" t="s">
        <v>51</v>
      </c>
      <c r="S257" s="36">
        <v>43838</v>
      </c>
      <c r="T257" s="4">
        <v>22</v>
      </c>
      <c r="U257" s="4">
        <f t="shared" si="58"/>
        <v>14.280701754385966</v>
      </c>
      <c r="V257" s="4">
        <f t="shared" si="59"/>
        <v>16.315245478036175</v>
      </c>
      <c r="W257" s="4">
        <f t="shared" si="60"/>
        <v>12.677966101694913</v>
      </c>
      <c r="X257" s="4">
        <f t="shared" si="61"/>
        <v>15.006788420268911</v>
      </c>
      <c r="Y257" s="4">
        <f t="shared" si="62"/>
        <v>17.041332143919121</v>
      </c>
      <c r="Z257" s="4">
        <f t="shared" si="63"/>
        <v>13.404052767577859</v>
      </c>
      <c r="AA257" s="4">
        <f t="shared" si="64"/>
        <v>-0.72608666588294568</v>
      </c>
      <c r="AB257" s="4">
        <f t="shared" si="65"/>
        <v>-0.72608666588294568</v>
      </c>
      <c r="AC257" s="4">
        <f t="shared" si="66"/>
        <v>-0.72608666588294568</v>
      </c>
    </row>
    <row r="258" spans="1:29" ht="15" x14ac:dyDescent="0.25">
      <c r="A258">
        <v>7.45</v>
      </c>
      <c r="B258">
        <v>4.6100000000000003</v>
      </c>
      <c r="C258">
        <v>1.45</v>
      </c>
      <c r="D258" s="20">
        <f t="shared" si="42"/>
        <v>4.0803100029568551E-2</v>
      </c>
      <c r="E258" s="17">
        <f>IF(OR($A258="",$B258="",$C258=""),"",A258*'MPTO_working_3-way'!$I257)</f>
        <v>7.7539830952202857</v>
      </c>
      <c r="F258" s="21">
        <f>IF(OR($A258="",$B258="",$C258=""),"",B258*'MPTO_working_3-way'!$I257)</f>
        <v>4.7981022911363116</v>
      </c>
      <c r="G258" s="22">
        <f>IF(OR($A258="",$B258="",$C258=""),"",C258*'MPTO_working_3-way'!$I257)</f>
        <v>1.5091644950428744</v>
      </c>
      <c r="H258" s="17">
        <f>IF(OR($A258="",$B258="",$C258=""),"",'MPTO_working_3-way'!E257)</f>
        <v>8.2900073661912632</v>
      </c>
      <c r="I258" s="21">
        <f>IF(OR($A258="",$B258="",$C258=""),"",'MPTO_working_3-way'!F257)</f>
        <v>4.9183865957872337</v>
      </c>
      <c r="J258" s="22">
        <f>IF(OR($A258="",$B258="",$C258=""),"",'MPTO_working_3-way'!G257)</f>
        <v>1.4791714778563985</v>
      </c>
      <c r="K258" s="17">
        <f>IF(OR($A258="",$B258="",$C258=""),"",'OddsRatio_working_3-way'!H257)</f>
        <v>8.0030856030568369</v>
      </c>
      <c r="L258" s="21">
        <f>IF(OR($A258="",$B258="",$C258=""),"",'OddsRatio_working_3-way'!I257)</f>
        <v>4.9195564383000292</v>
      </c>
      <c r="M258" s="22">
        <f>IF(OR($A258="",$B258="",$C258=""),"",'OddsRatio_working_3-way'!J257)</f>
        <v>1.488587367655128</v>
      </c>
      <c r="N258" s="29">
        <f t="shared" si="55"/>
        <v>12.896597628855039</v>
      </c>
      <c r="O258" s="30">
        <f t="shared" si="56"/>
        <v>20.841573174613888</v>
      </c>
      <c r="P258" s="30">
        <f t="shared" si="57"/>
        <v>66.261829196531068</v>
      </c>
      <c r="Q258" t="s">
        <v>226</v>
      </c>
      <c r="R258" t="s">
        <v>227</v>
      </c>
      <c r="S258" s="36">
        <v>43838</v>
      </c>
      <c r="T258" s="4">
        <v>22</v>
      </c>
      <c r="U258" s="4">
        <f t="shared" si="58"/>
        <v>19.046979865771814</v>
      </c>
      <c r="V258" s="4">
        <f t="shared" si="59"/>
        <v>17.227765726681127</v>
      </c>
      <c r="W258" s="4">
        <f t="shared" si="60"/>
        <v>6.8275862068965516</v>
      </c>
      <c r="X258" s="4">
        <f t="shared" si="61"/>
        <v>19.944648066422321</v>
      </c>
      <c r="Y258" s="4">
        <f t="shared" si="62"/>
        <v>18.125433927331638</v>
      </c>
      <c r="Z258" s="4">
        <f t="shared" si="63"/>
        <v>7.7252544075470588</v>
      </c>
      <c r="AA258" s="4">
        <f t="shared" si="64"/>
        <v>-0.89766820065050723</v>
      </c>
      <c r="AB258" s="4">
        <f t="shared" si="65"/>
        <v>-0.89766820065051078</v>
      </c>
      <c r="AC258" s="4">
        <f t="shared" si="66"/>
        <v>-0.89766820065050723</v>
      </c>
    </row>
    <row r="259" spans="1:29" ht="15" x14ac:dyDescent="0.25">
      <c r="A259">
        <v>2.68</v>
      </c>
      <c r="B259">
        <v>3.34</v>
      </c>
      <c r="C259">
        <v>2.73</v>
      </c>
      <c r="D259" s="20">
        <f t="shared" si="42"/>
        <v>3.883589226336559E-2</v>
      </c>
      <c r="E259" s="17">
        <f>IF(OR($A259="",$B259="",$C259=""),"",A259*'MPTO_working_3-way'!$I258)</f>
        <v>2.78408019126582</v>
      </c>
      <c r="F259" s="21">
        <f>IF(OR($A259="",$B259="",$C259=""),"",B259*'MPTO_working_3-way'!$I258)</f>
        <v>3.4697118801596409</v>
      </c>
      <c r="G259" s="22">
        <f>IF(OR($A259="",$B259="",$C259=""),"",C259*'MPTO_working_3-way'!$I258)</f>
        <v>2.8360219858789879</v>
      </c>
      <c r="H259" s="17">
        <f>IF(OR($A259="",$B259="",$C259=""),"",'MPTO_working_3-way'!E258)</f>
        <v>2.7763199712060818</v>
      </c>
      <c r="I259" s="21">
        <f>IF(OR($A259="",$B259="",$C259=""),"",'MPTO_working_3-way'!F258)</f>
        <v>3.4909387426086327</v>
      </c>
      <c r="J259" s="22">
        <f>IF(OR($A259="",$B259="",$C259=""),"",'MPTO_working_3-way'!G258)</f>
        <v>2.830014588928226</v>
      </c>
      <c r="K259" s="17">
        <f>IF(OR($A259="",$B259="",$C259=""),"",'OddsRatio_working_3-way'!H258)</f>
        <v>2.780303757031112</v>
      </c>
      <c r="L259" s="21">
        <f>IF(OR($A259="",$B259="",$C259=""),"",'OddsRatio_working_3-way'!I258)</f>
        <v>3.4797088044361906</v>
      </c>
      <c r="M259" s="22">
        <f>IF(OR($A259="",$B259="",$C259=""),"",'OddsRatio_working_3-way'!J258)</f>
        <v>2.8332889878951333</v>
      </c>
      <c r="N259" s="29">
        <f t="shared" si="55"/>
        <v>35.918505621252827</v>
      </c>
      <c r="O259" s="30">
        <f t="shared" si="56"/>
        <v>28.820836845795682</v>
      </c>
      <c r="P259" s="30">
        <f t="shared" si="57"/>
        <v>35.260657532951498</v>
      </c>
      <c r="Q259" t="s">
        <v>228</v>
      </c>
      <c r="R259" t="s">
        <v>229</v>
      </c>
      <c r="S259" s="36">
        <v>43838</v>
      </c>
      <c r="T259" s="4">
        <v>22</v>
      </c>
      <c r="U259" s="4">
        <f t="shared" si="58"/>
        <v>13.791044776119403</v>
      </c>
      <c r="V259" s="4">
        <f t="shared" si="59"/>
        <v>15.41317365269461</v>
      </c>
      <c r="W259" s="4">
        <f t="shared" si="60"/>
        <v>13.941391941391942</v>
      </c>
      <c r="X259" s="4">
        <f t="shared" si="61"/>
        <v>14.645434405913447</v>
      </c>
      <c r="Y259" s="4">
        <f t="shared" si="62"/>
        <v>16.267563282488656</v>
      </c>
      <c r="Z259" s="4">
        <f t="shared" si="63"/>
        <v>14.795781571185985</v>
      </c>
      <c r="AA259" s="4">
        <f t="shared" si="64"/>
        <v>-0.85438962979404387</v>
      </c>
      <c r="AB259" s="4">
        <f t="shared" si="65"/>
        <v>-0.85438962979404565</v>
      </c>
      <c r="AC259" s="4">
        <f t="shared" si="66"/>
        <v>-0.85438962979404387</v>
      </c>
    </row>
    <row r="260" spans="1:29" ht="15" x14ac:dyDescent="0.25">
      <c r="A260">
        <v>2.12</v>
      </c>
      <c r="B260">
        <v>3.47</v>
      </c>
      <c r="C260">
        <v>3.57</v>
      </c>
      <c r="D260" s="20">
        <f t="shared" si="42"/>
        <v>3.9994596065820121E-2</v>
      </c>
      <c r="E260" s="17">
        <f>IF(OR($A260="",$B260="",$C260=""),"",A260*'MPTO_working_3-way'!$I259)</f>
        <v>2.2047885436595389</v>
      </c>
      <c r="F260" s="21">
        <f>IF(OR($A260="",$B260="",$C260=""),"",B260*'MPTO_working_3-way'!$I259)</f>
        <v>3.6087812483483961</v>
      </c>
      <c r="G260" s="22">
        <f>IF(OR($A260="",$B260="",$C260=""),"",C260*'MPTO_working_3-way'!$I259)</f>
        <v>3.7127807079549777</v>
      </c>
      <c r="H260" s="17">
        <f>IF(OR($A260="",$B260="",$C260=""),"",'MPTO_working_3-way'!E259)</f>
        <v>2.1816599225305837</v>
      </c>
      <c r="I260" s="21">
        <f>IF(OR($A260="",$B260="",$C260=""),"",'MPTO_working_3-way'!F259)</f>
        <v>3.6383097216844931</v>
      </c>
      <c r="J260" s="22">
        <f>IF(OR($A260="",$B260="",$C260=""),"",'MPTO_working_3-way'!G259)</f>
        <v>3.7483997220018903</v>
      </c>
      <c r="K260" s="17">
        <f>IF(OR($A260="",$B260="",$C260=""),"",'OddsRatio_working_3-way'!H259)</f>
        <v>2.1910763550435832</v>
      </c>
      <c r="L260" s="21">
        <f>IF(OR($A260="",$B260="",$C260=""),"",'OddsRatio_working_3-way'!I259)</f>
        <v>3.626748747283616</v>
      </c>
      <c r="M260" s="22">
        <f>IF(OR($A260="",$B260="",$C260=""),"",'OddsRatio_working_3-way'!J259)</f>
        <v>3.7330948504125079</v>
      </c>
      <c r="N260" s="29">
        <f t="shared" si="55"/>
        <v>45.355823481384114</v>
      </c>
      <c r="O260" s="30">
        <f t="shared" si="56"/>
        <v>27.71018610390038</v>
      </c>
      <c r="P260" s="30">
        <f t="shared" si="57"/>
        <v>26.933990414715502</v>
      </c>
      <c r="Q260" t="s">
        <v>230</v>
      </c>
      <c r="R260" t="s">
        <v>231</v>
      </c>
      <c r="S260" s="36">
        <v>43838</v>
      </c>
      <c r="T260" s="4">
        <v>22</v>
      </c>
      <c r="U260" s="4">
        <f t="shared" si="58"/>
        <v>11.622641509433961</v>
      </c>
      <c r="V260" s="4">
        <f t="shared" si="59"/>
        <v>15.659942363112393</v>
      </c>
      <c r="W260" s="4">
        <f t="shared" si="60"/>
        <v>15.837535014005601</v>
      </c>
      <c r="X260" s="4">
        <f t="shared" si="61"/>
        <v>12.502522622882008</v>
      </c>
      <c r="Y260" s="4">
        <f t="shared" si="62"/>
        <v>16.539823476560436</v>
      </c>
      <c r="Z260" s="4">
        <f t="shared" si="63"/>
        <v>16.717416127453646</v>
      </c>
      <c r="AA260" s="4">
        <f t="shared" si="64"/>
        <v>-0.87988111344804665</v>
      </c>
      <c r="AB260" s="4">
        <f t="shared" si="65"/>
        <v>-0.8798811134480431</v>
      </c>
      <c r="AC260" s="4">
        <f t="shared" si="66"/>
        <v>-0.87988111344804487</v>
      </c>
    </row>
    <row r="261" spans="1:29" ht="15" x14ac:dyDescent="0.25">
      <c r="A261">
        <v>2.97</v>
      </c>
      <c r="B261">
        <v>3.29</v>
      </c>
      <c r="C261">
        <v>2.5</v>
      </c>
      <c r="D261" s="20">
        <f t="shared" ref="D261:D324" si="67">IF(OR($A261="",$B261="",$C261=""),"",(1/A261)+(1/B261)+(1/C261)-1)</f>
        <v>4.0651704481491802E-2</v>
      </c>
      <c r="E261" s="17">
        <f>IF(OR($A261="",$B261="",$C261=""),"",A261*'MPTO_working_3-way'!$I260)</f>
        <v>3.090735562310031</v>
      </c>
      <c r="F261" s="21">
        <f>IF(OR($A261="",$B261="",$C261=""),"",B261*'MPTO_working_3-way'!$I260)</f>
        <v>3.423744107744108</v>
      </c>
      <c r="G261" s="22">
        <f>IF(OR($A261="",$B261="",$C261=""),"",C261*'MPTO_working_3-way'!$I260)</f>
        <v>2.6016292612037297</v>
      </c>
      <c r="H261" s="17">
        <f>IF(OR($A261="",$B261="",$C261=""),"",'MPTO_working_3-way'!E260)</f>
        <v>3.094540356685155</v>
      </c>
      <c r="I261" s="21">
        <f>IF(OR($A261="",$B261="",$C261=""),"",'MPTO_working_3-way'!F260)</f>
        <v>3.4435166890252074</v>
      </c>
      <c r="J261" s="22">
        <f>IF(OR($A261="",$B261="",$C261=""),"",'MPTO_working_3-way'!G260)</f>
        <v>2.5876606810883152</v>
      </c>
      <c r="K261" s="17">
        <f>IF(OR($A261="",$B261="",$C261=""),"",'OddsRatio_working_3-way'!H260)</f>
        <v>3.0935031835208369</v>
      </c>
      <c r="L261" s="21">
        <f>IF(OR($A261="",$B261="",$C261=""),"",'OddsRatio_working_3-way'!I260)</f>
        <v>3.4335646143465559</v>
      </c>
      <c r="M261" s="22">
        <f>IF(OR($A261="",$B261="",$C261=""),"",'OddsRatio_working_3-way'!J260)</f>
        <v>2.5940379569955603</v>
      </c>
      <c r="N261" s="29">
        <f t="shared" si="55"/>
        <v>32.35475762451172</v>
      </c>
      <c r="O261" s="30">
        <f t="shared" si="56"/>
        <v>29.207790317568339</v>
      </c>
      <c r="P261" s="30">
        <f t="shared" si="57"/>
        <v>38.437452057919927</v>
      </c>
      <c r="Q261" t="s">
        <v>232</v>
      </c>
      <c r="R261" t="s">
        <v>233</v>
      </c>
      <c r="S261" s="36">
        <v>43838</v>
      </c>
      <c r="T261" s="4">
        <v>22</v>
      </c>
      <c r="U261" s="4">
        <f t="shared" si="58"/>
        <v>14.592592592592592</v>
      </c>
      <c r="V261" s="4">
        <f t="shared" si="59"/>
        <v>15.313069908814587</v>
      </c>
      <c r="W261" s="4">
        <f t="shared" si="60"/>
        <v>13.200000000000001</v>
      </c>
      <c r="X261" s="4">
        <f t="shared" si="61"/>
        <v>15.486930091185412</v>
      </c>
      <c r="Y261" s="4">
        <f t="shared" si="62"/>
        <v>16.207407407407405</v>
      </c>
      <c r="Z261" s="4">
        <f t="shared" si="63"/>
        <v>14.094337498592816</v>
      </c>
      <c r="AA261" s="4">
        <f t="shared" si="64"/>
        <v>-0.89433749859282052</v>
      </c>
      <c r="AB261" s="4">
        <f t="shared" si="65"/>
        <v>-0.89433749859281875</v>
      </c>
      <c r="AC261" s="4">
        <f t="shared" si="66"/>
        <v>-0.89433749859281519</v>
      </c>
    </row>
    <row r="262" spans="1:29" ht="15" x14ac:dyDescent="0.25">
      <c r="A262">
        <v>6.48</v>
      </c>
      <c r="B262">
        <v>4.93</v>
      </c>
      <c r="C262">
        <v>1.47</v>
      </c>
      <c r="D262" s="20">
        <f t="shared" si="67"/>
        <v>3.7432853090150431E-2</v>
      </c>
      <c r="E262" s="17">
        <f>IF(OR($A262="",$B262="",$C262=""),"",A262*'MPTO_working_3-way'!$I261)</f>
        <v>6.7225648880241753</v>
      </c>
      <c r="F262" s="21">
        <f>IF(OR($A262="",$B262="",$C262=""),"",B262*'MPTO_working_3-way'!$I261)</f>
        <v>5.1145439657344411</v>
      </c>
      <c r="G262" s="22">
        <f>IF(OR($A262="",$B262="",$C262=""),"",C262*'MPTO_working_3-way'!$I261)</f>
        <v>1.5250262940425212</v>
      </c>
      <c r="H262" s="17">
        <f>IF(OR($A262="",$B262="",$C262=""),"",'MPTO_working_3-way'!E261)</f>
        <v>7.0500299048090289</v>
      </c>
      <c r="I262" s="21">
        <f>IF(OR($A262="",$B262="",$C262=""),"",'MPTO_working_3-way'!F261)</f>
        <v>5.2531454300823865</v>
      </c>
      <c r="J262" s="22">
        <f>IF(OR($A262="",$B262="",$C262=""),"",'MPTO_working_3-way'!G261)</f>
        <v>1.4974666806290577</v>
      </c>
      <c r="K262" s="17">
        <f>IF(OR($A262="",$B262="",$C262=""),"",'OddsRatio_working_3-way'!H261)</f>
        <v>6.901047732926199</v>
      </c>
      <c r="L262" s="21">
        <f>IF(OR($A262="",$B262="",$C262=""),"",'OddsRatio_working_3-way'!I261)</f>
        <v>5.2319557646715236</v>
      </c>
      <c r="M262" s="22">
        <f>IF(OR($A262="",$B262="",$C262=""),"",'OddsRatio_working_3-way'!J261)</f>
        <v>1.5061117581159331</v>
      </c>
      <c r="N262" s="29">
        <f t="shared" si="55"/>
        <v>14.875274789558921</v>
      </c>
      <c r="O262" s="30">
        <f t="shared" si="56"/>
        <v>19.552085321773188</v>
      </c>
      <c r="P262" s="30">
        <f t="shared" si="57"/>
        <v>65.572639888667894</v>
      </c>
      <c r="Q262" t="s">
        <v>140</v>
      </c>
      <c r="R262" t="s">
        <v>94</v>
      </c>
      <c r="S262" s="36">
        <v>43869</v>
      </c>
      <c r="T262" s="4">
        <v>22</v>
      </c>
      <c r="U262" s="4">
        <f t="shared" si="58"/>
        <v>18.604938271604937</v>
      </c>
      <c r="V262" s="4">
        <f t="shared" si="59"/>
        <v>17.537525354969574</v>
      </c>
      <c r="W262" s="4">
        <f t="shared" si="60"/>
        <v>7.0340136054421745</v>
      </c>
      <c r="X262" s="4">
        <f t="shared" si="61"/>
        <v>19.42846103958825</v>
      </c>
      <c r="Y262" s="4">
        <f t="shared" si="62"/>
        <v>18.361048122952884</v>
      </c>
      <c r="Z262" s="4">
        <f t="shared" si="63"/>
        <v>7.8575363734254884</v>
      </c>
      <c r="AA262" s="4">
        <f t="shared" si="64"/>
        <v>-0.82352276798331303</v>
      </c>
      <c r="AB262" s="4">
        <f t="shared" si="65"/>
        <v>-0.82352276798330948</v>
      </c>
      <c r="AC262" s="4">
        <f t="shared" si="66"/>
        <v>-0.82352276798331392</v>
      </c>
    </row>
    <row r="263" spans="1:29" ht="15" x14ac:dyDescent="0.25">
      <c r="A263">
        <v>2.17</v>
      </c>
      <c r="B263">
        <v>4.16</v>
      </c>
      <c r="C263">
        <v>3.01</v>
      </c>
      <c r="D263" s="20">
        <f t="shared" si="67"/>
        <v>3.344002209343544E-2</v>
      </c>
      <c r="E263" s="17">
        <f>IF(OR($A263="",$B263="",$C263=""),"",A263*'MPTO_working_3-way'!$I262)</f>
        <v>2.2425648479427549</v>
      </c>
      <c r="F263" s="21">
        <f>IF(OR($A263="",$B263="",$C263=""),"",B263*'MPTO_working_3-way'!$I262)</f>
        <v>4.2991104919086913</v>
      </c>
      <c r="G263" s="22">
        <f>IF(OR($A263="",$B263="",$C263=""),"",C263*'MPTO_working_3-way'!$I262)</f>
        <v>3.1106544665012406</v>
      </c>
      <c r="H263" s="17">
        <f>IF(OR($A263="",$B263="",$C263=""),"",'MPTO_working_3-way'!E262)</f>
        <v>2.2237896526674961</v>
      </c>
      <c r="I263" s="21">
        <f>IF(OR($A263="",$B263="",$C263=""),"",'MPTO_working_3-way'!F262)</f>
        <v>4.362279621321778</v>
      </c>
      <c r="J263" s="22">
        <f>IF(OR($A263="",$B263="",$C263=""),"",'MPTO_working_3-way'!G262)</f>
        <v>3.1144959769948937</v>
      </c>
      <c r="K263" s="17">
        <f>IF(OR($A263="",$B263="",$C263=""),"",'OddsRatio_working_3-way'!H262)</f>
        <v>2.2319673048971231</v>
      </c>
      <c r="L263" s="21">
        <f>IF(OR($A263="",$B263="",$C263=""),"",'OddsRatio_working_3-way'!I262)</f>
        <v>4.327364686730693</v>
      </c>
      <c r="M263" s="22">
        <f>IF(OR($A263="",$B263="",$C263=""),"",'OddsRatio_working_3-way'!J262)</f>
        <v>3.1164566520027503</v>
      </c>
      <c r="N263" s="29">
        <f t="shared" si="55"/>
        <v>44.591798579085129</v>
      </c>
      <c r="O263" s="30">
        <f t="shared" si="56"/>
        <v>23.260625701109312</v>
      </c>
      <c r="P263" s="30">
        <f t="shared" si="57"/>
        <v>32.147575719805559</v>
      </c>
      <c r="Q263" t="s">
        <v>100</v>
      </c>
      <c r="R263" t="s">
        <v>104</v>
      </c>
      <c r="S263" s="36">
        <v>43869</v>
      </c>
      <c r="T263" s="4">
        <v>22</v>
      </c>
      <c r="U263" s="4">
        <f t="shared" si="58"/>
        <v>11.861751152073731</v>
      </c>
      <c r="V263" s="4">
        <f t="shared" si="59"/>
        <v>16.711538461538463</v>
      </c>
      <c r="W263" s="4">
        <f t="shared" si="60"/>
        <v>14.691029900332227</v>
      </c>
      <c r="X263" s="4">
        <f t="shared" si="61"/>
        <v>12.597431638129311</v>
      </c>
      <c r="Y263" s="4">
        <f t="shared" si="62"/>
        <v>17.447218947594042</v>
      </c>
      <c r="Z263" s="4">
        <f t="shared" si="63"/>
        <v>15.426710386387807</v>
      </c>
      <c r="AA263" s="4">
        <f t="shared" si="64"/>
        <v>-0.73568048605558012</v>
      </c>
      <c r="AB263" s="4">
        <f t="shared" si="65"/>
        <v>-0.73568048605557834</v>
      </c>
      <c r="AC263" s="4">
        <f t="shared" si="66"/>
        <v>-0.73568048605558012</v>
      </c>
    </row>
    <row r="264" spans="1:29" ht="15" x14ac:dyDescent="0.25">
      <c r="A264">
        <v>1.56</v>
      </c>
      <c r="B264">
        <v>4.55</v>
      </c>
      <c r="C264">
        <v>5.68</v>
      </c>
      <c r="D264" s="20">
        <f t="shared" si="67"/>
        <v>3.6862198834029858E-2</v>
      </c>
      <c r="E264" s="17">
        <f>IF(OR($A264="",$B264="",$C264=""),"",A264*'MPTO_working_3-way'!$I263)</f>
        <v>1.6175050301810867</v>
      </c>
      <c r="F264" s="21">
        <f>IF(OR($A264="",$B264="",$C264=""),"",B264*'MPTO_working_3-way'!$I263)</f>
        <v>4.717723004694836</v>
      </c>
      <c r="G264" s="22">
        <f>IF(OR($A264="",$B264="",$C264=""),"",C264*'MPTO_working_3-way'!$I263)</f>
        <v>5.8893772893772889</v>
      </c>
      <c r="H264" s="17">
        <f>IF(OR($A264="",$B264="",$C264=""),"",'MPTO_working_3-way'!E263)</f>
        <v>1.5904870009983452</v>
      </c>
      <c r="I264" s="21">
        <f>IF(OR($A264="",$B264="",$C264=""),"",'MPTO_working_3-way'!F263)</f>
        <v>4.8194438688823498</v>
      </c>
      <c r="J264" s="22">
        <f>IF(OR($A264="",$B264="",$C264=""),"",'MPTO_working_3-way'!G263)</f>
        <v>6.1061640239420356</v>
      </c>
      <c r="K264" s="17">
        <f>IF(OR($A264="",$B264="",$C264=""),"",'OddsRatio_working_3-way'!H263)</f>
        <v>1.5993859577776917</v>
      </c>
      <c r="L264" s="21">
        <f>IF(OR($A264="",$B264="",$C264=""),"",'OddsRatio_working_3-way'!I263)</f>
        <v>4.7996788394835797</v>
      </c>
      <c r="M264" s="22">
        <f>IF(OR($A264="",$B264="",$C264=""),"",'OddsRatio_working_3-way'!J263)</f>
        <v>6.009154075713564</v>
      </c>
      <c r="N264" s="29">
        <f t="shared" si="55"/>
        <v>61.823609901729057</v>
      </c>
      <c r="O264" s="30">
        <f t="shared" si="56"/>
        <v>21.196666252021394</v>
      </c>
      <c r="P264" s="30">
        <f t="shared" si="57"/>
        <v>16.979723846249534</v>
      </c>
      <c r="Q264" t="s">
        <v>96</v>
      </c>
      <c r="R264" t="s">
        <v>142</v>
      </c>
      <c r="S264" s="36">
        <v>43869</v>
      </c>
      <c r="T264" s="4">
        <v>22</v>
      </c>
      <c r="U264" s="4">
        <f t="shared" si="58"/>
        <v>7.8974358974358969</v>
      </c>
      <c r="V264" s="4">
        <f t="shared" si="59"/>
        <v>17.164835164835164</v>
      </c>
      <c r="W264" s="4">
        <f t="shared" si="60"/>
        <v>18.126760563380284</v>
      </c>
      <c r="X264" s="4">
        <f t="shared" si="61"/>
        <v>8.7084042717845538</v>
      </c>
      <c r="Y264" s="4">
        <f t="shared" si="62"/>
        <v>17.975803539183818</v>
      </c>
      <c r="Z264" s="4">
        <f t="shared" si="63"/>
        <v>18.937728937728938</v>
      </c>
      <c r="AA264" s="4">
        <f t="shared" si="64"/>
        <v>-0.81096837434865687</v>
      </c>
      <c r="AB264" s="4">
        <f t="shared" si="65"/>
        <v>-0.81096837434865421</v>
      </c>
      <c r="AC264" s="4">
        <f t="shared" si="66"/>
        <v>-0.81096837434865421</v>
      </c>
    </row>
    <row r="265" spans="1:29" ht="15" x14ac:dyDescent="0.25">
      <c r="A265">
        <v>1.56</v>
      </c>
      <c r="B265">
        <v>4.6900000000000004</v>
      </c>
      <c r="C265">
        <v>5.52</v>
      </c>
      <c r="D265" s="20">
        <f t="shared" si="67"/>
        <v>3.5404677520186834E-2</v>
      </c>
      <c r="E265" s="17">
        <f>IF(OR($A265="",$B265="",$C265=""),"",A265*'MPTO_working_3-way'!$I264)</f>
        <v>1.6152312969314915</v>
      </c>
      <c r="F265" s="21">
        <f>IF(OR($A265="",$B265="",$C265=""),"",B265*'MPTO_working_3-way'!$I264)</f>
        <v>4.8560479375696763</v>
      </c>
      <c r="G265" s="22">
        <f>IF(OR($A265="",$B265="",$C265=""),"",C265*'MPTO_working_3-way'!$I264)</f>
        <v>5.7154338199114312</v>
      </c>
      <c r="H265" s="17">
        <f>IF(OR($A265="",$B265="",$C265=""),"",'MPTO_working_3-way'!E264)</f>
        <v>1.5892589442163472</v>
      </c>
      <c r="I265" s="21">
        <f>IF(OR($A265="",$B265="",$C265=""),"",'MPTO_working_3-way'!F264)</f>
        <v>4.9647981652639297</v>
      </c>
      <c r="J265" s="22">
        <f>IF(OR($A265="",$B265="",$C265=""),"",'MPTO_working_3-way'!G264)</f>
        <v>5.9046565267634472</v>
      </c>
      <c r="K265" s="17">
        <f>IF(OR($A265="",$B265="",$C265=""),"",'OddsRatio_working_3-way'!H264)</f>
        <v>1.5977983238774225</v>
      </c>
      <c r="L265" s="21">
        <f>IF(OR($A265="",$B265="",$C265=""),"",'OddsRatio_working_3-way'!I264)</f>
        <v>4.939063955549444</v>
      </c>
      <c r="M265" s="22">
        <f>IF(OR($A265="",$B265="",$C265=""),"",'OddsRatio_working_3-way'!J264)</f>
        <v>5.8250864712963359</v>
      </c>
      <c r="N265" s="29">
        <f t="shared" si="55"/>
        <v>61.910637931529266</v>
      </c>
      <c r="O265" s="30">
        <f t="shared" si="56"/>
        <v>20.592877435647257</v>
      </c>
      <c r="P265" s="30">
        <f t="shared" si="57"/>
        <v>17.496484632823485</v>
      </c>
      <c r="Q265" t="s">
        <v>50</v>
      </c>
      <c r="R265" t="s">
        <v>103</v>
      </c>
      <c r="S265" s="36">
        <v>43869</v>
      </c>
      <c r="T265" s="4">
        <v>22</v>
      </c>
      <c r="U265" s="4">
        <f t="shared" si="58"/>
        <v>7.8974358974358969</v>
      </c>
      <c r="V265" s="4">
        <f t="shared" si="59"/>
        <v>17.309168443496802</v>
      </c>
      <c r="W265" s="4">
        <f t="shared" si="60"/>
        <v>18.014492753623191</v>
      </c>
      <c r="X265" s="4">
        <f t="shared" si="61"/>
        <v>8.6763388028800108</v>
      </c>
      <c r="Y265" s="4">
        <f t="shared" si="62"/>
        <v>18.088071348940915</v>
      </c>
      <c r="Z265" s="4">
        <f t="shared" si="63"/>
        <v>18.793395659067301</v>
      </c>
      <c r="AA265" s="4">
        <f t="shared" si="64"/>
        <v>-0.77890290544411389</v>
      </c>
      <c r="AB265" s="4">
        <f t="shared" si="65"/>
        <v>-0.778902905444113</v>
      </c>
      <c r="AC265" s="4">
        <f t="shared" si="66"/>
        <v>-0.77890290544410945</v>
      </c>
    </row>
    <row r="266" spans="1:29" ht="15" x14ac:dyDescent="0.25">
      <c r="A266">
        <v>1.92</v>
      </c>
      <c r="B266">
        <v>4.22</v>
      </c>
      <c r="C266">
        <v>3.65</v>
      </c>
      <c r="D266" s="20">
        <f t="shared" si="67"/>
        <v>3.1772760717609039E-2</v>
      </c>
      <c r="E266" s="17">
        <f>IF(OR($A266="",$B266="",$C266=""),"",A266*'MPTO_working_3-way'!$I265)</f>
        <v>1.9810037005778094</v>
      </c>
      <c r="F266" s="21">
        <f>IF(OR($A266="",$B266="",$C266=""),"",B266*'MPTO_working_3-way'!$I265)</f>
        <v>4.3540810502283103</v>
      </c>
      <c r="G266" s="22">
        <f>IF(OR($A266="",$B266="",$C266=""),"",C266*'MPTO_working_3-way'!$I265)</f>
        <v>3.765970576619273</v>
      </c>
      <c r="H266" s="17">
        <f>IF(OR($A266="",$B266="",$C266=""),"",'MPTO_working_3-way'!E265)</f>
        <v>1.9598527569199122</v>
      </c>
      <c r="I266" s="21">
        <f>IF(OR($A266="",$B266="",$C266=""),"",'MPTO_working_3-way'!F265)</f>
        <v>4.4174312748825448</v>
      </c>
      <c r="J266" s="22">
        <f>IF(OR($A266="",$B266="",$C266=""),"",'MPTO_working_3-way'!G265)</f>
        <v>3.796771250400127</v>
      </c>
      <c r="K266" s="17">
        <f>IF(OR($A266="",$B266="",$C266=""),"",'OddsRatio_working_3-way'!H265)</f>
        <v>1.967996428032933</v>
      </c>
      <c r="L266" s="21">
        <f>IF(OR($A266="",$B266="",$C266=""),"",'OddsRatio_working_3-way'!I265)</f>
        <v>4.3879874981152636</v>
      </c>
      <c r="M266" s="22">
        <f>IF(OR($A266="",$B266="",$C266=""),"",'OddsRatio_working_3-way'!J265)</f>
        <v>3.7882505807470337</v>
      </c>
      <c r="N266" s="29">
        <f t="shared" si="55"/>
        <v>50.479461482496212</v>
      </c>
      <c r="O266" s="30">
        <f t="shared" si="56"/>
        <v>22.966958778766053</v>
      </c>
      <c r="P266" s="30">
        <f t="shared" si="57"/>
        <v>26.553579738737739</v>
      </c>
      <c r="Q266" t="s">
        <v>101</v>
      </c>
      <c r="R266" t="s">
        <v>141</v>
      </c>
      <c r="S266" s="36">
        <v>43869</v>
      </c>
      <c r="T266" s="4">
        <v>22</v>
      </c>
      <c r="U266" s="4">
        <f t="shared" si="58"/>
        <v>10.541666666666664</v>
      </c>
      <c r="V266" s="4">
        <f t="shared" si="59"/>
        <v>16.786729857819903</v>
      </c>
      <c r="W266" s="4">
        <f t="shared" si="60"/>
        <v>15.972602739726026</v>
      </c>
      <c r="X266" s="4">
        <f t="shared" si="61"/>
        <v>11.240667402454067</v>
      </c>
      <c r="Y266" s="4">
        <f t="shared" si="62"/>
        <v>17.485730593607308</v>
      </c>
      <c r="Z266" s="4">
        <f t="shared" si="63"/>
        <v>16.671603475513429</v>
      </c>
      <c r="AA266" s="4">
        <f t="shared" si="64"/>
        <v>-0.69900073578740241</v>
      </c>
      <c r="AB266" s="4">
        <f t="shared" si="65"/>
        <v>-0.69900073578740418</v>
      </c>
      <c r="AC266" s="4">
        <f t="shared" si="66"/>
        <v>-0.69900073578740241</v>
      </c>
    </row>
    <row r="267" spans="1:29" ht="15" x14ac:dyDescent="0.25">
      <c r="A267">
        <v>1.0900000000000001</v>
      </c>
      <c r="B267">
        <v>11.24</v>
      </c>
      <c r="C267">
        <v>29.14</v>
      </c>
      <c r="D267" s="20">
        <f t="shared" si="67"/>
        <v>4.0716254101575089E-2</v>
      </c>
      <c r="E267" s="17">
        <f>IF(OR($A267="",$B267="",$C267=""),"",A267*'MPTO_working_3-way'!$I266)</f>
        <v>1.134380716970717</v>
      </c>
      <c r="F267" s="21">
        <f>IF(OR($A267="",$B267="",$C267=""),"",B267*'MPTO_working_3-way'!$I266)</f>
        <v>11.697650696101704</v>
      </c>
      <c r="G267" s="22">
        <f>IF(OR($A267="",$B267="",$C267=""),"",C267*'MPTO_working_3-way'!$I266)</f>
        <v>30.326471644519899</v>
      </c>
      <c r="H267" s="17">
        <f>IF(OR($A267="",$B267="",$C267=""),"",'MPTO_working_3-way'!E266)</f>
        <v>1.1063671220362661</v>
      </c>
      <c r="I267" s="21">
        <f>IF(OR($A267="",$B267="",$C267=""),"",'MPTO_working_3-way'!F266)</f>
        <v>13.263323001404897</v>
      </c>
      <c r="J267" s="22">
        <f>IF(OR($A267="",$B267="",$C267=""),"",'MPTO_working_3-way'!G266)</f>
        <v>48.204374492317761</v>
      </c>
      <c r="K267" s="17">
        <f>IF(OR($A267="",$B267="",$C267=""),"",'OddsRatio_working_3-way'!H266)</f>
        <v>1.1118836589586343</v>
      </c>
      <c r="L267" s="21">
        <f>IF(OR($A267="",$B267="",$C267=""),"",'OddsRatio_working_3-way'!I266)</f>
        <v>13.729874085960173</v>
      </c>
      <c r="M267" s="22">
        <f>IF(OR($A267="",$B267="",$C267=""),"",'OddsRatio_working_3-way'!J266)</f>
        <v>35.982290701066333</v>
      </c>
      <c r="N267" s="29">
        <f t="shared" si="55"/>
        <v>88.153825698873732</v>
      </c>
      <c r="O267" s="30">
        <f t="shared" si="56"/>
        <v>8.5487250900153366</v>
      </c>
      <c r="P267" s="30">
        <f t="shared" si="57"/>
        <v>3.2974492111109255</v>
      </c>
      <c r="Q267" t="s">
        <v>234</v>
      </c>
      <c r="R267" t="s">
        <v>235</v>
      </c>
      <c r="S267" s="36">
        <v>43869</v>
      </c>
      <c r="T267" s="4">
        <v>22</v>
      </c>
      <c r="U267" s="4">
        <f t="shared" si="58"/>
        <v>1.8165137614678901</v>
      </c>
      <c r="V267" s="4">
        <f t="shared" si="59"/>
        <v>20.042704626334523</v>
      </c>
      <c r="W267" s="4">
        <f t="shared" si="60"/>
        <v>21.245024021962941</v>
      </c>
      <c r="X267" s="4">
        <f t="shared" si="61"/>
        <v>2.712271351702543</v>
      </c>
      <c r="Y267" s="4">
        <f t="shared" si="62"/>
        <v>20.938462216569171</v>
      </c>
      <c r="Z267" s="4">
        <f t="shared" si="63"/>
        <v>22.140781612197589</v>
      </c>
      <c r="AA267" s="4">
        <f t="shared" si="64"/>
        <v>-0.89575759023465285</v>
      </c>
      <c r="AB267" s="4">
        <f t="shared" si="65"/>
        <v>-0.8957575902346484</v>
      </c>
      <c r="AC267" s="4">
        <f t="shared" si="66"/>
        <v>-0.8957575902346484</v>
      </c>
    </row>
    <row r="268" spans="1:29" ht="15" x14ac:dyDescent="0.25">
      <c r="A268">
        <v>3.32</v>
      </c>
      <c r="B268">
        <v>3.54</v>
      </c>
      <c r="C268">
        <v>2.19</v>
      </c>
      <c r="D268" s="20">
        <f t="shared" si="67"/>
        <v>4.0311699549533175E-2</v>
      </c>
      <c r="E268" s="17">
        <f>IF(OR($A268="",$B268="",$C268=""),"",A268*'MPTO_working_3-way'!$I267)</f>
        <v>3.4538348425044498</v>
      </c>
      <c r="F268" s="21">
        <f>IF(OR($A268="",$B268="",$C268=""),"",B268*'MPTO_working_3-way'!$I267)</f>
        <v>3.6827034164053476</v>
      </c>
      <c r="G268" s="22">
        <f>IF(OR($A268="",$B268="",$C268=""),"",C268*'MPTO_working_3-way'!$I267)</f>
        <v>2.2782826220134775</v>
      </c>
      <c r="H268" s="17">
        <f>IF(OR($A268="",$B268="",$C268=""),"",'MPTO_working_3-way'!E267)</f>
        <v>3.4750265433772243</v>
      </c>
      <c r="I268" s="21">
        <f>IF(OR($A268="",$B268="",$C268=""),"",'MPTO_working_3-way'!F267)</f>
        <v>3.7168000203322951</v>
      </c>
      <c r="J268" s="22">
        <f>IF(OR($A268="",$B268="",$C268=""),"",'MPTO_working_3-way'!G267)</f>
        <v>2.2564003119503351</v>
      </c>
      <c r="K268" s="17">
        <f>IF(OR($A268="",$B268="",$C268=""),"",'OddsRatio_working_3-way'!H267)</f>
        <v>3.4672221352225994</v>
      </c>
      <c r="L268" s="21">
        <f>IF(OR($A268="",$B268="",$C268=""),"",'OddsRatio_working_3-way'!I267)</f>
        <v>3.7011828549419845</v>
      </c>
      <c r="M268" s="22">
        <f>IF(OR($A268="",$B268="",$C268=""),"",'OddsRatio_working_3-way'!J267)</f>
        <v>2.2655148021184881</v>
      </c>
      <c r="N268" s="29">
        <f t="shared" si="55"/>
        <v>28.953324220763214</v>
      </c>
      <c r="O268" s="30">
        <f t="shared" si="56"/>
        <v>27.153965088399396</v>
      </c>
      <c r="P268" s="30">
        <f t="shared" si="57"/>
        <v>43.89271069083739</v>
      </c>
      <c r="Q268" t="s">
        <v>236</v>
      </c>
      <c r="R268" t="s">
        <v>237</v>
      </c>
      <c r="S268" s="36">
        <v>43898</v>
      </c>
      <c r="T268" s="4">
        <v>22</v>
      </c>
      <c r="U268" s="4">
        <f t="shared" si="58"/>
        <v>15.373493975903614</v>
      </c>
      <c r="V268" s="4">
        <f t="shared" si="59"/>
        <v>15.785310734463275</v>
      </c>
      <c r="W268" s="4">
        <f t="shared" si="60"/>
        <v>11.954337899543379</v>
      </c>
      <c r="X268" s="4">
        <f t="shared" si="61"/>
        <v>16.260351365993344</v>
      </c>
      <c r="Y268" s="4">
        <f t="shared" si="62"/>
        <v>16.672168124553007</v>
      </c>
      <c r="Z268" s="4">
        <f t="shared" si="63"/>
        <v>12.841195289633109</v>
      </c>
      <c r="AA268" s="4">
        <f t="shared" si="64"/>
        <v>-0.8868573900897303</v>
      </c>
      <c r="AB268" s="4">
        <f t="shared" si="65"/>
        <v>-0.88685739008973208</v>
      </c>
      <c r="AC268" s="4">
        <f t="shared" si="66"/>
        <v>-0.8868573900897303</v>
      </c>
    </row>
    <row r="269" spans="1:29" ht="15" x14ac:dyDescent="0.25">
      <c r="A269">
        <v>1.78</v>
      </c>
      <c r="B269">
        <v>3.48</v>
      </c>
      <c r="C269">
        <v>5.09</v>
      </c>
      <c r="D269" s="20">
        <f t="shared" si="67"/>
        <v>4.5617728872037855E-2</v>
      </c>
      <c r="E269" s="17">
        <f>IF(OR($A269="",$B269="",$C269=""),"",A269*'MPTO_working_3-way'!$I268)</f>
        <v>1.8611995573922273</v>
      </c>
      <c r="F269" s="21">
        <f>IF(OR($A269="",$B269="",$C269=""),"",B269*'MPTO_working_3-way'!$I268)</f>
        <v>3.6387496964746919</v>
      </c>
      <c r="G269" s="22">
        <f>IF(OR($A269="",$B269="",$C269=""),"",C269*'MPTO_working_3-way'!$I268)</f>
        <v>5.3221942399586721</v>
      </c>
      <c r="H269" s="17">
        <f>IF(OR($A269="",$B269="",$C269=""),"",'MPTO_working_3-way'!E268)</f>
        <v>1.8295187029740996</v>
      </c>
      <c r="I269" s="21">
        <f>IF(OR($A269="",$B269="",$C269=""),"",'MPTO_working_3-way'!F268)</f>
        <v>3.6744386747786599</v>
      </c>
      <c r="J269" s="22">
        <f>IF(OR($A269="",$B269="",$C269=""),"",'MPTO_working_3-way'!G268)</f>
        <v>5.5170056441287256</v>
      </c>
      <c r="K269" s="17">
        <f>IF(OR($A269="",$B269="",$C269=""),"",'OddsRatio_working_3-way'!H268)</f>
        <v>1.8413064539610118</v>
      </c>
      <c r="L269" s="21">
        <f>IF(OR($A269="",$B269="",$C269=""),"",'OddsRatio_working_3-way'!I268)</f>
        <v>3.6749230843888574</v>
      </c>
      <c r="M269" s="22">
        <f>IF(OR($A269="",$B269="",$C269=""),"",'OddsRatio_working_3-way'!J268)</f>
        <v>5.4114658932058166</v>
      </c>
      <c r="N269" s="29">
        <f t="shared" si="55"/>
        <v>53.728789910154752</v>
      </c>
      <c r="O269" s="30">
        <f t="shared" si="56"/>
        <v>27.481967252895245</v>
      </c>
      <c r="P269" s="30">
        <f t="shared" si="57"/>
        <v>18.789242836949992</v>
      </c>
      <c r="Q269" t="s">
        <v>191</v>
      </c>
      <c r="R269" t="s">
        <v>200</v>
      </c>
      <c r="S269" s="38" t="s">
        <v>238</v>
      </c>
      <c r="T269" s="4">
        <v>22</v>
      </c>
      <c r="U269" s="4">
        <f t="shared" si="58"/>
        <v>9.6404494382022499</v>
      </c>
      <c r="V269" s="4">
        <f t="shared" si="59"/>
        <v>15.678160919540229</v>
      </c>
      <c r="W269" s="4">
        <f t="shared" si="60"/>
        <v>17.677799607072689</v>
      </c>
      <c r="X269" s="4">
        <f t="shared" si="61"/>
        <v>10.644039473387078</v>
      </c>
      <c r="Y269" s="4">
        <f t="shared" si="62"/>
        <v>16.681750954725064</v>
      </c>
      <c r="Z269" s="4">
        <f t="shared" si="63"/>
        <v>18.681389642257525</v>
      </c>
      <c r="AA269" s="4">
        <f t="shared" si="64"/>
        <v>-1.0035900351848284</v>
      </c>
      <c r="AB269" s="4">
        <f t="shared" si="65"/>
        <v>-1.0035900351848355</v>
      </c>
      <c r="AC269" s="4">
        <f t="shared" si="66"/>
        <v>-1.0035900351848355</v>
      </c>
    </row>
    <row r="270" spans="1:29" ht="15" x14ac:dyDescent="0.25">
      <c r="A270">
        <v>2.35</v>
      </c>
      <c r="B270">
        <v>2.66</v>
      </c>
      <c r="C270">
        <v>4.1900000000000004</v>
      </c>
      <c r="D270" s="20">
        <f t="shared" si="67"/>
        <v>4.0135249004550788E-2</v>
      </c>
      <c r="E270" s="17">
        <f>IF(OR($A270="",$B270="",$C270=""),"",A270*'MPTO_working_3-way'!$I269)</f>
        <v>2.4443178351606942</v>
      </c>
      <c r="F270" s="21">
        <f>IF(OR($A270="",$B270="",$C270=""),"",B270*'MPTO_working_3-way'!$I269)</f>
        <v>2.7667597623521054</v>
      </c>
      <c r="G270" s="22">
        <f>IF(OR($A270="",$B270="",$C270=""),"",C270*'MPTO_working_3-way'!$I269)</f>
        <v>4.3581666933290686</v>
      </c>
      <c r="H270" s="17">
        <f>IF(OR($A270="",$B270="",$C270=""),"",'MPTO_working_3-way'!E269)</f>
        <v>2.4262805083466139</v>
      </c>
      <c r="I270" s="21">
        <f>IF(OR($A270="",$B270="",$C270=""),"",'MPTO_working_3-way'!F269)</f>
        <v>2.7581532622702176</v>
      </c>
      <c r="J270" s="22">
        <f>IF(OR($A270="",$B270="",$C270=""),"",'MPTO_working_3-way'!G269)</f>
        <v>4.4388205938495489</v>
      </c>
      <c r="K270" s="17">
        <f>IF(OR($A270="",$B270="",$C270=""),"",'OddsRatio_working_3-way'!H269)</f>
        <v>2.4353329332051561</v>
      </c>
      <c r="L270" s="21">
        <f>IF(OR($A270="",$B270="",$C270=""),"",'OddsRatio_working_3-way'!I269)</f>
        <v>2.7649279030522664</v>
      </c>
      <c r="M270" s="22">
        <f>IF(OR($A270="",$B270="",$C270=""),"",'OddsRatio_working_3-way'!J269)</f>
        <v>4.3916385606847763</v>
      </c>
      <c r="N270" s="29">
        <f t="shared" si="55"/>
        <v>40.911209893219883</v>
      </c>
      <c r="O270" s="30">
        <f t="shared" si="56"/>
        <v>36.143362123709288</v>
      </c>
      <c r="P270" s="30">
        <f t="shared" si="57"/>
        <v>22.945427983070811</v>
      </c>
      <c r="Q270" t="s">
        <v>193</v>
      </c>
      <c r="R270" t="s">
        <v>204</v>
      </c>
      <c r="S270" s="38" t="s">
        <v>238</v>
      </c>
      <c r="T270" s="4">
        <v>22</v>
      </c>
      <c r="U270" s="4">
        <f t="shared" si="58"/>
        <v>12.638297872340427</v>
      </c>
      <c r="V270" s="4">
        <f t="shared" si="59"/>
        <v>13.729323308270677</v>
      </c>
      <c r="W270" s="4">
        <f t="shared" si="60"/>
        <v>16.749403341288783</v>
      </c>
      <c r="X270" s="4">
        <f t="shared" si="61"/>
        <v>13.52127335044054</v>
      </c>
      <c r="Y270" s="4">
        <f t="shared" si="62"/>
        <v>14.612298786370792</v>
      </c>
      <c r="Z270" s="4">
        <f t="shared" si="63"/>
        <v>17.632378819388897</v>
      </c>
      <c r="AA270" s="4">
        <f t="shared" si="64"/>
        <v>-0.88297547810011245</v>
      </c>
      <c r="AB270" s="4">
        <f t="shared" si="65"/>
        <v>-0.88297547810011423</v>
      </c>
      <c r="AC270" s="4">
        <f t="shared" si="66"/>
        <v>-0.88297547810011423</v>
      </c>
    </row>
    <row r="271" spans="1:29" ht="15" x14ac:dyDescent="0.25">
      <c r="A271">
        <v>1.8</v>
      </c>
      <c r="B271">
        <v>3.69</v>
      </c>
      <c r="C271">
        <v>4.6900000000000004</v>
      </c>
      <c r="D271" s="20">
        <f t="shared" si="67"/>
        <v>3.9777881787346647E-2</v>
      </c>
      <c r="E271" s="17">
        <f>IF(OR($A271="",$B271="",$C271=""),"",A271*'MPTO_working_3-way'!$I270)</f>
        <v>1.8716001872172241</v>
      </c>
      <c r="F271" s="21">
        <f>IF(OR($A271="",$B271="",$C271=""),"",B271*'MPTO_working_3-way'!$I270)</f>
        <v>3.8367803837953089</v>
      </c>
      <c r="G271" s="22">
        <f>IF(OR($A271="",$B271="",$C271=""),"",C271*'MPTO_working_3-way'!$I270)</f>
        <v>4.8765582655826565</v>
      </c>
      <c r="H271" s="17">
        <f>IF(OR($A271="",$B271="",$C271=""),"",'MPTO_working_3-way'!E270)</f>
        <v>1.8440104989859742</v>
      </c>
      <c r="I271" s="21">
        <f>IF(OR($A271="",$B271="",$C271=""),"",'MPTO_working_3-way'!F270)</f>
        <v>3.8798275243618101</v>
      </c>
      <c r="J271" s="22">
        <f>IF(OR($A271="",$B271="",$C271=""),"",'MPTO_working_3-way'!G270)</f>
        <v>5.0009921399398936</v>
      </c>
      <c r="K271" s="17">
        <f>IF(OR($A271="",$B271="",$C271=""),"",'OddsRatio_working_3-way'!H270)</f>
        <v>1.8541905625819952</v>
      </c>
      <c r="L271" s="21">
        <f>IF(OR($A271="",$B271="",$C271=""),"",'OddsRatio_working_3-way'!I270)</f>
        <v>3.8722157666819585</v>
      </c>
      <c r="M271" s="22">
        <f>IF(OR($A271="",$B271="",$C271=""),"",'OddsRatio_working_3-way'!J270)</f>
        <v>4.9399539699094532</v>
      </c>
      <c r="N271" s="29">
        <f t="shared" si="55"/>
        <v>53.430214787851838</v>
      </c>
      <c r="O271" s="30">
        <f t="shared" si="56"/>
        <v>26.06351940870822</v>
      </c>
      <c r="P271" s="30">
        <f t="shared" si="57"/>
        <v>20.506265803439938</v>
      </c>
      <c r="Q271" t="s">
        <v>195</v>
      </c>
      <c r="R271" t="s">
        <v>206</v>
      </c>
      <c r="S271" s="38" t="s">
        <v>238</v>
      </c>
      <c r="T271" s="4">
        <v>22</v>
      </c>
      <c r="U271" s="4">
        <f t="shared" si="58"/>
        <v>9.7777777777777786</v>
      </c>
      <c r="V271" s="4">
        <f t="shared" si="59"/>
        <v>16.037940379403793</v>
      </c>
      <c r="W271" s="4">
        <f t="shared" si="60"/>
        <v>17.309168443496802</v>
      </c>
      <c r="X271" s="4">
        <f t="shared" si="61"/>
        <v>10.652891177099404</v>
      </c>
      <c r="Y271" s="4">
        <f t="shared" si="62"/>
        <v>16.913053778725423</v>
      </c>
      <c r="Z271" s="4">
        <f t="shared" si="63"/>
        <v>18.184281842818429</v>
      </c>
      <c r="AA271" s="4">
        <f t="shared" si="64"/>
        <v>-0.87511339932162535</v>
      </c>
      <c r="AB271" s="4">
        <f t="shared" si="65"/>
        <v>-0.87511339932163068</v>
      </c>
      <c r="AC271" s="4">
        <f t="shared" si="66"/>
        <v>-0.87511339932162713</v>
      </c>
    </row>
    <row r="272" spans="1:29" ht="15" x14ac:dyDescent="0.25">
      <c r="A272">
        <v>3.84</v>
      </c>
      <c r="B272">
        <v>3.07</v>
      </c>
      <c r="C272">
        <v>2.2000000000000002</v>
      </c>
      <c r="D272" s="20">
        <f t="shared" si="67"/>
        <v>4.0695020234922552E-2</v>
      </c>
      <c r="E272" s="17">
        <f>IF(OR($A272="",$B272="",$C272=""),"",A272*'MPTO_working_3-way'!$I271)</f>
        <v>3.9962688777021023</v>
      </c>
      <c r="F272" s="21">
        <f>IF(OR($A272="",$B272="",$C272=""),"",B272*'MPTO_working_3-way'!$I271)</f>
        <v>3.194933712121212</v>
      </c>
      <c r="G272" s="22">
        <f>IF(OR($A272="",$B272="",$C272=""),"",C272*'MPTO_working_3-way'!$I271)</f>
        <v>2.2895290445168297</v>
      </c>
      <c r="H272" s="17">
        <f>IF(OR($A272="",$B272="",$C272=""),"",'MPTO_working_3-way'!E271)</f>
        <v>4.0510159028998425</v>
      </c>
      <c r="I272" s="21">
        <f>IF(OR($A272="",$B272="",$C272=""),"",'MPTO_working_3-way'!F271)</f>
        <v>3.2034044010842964</v>
      </c>
      <c r="J272" s="22">
        <f>IF(OR($A272="",$B272="",$C272=""),"",'MPTO_working_3-way'!G271)</f>
        <v>2.2676742358709872</v>
      </c>
      <c r="K272" s="17">
        <f>IF(OR($A272="",$B272="",$C272=""),"",'OddsRatio_working_3-way'!H271)</f>
        <v>4.0223117744033212</v>
      </c>
      <c r="L272" s="21">
        <f>IF(OR($A272="",$B272="",$C272=""),"",'OddsRatio_working_3-way'!I271)</f>
        <v>3.2028821735967861</v>
      </c>
      <c r="M272" s="22">
        <f>IF(OR($A272="",$B272="",$C272=""),"",'OddsRatio_working_3-way'!J271)</f>
        <v>2.2770331441140792</v>
      </c>
      <c r="N272" s="29">
        <f t="shared" si="55"/>
        <v>25.023341286660639</v>
      </c>
      <c r="O272" s="30">
        <f t="shared" si="56"/>
        <v>31.299553922077155</v>
      </c>
      <c r="P272" s="30">
        <f t="shared" si="57"/>
        <v>43.677104791262202</v>
      </c>
      <c r="Q272" t="s">
        <v>197</v>
      </c>
      <c r="R272" t="s">
        <v>192</v>
      </c>
      <c r="S272" s="38" t="s">
        <v>238</v>
      </c>
      <c r="T272" s="4">
        <v>22</v>
      </c>
      <c r="U272" s="4">
        <f t="shared" si="58"/>
        <v>16.270833333333332</v>
      </c>
      <c r="V272" s="4">
        <f t="shared" si="59"/>
        <v>14.83387622149837</v>
      </c>
      <c r="W272" s="4">
        <f t="shared" si="60"/>
        <v>12.000000000000002</v>
      </c>
      <c r="X272" s="4">
        <f t="shared" si="61"/>
        <v>17.166123778501628</v>
      </c>
      <c r="Y272" s="4">
        <f t="shared" si="62"/>
        <v>15.729166666666666</v>
      </c>
      <c r="Z272" s="4">
        <f t="shared" si="63"/>
        <v>12.895290445168296</v>
      </c>
      <c r="AA272" s="4">
        <f t="shared" si="64"/>
        <v>-0.89529044516829615</v>
      </c>
      <c r="AB272" s="4">
        <f t="shared" si="65"/>
        <v>-0.89529044516829615</v>
      </c>
      <c r="AC272" s="4">
        <f t="shared" si="66"/>
        <v>-0.89529044516829437</v>
      </c>
    </row>
    <row r="273" spans="1:29" ht="15" x14ac:dyDescent="0.25">
      <c r="A273">
        <v>2.08</v>
      </c>
      <c r="B273">
        <v>3.36</v>
      </c>
      <c r="C273">
        <v>3.84</v>
      </c>
      <c r="D273" s="20">
        <f t="shared" si="67"/>
        <v>3.8804945054945028E-2</v>
      </c>
      <c r="E273" s="17">
        <f>IF(OR($A273="",$B273="",$C273=""),"",A273*'MPTO_working_3-way'!$I272)</f>
        <v>2.1607142857142856</v>
      </c>
      <c r="F273" s="21">
        <f>IF(OR($A273="",$B273="",$C273=""),"",B273*'MPTO_working_3-way'!$I272)</f>
        <v>3.490384615384615</v>
      </c>
      <c r="G273" s="22">
        <f>IF(OR($A273="",$B273="",$C273=""),"",C273*'MPTO_working_3-way'!$I272)</f>
        <v>3.9890109890109886</v>
      </c>
      <c r="H273" s="17">
        <f>IF(OR($A273="",$B273="",$C273=""),"",'MPTO_working_3-way'!E272)</f>
        <v>2.1375091754343036</v>
      </c>
      <c r="I273" s="21">
        <f>IF(OR($A273="",$B273="",$C273=""),"",'MPTO_working_3-way'!F272)</f>
        <v>3.5126658624849214</v>
      </c>
      <c r="J273" s="22">
        <f>IF(OR($A273="",$B273="",$C273=""),"",'MPTO_working_3-way'!G272)</f>
        <v>4.0407030527289542</v>
      </c>
      <c r="K273" s="17">
        <f>IF(OR($A273="",$B273="",$C273=""),"",'OddsRatio_working_3-way'!H272)</f>
        <v>2.1469119206996119</v>
      </c>
      <c r="L273" s="21">
        <f>IF(OR($A273="",$B273="",$C273=""),"",'OddsRatio_working_3-way'!I272)</f>
        <v>3.5062149378250771</v>
      </c>
      <c r="M273" s="22">
        <f>IF(OR($A273="",$B273="",$C273=""),"",'OddsRatio_working_3-way'!J272)</f>
        <v>4.0159535692471264</v>
      </c>
      <c r="N273" s="29">
        <f t="shared" si="55"/>
        <v>46.280991735537192</v>
      </c>
      <c r="O273" s="30">
        <f t="shared" si="56"/>
        <v>28.650137741046834</v>
      </c>
      <c r="P273" s="30">
        <f t="shared" si="57"/>
        <v>25.068870523415981</v>
      </c>
      <c r="Q273" t="s">
        <v>199</v>
      </c>
      <c r="R273" t="s">
        <v>196</v>
      </c>
      <c r="S273" s="38" t="s">
        <v>238</v>
      </c>
      <c r="T273" s="4">
        <v>22</v>
      </c>
      <c r="U273" s="4">
        <f t="shared" si="58"/>
        <v>11.423076923076925</v>
      </c>
      <c r="V273" s="4">
        <f t="shared" si="59"/>
        <v>15.452380952380953</v>
      </c>
      <c r="W273" s="4">
        <f t="shared" si="60"/>
        <v>16.270833333333332</v>
      </c>
      <c r="X273" s="4">
        <f t="shared" si="61"/>
        <v>12.276785714285715</v>
      </c>
      <c r="Y273" s="4">
        <f t="shared" si="62"/>
        <v>16.306089743589741</v>
      </c>
      <c r="Z273" s="4">
        <f t="shared" si="63"/>
        <v>17.124542124542124</v>
      </c>
      <c r="AA273" s="4">
        <f t="shared" si="64"/>
        <v>-0.85370879120879017</v>
      </c>
      <c r="AB273" s="4">
        <f t="shared" si="65"/>
        <v>-0.8537087912087884</v>
      </c>
      <c r="AC273" s="4">
        <f t="shared" si="66"/>
        <v>-0.85370879120879195</v>
      </c>
    </row>
    <row r="274" spans="1:29" ht="15" x14ac:dyDescent="0.25">
      <c r="A274">
        <v>1.43</v>
      </c>
      <c r="B274">
        <v>4.3</v>
      </c>
      <c r="C274">
        <v>7.6</v>
      </c>
      <c r="D274" s="20">
        <f t="shared" si="67"/>
        <v>6.3437786204004087E-2</v>
      </c>
      <c r="E274" s="17">
        <f>IF(OR($A274="",$B274="",$C274=""),"",A274*'MPTO_working_3-way'!$I273)</f>
        <v>1.5207160342717259</v>
      </c>
      <c r="F274" s="21">
        <f>IF(OR($A274="",$B274="",$C274=""),"",B274*'MPTO_working_3-way'!$I273)</f>
        <v>4.5727824806772173</v>
      </c>
      <c r="G274" s="22">
        <f>IF(OR($A274="",$B274="",$C274=""),"",C274*'MPTO_working_3-way'!$I273)</f>
        <v>8.0821271751504309</v>
      </c>
      <c r="H274" s="17">
        <f>IF(OR($A274="",$B274="",$C274=""),"",'MPTO_working_3-way'!E273)</f>
        <v>1.4745896414845481</v>
      </c>
      <c r="I274" s="21">
        <f>IF(OR($A274="",$B274="",$C274=""),"",'MPTO_working_3-way'!F273)</f>
        <v>4.7300957509261314</v>
      </c>
      <c r="J274" s="22">
        <f>IF(OR($A274="",$B274="",$C274=""),"",'MPTO_working_3-way'!G273)</f>
        <v>9.0552627499612459</v>
      </c>
      <c r="K274" s="17">
        <f>IF(OR($A274="",$B274="",$C274=""),"",'OddsRatio_working_3-way'!H273)</f>
        <v>1.4885657405767299</v>
      </c>
      <c r="L274" s="21">
        <f>IF(OR($A274="",$B274="",$C274=""),"",'OddsRatio_working_3-way'!I273)</f>
        <v>4.7494580090772285</v>
      </c>
      <c r="M274" s="22">
        <f>IF(OR($A274="",$B274="",$C274=""),"",'OddsRatio_working_3-way'!J273)</f>
        <v>8.498916018154457</v>
      </c>
      <c r="N274" s="29">
        <f t="shared" si="55"/>
        <v>65.758496488721647</v>
      </c>
      <c r="O274" s="30">
        <f t="shared" si="56"/>
        <v>21.868523250900456</v>
      </c>
      <c r="P274" s="30">
        <f t="shared" si="57"/>
        <v>12.37298026037789</v>
      </c>
      <c r="Q274" t="s">
        <v>53</v>
      </c>
      <c r="R274" t="s">
        <v>178</v>
      </c>
      <c r="S274" s="38" t="s">
        <v>238</v>
      </c>
      <c r="T274" s="4">
        <v>22</v>
      </c>
      <c r="U274" s="4">
        <f t="shared" si="58"/>
        <v>6.6153846153846141</v>
      </c>
      <c r="V274" s="4">
        <f t="shared" si="59"/>
        <v>16.883720930232556</v>
      </c>
      <c r="W274" s="4">
        <f t="shared" si="60"/>
        <v>19.105263157894733</v>
      </c>
      <c r="X274" s="4">
        <f t="shared" si="61"/>
        <v>8.011015911872704</v>
      </c>
      <c r="Y274" s="4">
        <f t="shared" si="62"/>
        <v>18.279352226720647</v>
      </c>
      <c r="Z274" s="4">
        <f t="shared" si="63"/>
        <v>20.500894454382827</v>
      </c>
      <c r="AA274" s="4">
        <f t="shared" si="64"/>
        <v>-1.3956312964880899</v>
      </c>
      <c r="AB274" s="4">
        <f t="shared" si="65"/>
        <v>-1.3956312964880908</v>
      </c>
      <c r="AC274" s="4">
        <f t="shared" si="66"/>
        <v>-1.3956312964880944</v>
      </c>
    </row>
    <row r="275" spans="1:29" ht="15" x14ac:dyDescent="0.25">
      <c r="A275">
        <v>1.87</v>
      </c>
      <c r="B275">
        <v>3.62</v>
      </c>
      <c r="C275">
        <v>4.4000000000000004</v>
      </c>
      <c r="D275" s="20">
        <f t="shared" si="67"/>
        <v>3.8275179484149158E-2</v>
      </c>
      <c r="E275" s="17">
        <f>IF(OR($A275="",$B275="",$C275=""),"",A275*'MPTO_working_3-way'!$I274)</f>
        <v>1.941574585635359</v>
      </c>
      <c r="F275" s="21">
        <f>IF(OR($A275="",$B275="",$C275=""),"",B275*'MPTO_working_3-way'!$I274)</f>
        <v>3.7585561497326201</v>
      </c>
      <c r="G275" s="22">
        <f>IF(OR($A275="",$B275="",$C275=""),"",C275*'MPTO_working_3-way'!$I274)</f>
        <v>4.5684107897302564</v>
      </c>
      <c r="H275" s="17">
        <f>IF(OR($A275="",$B275="",$C275=""),"",'MPTO_working_3-way'!E274)</f>
        <v>1.9157052703072381</v>
      </c>
      <c r="I275" s="21">
        <f>IF(OR($A275="",$B275="",$C275=""),"",'MPTO_working_3-way'!F274)</f>
        <v>3.7952867741875194</v>
      </c>
      <c r="J275" s="22">
        <f>IF(OR($A275="",$B275="",$C275=""),"",'MPTO_working_3-way'!G274)</f>
        <v>4.6616931411257001</v>
      </c>
      <c r="K275" s="17">
        <f>IF(OR($A275="",$B275="",$C275=""),"",'OddsRatio_working_3-way'!H274)</f>
        <v>1.925489415779863</v>
      </c>
      <c r="L275" s="21">
        <f>IF(OR($A275="",$B275="",$C275=""),"",'OddsRatio_working_3-way'!I274)</f>
        <v>3.7871060567163668</v>
      </c>
      <c r="M275" s="22">
        <f>IF(OR($A275="",$B275="",$C275=""),"",'OddsRatio_working_3-way'!J274)</f>
        <v>4.6168551881052107</v>
      </c>
      <c r="N275" s="29">
        <f t="shared" si="55"/>
        <v>51.504588461264852</v>
      </c>
      <c r="O275" s="30">
        <f t="shared" si="56"/>
        <v>26.605961442697591</v>
      </c>
      <c r="P275" s="30">
        <f t="shared" si="57"/>
        <v>21.889450096037564</v>
      </c>
      <c r="Q275" t="s">
        <v>201</v>
      </c>
      <c r="R275" t="s">
        <v>198</v>
      </c>
      <c r="S275" s="38" t="s">
        <v>238</v>
      </c>
      <c r="T275" s="4">
        <v>22</v>
      </c>
      <c r="U275" s="4">
        <f t="shared" si="58"/>
        <v>10.235294117647058</v>
      </c>
      <c r="V275" s="4">
        <f t="shared" si="59"/>
        <v>15.922651933701658</v>
      </c>
      <c r="W275" s="4">
        <f t="shared" si="60"/>
        <v>17.000000000000004</v>
      </c>
      <c r="X275" s="4">
        <f t="shared" si="61"/>
        <v>11.077348066298342</v>
      </c>
      <c r="Y275" s="4">
        <f t="shared" si="62"/>
        <v>16.764705882352938</v>
      </c>
      <c r="Z275" s="4">
        <f t="shared" si="63"/>
        <v>17.84205394865128</v>
      </c>
      <c r="AA275" s="4">
        <f t="shared" si="64"/>
        <v>-0.84205394865128369</v>
      </c>
      <c r="AB275" s="4">
        <f t="shared" si="65"/>
        <v>-0.84205394865128014</v>
      </c>
      <c r="AC275" s="4">
        <f t="shared" si="66"/>
        <v>-0.84205394865127658</v>
      </c>
    </row>
    <row r="276" spans="1:29" ht="15" x14ac:dyDescent="0.25">
      <c r="A276">
        <v>1.85</v>
      </c>
      <c r="B276">
        <v>4.09</v>
      </c>
      <c r="C276">
        <v>3.96</v>
      </c>
      <c r="D276" s="20">
        <f t="shared" si="67"/>
        <v>3.7564570571905431E-2</v>
      </c>
      <c r="E276" s="17">
        <f>IF(OR($A276="",$B276="",$C276=""),"",A276*'MPTO_working_3-way'!$I275)</f>
        <v>1.9194944555580251</v>
      </c>
      <c r="F276" s="21">
        <f>IF(OR($A276="",$B276="",$C276=""),"",B276*'MPTO_working_3-way'!$I275)</f>
        <v>4.2436390936390929</v>
      </c>
      <c r="G276" s="22">
        <f>IF(OR($A276="",$B276="",$C276=""),"",C276*'MPTO_working_3-way'!$I275)</f>
        <v>4.1087556994647452</v>
      </c>
      <c r="H276" s="17">
        <f>IF(OR($A276="",$B276="",$C276=""),"",'MPTO_working_3-way'!E275)</f>
        <v>1.8938711822354968</v>
      </c>
      <c r="I276" s="21">
        <f>IF(OR($A276="",$B276="",$C276=""),"",'MPTO_working_3-way'!F275)</f>
        <v>4.3107674689388853</v>
      </c>
      <c r="J276" s="22">
        <f>IF(OR($A276="",$B276="",$C276=""),"",'MPTO_working_3-way'!G275)</f>
        <v>4.1666019280669166</v>
      </c>
      <c r="K276" s="17">
        <f>IF(OR($A276="",$B276="",$C276=""),"",'OddsRatio_working_3-way'!H275)</f>
        <v>1.9033916513110967</v>
      </c>
      <c r="L276" s="21">
        <f>IF(OR($A276="",$B276="",$C276=""),"",'OddsRatio_working_3-way'!I275)</f>
        <v>4.2840943559426909</v>
      </c>
      <c r="M276" s="22">
        <f>IF(OR($A276="",$B276="",$C276=""),"",'OddsRatio_working_3-way'!J275)</f>
        <v>4.1459285739774661</v>
      </c>
      <c r="N276" s="29">
        <f t="shared" si="55"/>
        <v>52.097050715850358</v>
      </c>
      <c r="O276" s="30">
        <f t="shared" si="56"/>
        <v>23.564680641643807</v>
      </c>
      <c r="P276" s="30">
        <f t="shared" si="57"/>
        <v>24.338268642505849</v>
      </c>
      <c r="Q276" t="s">
        <v>203</v>
      </c>
      <c r="R276" t="s">
        <v>214</v>
      </c>
      <c r="S276" s="38" t="s">
        <v>238</v>
      </c>
      <c r="T276" s="4">
        <v>22</v>
      </c>
      <c r="U276" s="4">
        <f t="shared" si="58"/>
        <v>10.108108108108109</v>
      </c>
      <c r="V276" s="4">
        <f t="shared" si="59"/>
        <v>16.621026894865523</v>
      </c>
      <c r="W276" s="4">
        <f t="shared" si="60"/>
        <v>16.444444444444446</v>
      </c>
      <c r="X276" s="4">
        <f t="shared" si="61"/>
        <v>10.934528660690031</v>
      </c>
      <c r="Y276" s="4">
        <f t="shared" si="62"/>
        <v>17.447447447447445</v>
      </c>
      <c r="Z276" s="4">
        <f t="shared" si="63"/>
        <v>17.270864997026365</v>
      </c>
      <c r="AA276" s="4">
        <f t="shared" si="64"/>
        <v>-0.82642055258192215</v>
      </c>
      <c r="AB276" s="4">
        <f t="shared" si="65"/>
        <v>-0.82642055258192215</v>
      </c>
      <c r="AC276" s="4">
        <f t="shared" si="66"/>
        <v>-0.8264205525819186</v>
      </c>
    </row>
    <row r="277" spans="1:29" ht="15" x14ac:dyDescent="0.25">
      <c r="A277">
        <v>2.89</v>
      </c>
      <c r="B277">
        <v>2.8</v>
      </c>
      <c r="C277">
        <v>2.98</v>
      </c>
      <c r="D277" s="20">
        <f t="shared" si="67"/>
        <v>3.8734088187189597E-2</v>
      </c>
      <c r="E277" s="17">
        <f>IF(OR($A277="",$B277="",$C277=""),"",A277*'MPTO_working_3-way'!$I276)</f>
        <v>3.0019415148609783</v>
      </c>
      <c r="F277" s="21">
        <f>IF(OR($A277="",$B277="",$C277=""),"",B277*'MPTO_working_3-way'!$I276)</f>
        <v>2.9084554469241306</v>
      </c>
      <c r="G277" s="22">
        <f>IF(OR($A277="",$B277="",$C277=""),"",C277*'MPTO_working_3-way'!$I276)</f>
        <v>3.095427582797825</v>
      </c>
      <c r="H277" s="17">
        <f>IF(OR($A277="",$B277="",$C277=""),"",'MPTO_working_3-way'!E276)</f>
        <v>3.0020167682243644</v>
      </c>
      <c r="I277" s="21">
        <f>IF(OR($A277="",$B277="",$C277=""),"",'MPTO_working_3-way'!F276)</f>
        <v>2.9050218130184202</v>
      </c>
      <c r="J277" s="22">
        <f>IF(OR($A277="",$B277="",$C277=""),"",'MPTO_working_3-way'!G276)</f>
        <v>3.0992461644180693</v>
      </c>
      <c r="K277" s="17">
        <f>IF(OR($A277="",$B277="",$C277=""),"",'OddsRatio_working_3-way'!H276)</f>
        <v>3.0020190130519269</v>
      </c>
      <c r="L277" s="21">
        <f>IF(OR($A277="",$B277="",$C277=""),"",'OddsRatio_working_3-way'!I276)</f>
        <v>2.9066847743351683</v>
      </c>
      <c r="M277" s="22">
        <f>IF(OR($A277="",$B277="",$C277=""),"",'OddsRatio_working_3-way'!J276)</f>
        <v>3.097353251768685</v>
      </c>
      <c r="N277" s="29">
        <f t="shared" si="55"/>
        <v>33.311774897996656</v>
      </c>
      <c r="O277" s="30">
        <f t="shared" si="56"/>
        <v>34.382510519717982</v>
      </c>
      <c r="P277" s="30">
        <f t="shared" si="57"/>
        <v>32.305714582285354</v>
      </c>
      <c r="Q277" t="s">
        <v>205</v>
      </c>
      <c r="R277" t="s">
        <v>208</v>
      </c>
      <c r="S277" s="38" t="s">
        <v>238</v>
      </c>
      <c r="T277" s="4">
        <v>22</v>
      </c>
      <c r="U277" s="4">
        <f t="shared" si="58"/>
        <v>14.387543252595156</v>
      </c>
      <c r="V277" s="4">
        <f t="shared" si="59"/>
        <v>14.142857142857141</v>
      </c>
      <c r="W277" s="4">
        <f t="shared" si="60"/>
        <v>14.617449664429532</v>
      </c>
      <c r="X277" s="4">
        <f t="shared" si="61"/>
        <v>15.239693192713327</v>
      </c>
      <c r="Y277" s="4">
        <f t="shared" si="62"/>
        <v>14.995007082975313</v>
      </c>
      <c r="Z277" s="4">
        <f t="shared" si="63"/>
        <v>15.469599604547703</v>
      </c>
      <c r="AA277" s="4">
        <f t="shared" si="64"/>
        <v>-0.85214994011817069</v>
      </c>
      <c r="AB277" s="4">
        <f t="shared" si="65"/>
        <v>-0.85214994011817247</v>
      </c>
      <c r="AC277" s="4">
        <f t="shared" si="66"/>
        <v>-0.85214994011817069</v>
      </c>
    </row>
    <row r="278" spans="1:29" ht="15" x14ac:dyDescent="0.25">
      <c r="A278">
        <v>3.94</v>
      </c>
      <c r="B278">
        <v>3.31</v>
      </c>
      <c r="C278">
        <v>2.0699999999999998</v>
      </c>
      <c r="D278" s="20">
        <f t="shared" si="67"/>
        <v>3.901369766397611E-2</v>
      </c>
      <c r="E278" s="17">
        <f>IF(OR($A278="",$B278="",$C278=""),"",A278*'MPTO_working_3-way'!$I277)</f>
        <v>4.0937139687960657</v>
      </c>
      <c r="F278" s="21">
        <f>IF(OR($A278="",$B278="",$C278=""),"",B278*'MPTO_working_3-way'!$I277)</f>
        <v>3.4391353392677608</v>
      </c>
      <c r="G278" s="22">
        <f>IF(OR($A278="",$B278="",$C278=""),"",C278*'MPTO_working_3-way'!$I277)</f>
        <v>2.1507583541644304</v>
      </c>
      <c r="H278" s="17">
        <f>IF(OR($A278="",$B278="",$C278=""),"",'MPTO_working_3-way'!E277)</f>
        <v>4.1527801037622094</v>
      </c>
      <c r="I278" s="21">
        <f>IF(OR($A278="",$B278="",$C278=""),"",'MPTO_working_3-way'!F277)</f>
        <v>3.458888235249399</v>
      </c>
      <c r="J278" s="22">
        <f>IF(OR($A278="",$B278="",$C278=""),"",'MPTO_working_3-way'!G277)</f>
        <v>2.1272648014112998</v>
      </c>
      <c r="K278" s="17">
        <f>IF(OR($A278="",$B278="",$C278=""),"",'OddsRatio_working_3-way'!H277)</f>
        <v>4.1235483307200598</v>
      </c>
      <c r="L278" s="21">
        <f>IF(OR($A278="",$B278="",$C278=""),"",'OddsRatio_working_3-way'!I277)</f>
        <v>3.4542165455657612</v>
      </c>
      <c r="M278" s="22">
        <f>IF(OR($A278="",$B278="",$C278=""),"",'OddsRatio_working_3-way'!J277)</f>
        <v>2.1368016033573007</v>
      </c>
      <c r="N278" s="29">
        <f t="shared" si="55"/>
        <v>24.427695916773917</v>
      </c>
      <c r="O278" s="30">
        <f t="shared" si="56"/>
        <v>29.077076106371369</v>
      </c>
      <c r="P278" s="30">
        <f t="shared" si="57"/>
        <v>46.4952279768547</v>
      </c>
      <c r="Q278" t="s">
        <v>207</v>
      </c>
      <c r="R278" t="s">
        <v>194</v>
      </c>
      <c r="S278" s="38" t="s">
        <v>238</v>
      </c>
      <c r="T278" s="4">
        <v>22</v>
      </c>
      <c r="U278" s="4">
        <f t="shared" si="58"/>
        <v>16.416243654822331</v>
      </c>
      <c r="V278" s="4">
        <f t="shared" si="59"/>
        <v>15.353474320241693</v>
      </c>
      <c r="W278" s="4">
        <f t="shared" si="60"/>
        <v>11.371980676328503</v>
      </c>
      <c r="X278" s="4">
        <f t="shared" si="61"/>
        <v>17.274545003429807</v>
      </c>
      <c r="Y278" s="4">
        <f t="shared" si="62"/>
        <v>16.211775668849164</v>
      </c>
      <c r="Z278" s="4">
        <f t="shared" si="63"/>
        <v>12.230282024935974</v>
      </c>
      <c r="AA278" s="4">
        <f t="shared" si="64"/>
        <v>-0.8583013486074762</v>
      </c>
      <c r="AB278" s="4">
        <f t="shared" si="65"/>
        <v>-0.85830134860747087</v>
      </c>
      <c r="AC278" s="4">
        <f t="shared" si="66"/>
        <v>-0.85830134860747087</v>
      </c>
    </row>
    <row r="279" spans="1:29" ht="15" x14ac:dyDescent="0.25">
      <c r="A279">
        <v>3.54</v>
      </c>
      <c r="B279">
        <v>3.62</v>
      </c>
      <c r="C279">
        <v>2.08</v>
      </c>
      <c r="D279" s="20">
        <f t="shared" si="67"/>
        <v>3.9498200398097261E-2</v>
      </c>
      <c r="E279" s="17">
        <f>IF(OR($A279="",$B279="",$C279=""),"",A279*'MPTO_working_3-way'!$I278)</f>
        <v>3.6798236294092646</v>
      </c>
      <c r="F279" s="21">
        <f>IF(OR($A279="",$B279="",$C279=""),"",B279*'MPTO_working_3-way'!$I278)</f>
        <v>3.7629834854411124</v>
      </c>
      <c r="G279" s="22">
        <f>IF(OR($A279="",$B279="",$C279=""),"",C279*'MPTO_working_3-way'!$I278)</f>
        <v>2.1621562568280424</v>
      </c>
      <c r="H279" s="17">
        <f>IF(OR($A279="",$B279="",$C279=""),"",'MPTO_working_3-way'!E278)</f>
        <v>3.7130577362984662</v>
      </c>
      <c r="I279" s="21">
        <f>IF(OR($A279="",$B279="",$C279=""),"",'MPTO_working_3-way'!F278)</f>
        <v>3.8011680872893874</v>
      </c>
      <c r="J279" s="22">
        <f>IF(OR($A279="",$B279="",$C279=""),"",'MPTO_working_3-way'!G278)</f>
        <v>2.1385655124960739</v>
      </c>
      <c r="K279" s="17">
        <f>IF(OR($A279="",$B279="",$C279=""),"",'OddsRatio_working_3-way'!H278)</f>
        <v>3.7000456871766372</v>
      </c>
      <c r="L279" s="21">
        <f>IF(OR($A279="",$B279="",$C279=""),"",'OddsRatio_working_3-way'!I278)</f>
        <v>3.7850864962215693</v>
      </c>
      <c r="M279" s="22">
        <f>IF(OR($A279="",$B279="",$C279=""),"",'OddsRatio_working_3-way'!J278)</f>
        <v>2.1480509221066018</v>
      </c>
      <c r="N279" s="29">
        <f t="shared" ref="N279:N292" si="68">(1/E279)* 100</f>
        <v>27.175215464349133</v>
      </c>
      <c r="O279" s="30">
        <f t="shared" ref="O279:O292" si="69">(1/F279)* 100</f>
        <v>26.574658216518216</v>
      </c>
      <c r="P279" s="30">
        <f t="shared" ref="P279:P292" si="70">(1/G279)* 100</f>
        <v>46.250126319132661</v>
      </c>
      <c r="Q279" t="s">
        <v>246</v>
      </c>
      <c r="R279" t="s">
        <v>247</v>
      </c>
      <c r="S279" t="s">
        <v>264</v>
      </c>
      <c r="T279" s="4">
        <v>100</v>
      </c>
      <c r="U279" s="4">
        <f t="shared" si="58"/>
        <v>71.751412429378533</v>
      </c>
      <c r="V279" s="4">
        <f t="shared" si="59"/>
        <v>72.375690607734811</v>
      </c>
      <c r="W279" s="4">
        <f t="shared" si="60"/>
        <v>51.92307692307692</v>
      </c>
      <c r="X279" s="4">
        <f t="shared" si="61"/>
        <v>75.70123246918827</v>
      </c>
      <c r="Y279" s="4">
        <f t="shared" si="62"/>
        <v>76.325510647544533</v>
      </c>
      <c r="Z279" s="4">
        <f t="shared" si="63"/>
        <v>55.872896962886664</v>
      </c>
      <c r="AA279" s="4">
        <f t="shared" si="64"/>
        <v>-3.9498200398097367</v>
      </c>
      <c r="AB279" s="4">
        <f t="shared" si="65"/>
        <v>-3.9498200398097225</v>
      </c>
      <c r="AC279" s="4">
        <f t="shared" si="66"/>
        <v>-3.9498200398097438</v>
      </c>
    </row>
    <row r="280" spans="1:29" ht="15" x14ac:dyDescent="0.25">
      <c r="A280">
        <v>1.27</v>
      </c>
      <c r="B280">
        <v>6</v>
      </c>
      <c r="C280">
        <v>11.37</v>
      </c>
      <c r="D280" s="20">
        <f t="shared" si="67"/>
        <v>4.201898905117063E-2</v>
      </c>
      <c r="E280" s="17">
        <f>IF(OR($A280="",$B280="",$C280=""),"",A280*'MPTO_working_3-way'!$I279)</f>
        <v>1.3233641160949867</v>
      </c>
      <c r="F280" s="21">
        <f>IF(OR($A280="",$B280="",$C280=""),"",B280*'MPTO_working_3-way'!$I279)</f>
        <v>6.2521139343070242</v>
      </c>
      <c r="G280" s="22">
        <f>IF(OR($A280="",$B280="",$C280=""),"",C280*'MPTO_working_3-way'!$I279)</f>
        <v>11.847755905511809</v>
      </c>
      <c r="H280" s="17">
        <f>IF(OR($A280="",$B280="",$C280=""),"",'MPTO_working_3-way'!E279)</f>
        <v>1.2929999328423361</v>
      </c>
      <c r="I280" s="21">
        <f>IF(OR($A280="",$B280="",$C280=""),"",'MPTO_working_3-way'!F279)</f>
        <v>6.5504899292324428</v>
      </c>
      <c r="J280" s="22">
        <f>IF(OR($A280="",$B280="",$C280=""),"",'MPTO_working_3-way'!G279)</f>
        <v>13.523671271365014</v>
      </c>
      <c r="K280" s="17">
        <f>IF(OR($A280="",$B280="",$C280=""),"",'OddsRatio_working_3-way'!H279)</f>
        <v>1.3012900293480076</v>
      </c>
      <c r="L280" s="21">
        <f>IF(OR($A280="",$B280="",$C280=""),"",'OddsRatio_working_3-way'!I279)</f>
        <v>6.5794449879260632</v>
      </c>
      <c r="M280" s="22">
        <f>IF(OR($A280="",$B280="",$C280=""),"",'OddsRatio_working_3-way'!J279)</f>
        <v>12.571768904958653</v>
      </c>
      <c r="N280" s="29">
        <f t="shared" si="68"/>
        <v>75.564992872167565</v>
      </c>
      <c r="O280" s="30">
        <f t="shared" si="69"/>
        <v>15.994590157942135</v>
      </c>
      <c r="P280" s="30">
        <f t="shared" si="70"/>
        <v>8.4404169698903093</v>
      </c>
      <c r="Q280" t="s">
        <v>248</v>
      </c>
      <c r="R280" t="s">
        <v>249</v>
      </c>
      <c r="S280" t="s">
        <v>265</v>
      </c>
      <c r="T280" s="4">
        <v>100</v>
      </c>
      <c r="U280" s="4">
        <f t="shared" ref="U280:U292" si="71">(1/A280)*((T280*A280)-T280)</f>
        <v>21.259842519685037</v>
      </c>
      <c r="V280" s="4">
        <f t="shared" ref="V280:V292" si="72">(1/B280)*((T280*B280)-T280)</f>
        <v>83.333333333333329</v>
      </c>
      <c r="W280" s="4">
        <f t="shared" ref="W280:W292" si="73">(1/C280)*((T280*C280)-T280)</f>
        <v>91.204925241864558</v>
      </c>
      <c r="X280" s="4">
        <f t="shared" ref="X280:X292" si="74">((1/B280)+(1/C280))*T280</f>
        <v>25.46174142480211</v>
      </c>
      <c r="Y280" s="4">
        <f t="shared" ref="Y280:Y292" si="75">((1/A280)+(1/C280))*T280</f>
        <v>87.535232238450405</v>
      </c>
      <c r="Z280" s="4">
        <f t="shared" ref="Z280:Z292" si="76">((1/A280)+(1/B280))*T280</f>
        <v>95.40682414698162</v>
      </c>
      <c r="AA280" s="4">
        <f t="shared" ref="AA280:AA292" si="77">U280-X280</f>
        <v>-4.2018989051170728</v>
      </c>
      <c r="AB280" s="4">
        <f t="shared" ref="AB280:AB292" si="78">V280-Y280</f>
        <v>-4.2018989051170763</v>
      </c>
      <c r="AC280" s="4">
        <f t="shared" ref="AC280:AC292" si="79">W280-Z280</f>
        <v>-4.2018989051170621</v>
      </c>
    </row>
    <row r="281" spans="1:29" ht="15" x14ac:dyDescent="0.25">
      <c r="A281">
        <v>1.39</v>
      </c>
      <c r="B281">
        <v>4.88</v>
      </c>
      <c r="C281">
        <v>8.4499999999999993</v>
      </c>
      <c r="D281" s="20">
        <f t="shared" si="67"/>
        <v>4.2685688484812134E-2</v>
      </c>
      <c r="E281" s="17">
        <f>IF(OR($A281="",$B281="",$C281=""),"",A281*'MPTO_working_3-way'!$I280)</f>
        <v>1.4493331069938888</v>
      </c>
      <c r="F281" s="21">
        <f>IF(OR($A281="",$B281="",$C281=""),"",B281*'MPTO_working_3-way'!$I280)</f>
        <v>5.0883061598058834</v>
      </c>
      <c r="G281" s="22">
        <f>IF(OR($A281="",$B281="",$C281=""),"",C281*'MPTO_working_3-way'!$I280)</f>
        <v>8.8106940676966623</v>
      </c>
      <c r="H281" s="17">
        <f>IF(OR($A281="",$B281="",$C281=""),"",'MPTO_working_3-way'!E280)</f>
        <v>1.418045685459191</v>
      </c>
      <c r="I281" s="21">
        <f>IF(OR($A281="",$B281="",$C281=""),"",'MPTO_working_3-way'!F280)</f>
        <v>5.2441280591793067</v>
      </c>
      <c r="J281" s="22">
        <f>IF(OR($A281="",$B281="",$C281=""),"",'MPTO_working_3-way'!G280)</f>
        <v>9.6047978711876372</v>
      </c>
      <c r="K281" s="17">
        <f>IF(OR($A281="",$B281="",$C281=""),"",'OddsRatio_working_3-way'!H280)</f>
        <v>1.4274858516953972</v>
      </c>
      <c r="L281" s="21">
        <f>IF(OR($A281="",$B281="",$C281=""),"",'OddsRatio_working_3-way'!I280)</f>
        <v>5.2529361655849796</v>
      </c>
      <c r="M281" s="22">
        <f>IF(OR($A281="",$B281="",$C281=""),"",'OddsRatio_working_3-way'!J280)</f>
        <v>9.1660758849505406</v>
      </c>
      <c r="N281" s="29">
        <f t="shared" si="68"/>
        <v>68.997250885556198</v>
      </c>
      <c r="O281" s="30">
        <f t="shared" si="69"/>
        <v>19.652905477648176</v>
      </c>
      <c r="P281" s="30">
        <f t="shared" si="70"/>
        <v>11.349843636795635</v>
      </c>
      <c r="Q281" t="s">
        <v>250</v>
      </c>
      <c r="R281" t="s">
        <v>251</v>
      </c>
      <c r="S281" t="s">
        <v>265</v>
      </c>
      <c r="T281" s="4">
        <v>100</v>
      </c>
      <c r="U281" s="4">
        <f t="shared" si="71"/>
        <v>28.057553956834536</v>
      </c>
      <c r="V281" s="4">
        <f t="shared" si="72"/>
        <v>79.508196721311478</v>
      </c>
      <c r="W281" s="4">
        <f t="shared" si="73"/>
        <v>88.165680473372774</v>
      </c>
      <c r="X281" s="4">
        <f t="shared" si="74"/>
        <v>32.326122805315741</v>
      </c>
      <c r="Y281" s="4">
        <f t="shared" si="75"/>
        <v>83.776765569792701</v>
      </c>
      <c r="Z281" s="4">
        <f t="shared" si="76"/>
        <v>92.434249321853997</v>
      </c>
      <c r="AA281" s="4">
        <f t="shared" si="77"/>
        <v>-4.2685688484812054</v>
      </c>
      <c r="AB281" s="4">
        <f t="shared" si="78"/>
        <v>-4.2685688484812232</v>
      </c>
      <c r="AC281" s="4">
        <f t="shared" si="79"/>
        <v>-4.2685688484812232</v>
      </c>
    </row>
    <row r="282" spans="1:29" ht="15" x14ac:dyDescent="0.25">
      <c r="A282">
        <v>1.4</v>
      </c>
      <c r="B282">
        <v>5.04</v>
      </c>
      <c r="C282">
        <v>7.77</v>
      </c>
      <c r="D282" s="20">
        <f t="shared" si="67"/>
        <v>4.1398541398541377E-2</v>
      </c>
      <c r="E282" s="17">
        <f>IF(OR($A282="",$B282="",$C282=""),"",A282*'MPTO_working_3-way'!$I281)</f>
        <v>1.4579579579579578</v>
      </c>
      <c r="F282" s="21">
        <f>IF(OR($A282="",$B282="",$C282=""),"",B282*'MPTO_working_3-way'!$I281)</f>
        <v>5.2486486486486488</v>
      </c>
      <c r="G282" s="22">
        <f>IF(OR($A282="",$B282="",$C282=""),"",C282*'MPTO_working_3-way'!$I281)</f>
        <v>8.0916666666666668</v>
      </c>
      <c r="H282" s="17">
        <f>IF(OR($A282="",$B282="",$C282=""),"",'MPTO_working_3-way'!E281)</f>
        <v>1.4275798713892005</v>
      </c>
      <c r="I282" s="21">
        <f>IF(OR($A282="",$B282="",$C282=""),"",'MPTO_working_3-way'!F281)</f>
        <v>5.4167312161115424</v>
      </c>
      <c r="J282" s="22">
        <f>IF(OR($A282="",$B282="",$C282=""),"",'MPTO_working_3-way'!G281)</f>
        <v>8.7031736154324815</v>
      </c>
      <c r="K282" s="17">
        <f>IF(OR($A282="",$B282="",$C282=""),"",'OddsRatio_working_3-way'!H281)</f>
        <v>1.4367306053796263</v>
      </c>
      <c r="L282" s="21">
        <f>IF(OR($A282="",$B282="",$C282=""),"",'OddsRatio_working_3-way'!I281)</f>
        <v>5.4109791143342223</v>
      </c>
      <c r="M282" s="22">
        <f>IF(OR($A282="",$B282="",$C282=""),"",'OddsRatio_working_3-way'!J281)</f>
        <v>8.3916654960501678</v>
      </c>
      <c r="N282" s="29">
        <f t="shared" si="68"/>
        <v>68.589083419155514</v>
      </c>
      <c r="O282" s="30">
        <f t="shared" si="69"/>
        <v>19.052523171987641</v>
      </c>
      <c r="P282" s="30">
        <f t="shared" si="70"/>
        <v>12.358393408856848</v>
      </c>
      <c r="Q282" t="s">
        <v>252</v>
      </c>
      <c r="R282" t="s">
        <v>253</v>
      </c>
      <c r="S282" t="s">
        <v>265</v>
      </c>
      <c r="T282" s="4">
        <v>100</v>
      </c>
      <c r="U282" s="4">
        <f t="shared" si="71"/>
        <v>28.571428571428573</v>
      </c>
      <c r="V282" s="4">
        <f t="shared" si="72"/>
        <v>80.158730158730151</v>
      </c>
      <c r="W282" s="4">
        <f t="shared" si="73"/>
        <v>87.129987129987128</v>
      </c>
      <c r="X282" s="4">
        <f t="shared" si="74"/>
        <v>32.711282711282706</v>
      </c>
      <c r="Y282" s="4">
        <f t="shared" si="75"/>
        <v>84.298584298584302</v>
      </c>
      <c r="Z282" s="4">
        <f t="shared" si="76"/>
        <v>91.269841269841265</v>
      </c>
      <c r="AA282" s="4">
        <f t="shared" si="77"/>
        <v>-4.1398541398541333</v>
      </c>
      <c r="AB282" s="4">
        <f t="shared" si="78"/>
        <v>-4.1398541398541511</v>
      </c>
      <c r="AC282" s="4">
        <f t="shared" si="79"/>
        <v>-4.1398541398541369</v>
      </c>
    </row>
    <row r="283" spans="1:29" ht="15" x14ac:dyDescent="0.25">
      <c r="A283">
        <v>4.26</v>
      </c>
      <c r="B283">
        <v>3.9</v>
      </c>
      <c r="C283">
        <v>1.75</v>
      </c>
      <c r="D283" s="20">
        <f t="shared" si="67"/>
        <v>6.2580611876386527E-2</v>
      </c>
      <c r="E283" s="17">
        <f>IF(OR($A283="",$B283="",$C283=""),"",A283*'MPTO_working_3-way'!$I282)</f>
        <v>4.5265934065934061</v>
      </c>
      <c r="F283" s="21">
        <f>IF(OR($A283="",$B283="",$C283=""),"",B283*'MPTO_working_3-way'!$I282)</f>
        <v>4.1440643863179076</v>
      </c>
      <c r="G283" s="22">
        <f>IF(OR($A283="",$B283="",$C283=""),"",C283*'MPTO_working_3-way'!$I282)</f>
        <v>1.8595160707836764</v>
      </c>
      <c r="H283" s="17">
        <f>IF(OR($A283="",$B283="",$C283=""),"",'MPTO_working_3-way'!E282)</f>
        <v>4.6754844415855912</v>
      </c>
      <c r="I283" s="21">
        <f>IF(OR($A283="",$B283="",$C283=""),"",'MPTO_working_3-way'!F282)</f>
        <v>4.2453822004818571</v>
      </c>
      <c r="J283" s="22">
        <f>IF(OR($A283="",$B283="",$C283=""),"",'MPTO_working_3-way'!G282)</f>
        <v>1.8163048570982352</v>
      </c>
      <c r="K283" s="17">
        <f>IF(OR($A283="",$B283="",$C283=""),"",'OddsRatio_working_3-way'!H282)</f>
        <v>4.614016370724606</v>
      </c>
      <c r="L283" s="21">
        <f>IF(OR($A283="",$B283="",$C283=""),"",'OddsRatio_working_3-way'!I282)</f>
        <v>4.2149225383746485</v>
      </c>
      <c r="M283" s="22">
        <f>IF(OR($A283="",$B283="",$C283=""),"",'OddsRatio_working_3-way'!J282)</f>
        <v>1.8314454840624095</v>
      </c>
      <c r="N283" s="29">
        <f t="shared" si="68"/>
        <v>22.091668285103903</v>
      </c>
      <c r="O283" s="30">
        <f t="shared" si="69"/>
        <v>24.130899203728877</v>
      </c>
      <c r="P283" s="30">
        <f t="shared" si="70"/>
        <v>53.777432511167213</v>
      </c>
      <c r="Q283" t="s">
        <v>254</v>
      </c>
      <c r="R283" t="s">
        <v>255</v>
      </c>
      <c r="S283" t="s">
        <v>266</v>
      </c>
      <c r="T283" s="4">
        <v>100</v>
      </c>
      <c r="U283" s="4">
        <f t="shared" si="71"/>
        <v>76.525821596244128</v>
      </c>
      <c r="V283" s="4">
        <f t="shared" si="72"/>
        <v>74.358974358974365</v>
      </c>
      <c r="W283" s="4">
        <f t="shared" si="73"/>
        <v>42.857142857142854</v>
      </c>
      <c r="X283" s="4">
        <f t="shared" si="74"/>
        <v>82.783882783882774</v>
      </c>
      <c r="Y283" s="4">
        <f t="shared" si="75"/>
        <v>80.61703554661301</v>
      </c>
      <c r="Z283" s="4">
        <f t="shared" si="76"/>
        <v>49.115204044781514</v>
      </c>
      <c r="AA283" s="4">
        <f t="shared" si="77"/>
        <v>-6.2580611876386456</v>
      </c>
      <c r="AB283" s="4">
        <f t="shared" si="78"/>
        <v>-6.2580611876386456</v>
      </c>
      <c r="AC283" s="4">
        <f t="shared" si="79"/>
        <v>-6.2580611876386598</v>
      </c>
    </row>
    <row r="284" spans="1:29" ht="15" x14ac:dyDescent="0.25">
      <c r="A284">
        <v>2.2799999999999998</v>
      </c>
      <c r="B284">
        <v>3.74</v>
      </c>
      <c r="C284">
        <v>2.99</v>
      </c>
      <c r="D284" s="20">
        <f t="shared" si="67"/>
        <v>4.0424330907572248E-2</v>
      </c>
      <c r="E284" s="17">
        <f>IF(OR($A284="",$B284="",$C284=""),"",A284*'MPTO_working_3-way'!$I283)</f>
        <v>2.3721674744692645</v>
      </c>
      <c r="F284" s="21">
        <f>IF(OR($A284="",$B284="",$C284=""),"",B284*'MPTO_working_3-way'!$I283)</f>
        <v>3.8911869975943203</v>
      </c>
      <c r="G284" s="22">
        <f>IF(OR($A284="",$B284="",$C284=""),"",C284*'MPTO_working_3-way'!$I283)</f>
        <v>3.1108687494136413</v>
      </c>
      <c r="H284" s="17">
        <f>IF(OR($A284="",$B284="",$C284=""),"",'MPTO_working_3-way'!E283)</f>
        <v>2.352267518828846</v>
      </c>
      <c r="I284" s="21">
        <f>IF(OR($A284="",$B284="",$C284=""),"",'MPTO_working_3-way'!F283)</f>
        <v>3.9384824453290799</v>
      </c>
      <c r="J284" s="22">
        <f>IF(OR($A284="",$B284="",$C284=""),"",'MPTO_working_3-way'!G283)</f>
        <v>3.1155231280870526</v>
      </c>
      <c r="K284" s="17">
        <f>IF(OR($A284="",$B284="",$C284=""),"",'OddsRatio_working_3-way'!H283)</f>
        <v>2.3610286528251443</v>
      </c>
      <c r="L284" s="21">
        <f>IF(OR($A284="",$B284="",$C284=""),"",'OddsRatio_working_3-way'!I283)</f>
        <v>3.913451959953826</v>
      </c>
      <c r="M284" s="22">
        <f>IF(OR($A284="",$B284="",$C284=""),"",'OddsRatio_working_3-way'!J283)</f>
        <v>3.1159742336890925</v>
      </c>
      <c r="N284" s="29">
        <f t="shared" si="68"/>
        <v>42.155539638858528</v>
      </c>
      <c r="O284" s="30">
        <f t="shared" si="69"/>
        <v>25.699099031175781</v>
      </c>
      <c r="P284" s="30">
        <f t="shared" si="70"/>
        <v>32.145361329965695</v>
      </c>
      <c r="Q284" t="s">
        <v>256</v>
      </c>
      <c r="R284" t="s">
        <v>257</v>
      </c>
      <c r="S284" t="s">
        <v>266</v>
      </c>
      <c r="T284" s="4">
        <v>100</v>
      </c>
      <c r="U284" s="4">
        <f t="shared" si="71"/>
        <v>56.140350877192972</v>
      </c>
      <c r="V284" s="4">
        <f t="shared" si="72"/>
        <v>73.262032085561486</v>
      </c>
      <c r="W284" s="4">
        <f t="shared" si="73"/>
        <v>66.555183946488299</v>
      </c>
      <c r="X284" s="4">
        <f t="shared" si="74"/>
        <v>60.182783967950201</v>
      </c>
      <c r="Y284" s="4">
        <f t="shared" si="75"/>
        <v>77.304465176318729</v>
      </c>
      <c r="Z284" s="4">
        <f t="shared" si="76"/>
        <v>70.597617037245513</v>
      </c>
      <c r="AA284" s="4">
        <f t="shared" si="77"/>
        <v>-4.0424330907572283</v>
      </c>
      <c r="AB284" s="4">
        <f t="shared" si="78"/>
        <v>-4.0424330907572426</v>
      </c>
      <c r="AC284" s="4">
        <f t="shared" si="79"/>
        <v>-4.0424330907572141</v>
      </c>
    </row>
    <row r="285" spans="1:29" ht="15" x14ac:dyDescent="0.25">
      <c r="A285">
        <v>8.3000000000000007</v>
      </c>
      <c r="B285">
        <v>4.43</v>
      </c>
      <c r="C285">
        <v>1.44</v>
      </c>
      <c r="D285" s="20">
        <f t="shared" si="67"/>
        <v>4.0660006466800347E-2</v>
      </c>
      <c r="E285" s="17">
        <f>IF(OR($A285="",$B285="",$C285=""),"",A285*'MPTO_working_3-way'!$I284)</f>
        <v>8.6374780536744442</v>
      </c>
      <c r="F285" s="21">
        <f>IF(OR($A285="",$B285="",$C285=""),"",B285*'MPTO_working_3-way'!$I284)</f>
        <v>4.6101238286479251</v>
      </c>
      <c r="G285" s="22">
        <f>IF(OR($A285="",$B285="",$C285=""),"",C285*'MPTO_working_3-way'!$I284)</f>
        <v>1.4985504093121924</v>
      </c>
      <c r="H285" s="17">
        <f>IF(OR($A285="",$B285="",$C285=""),"",'MPTO_working_3-way'!E284)</f>
        <v>9.3520355895520506</v>
      </c>
      <c r="I285" s="21">
        <f>IF(OR($A285="",$B285="",$C285=""),"",'MPTO_working_3-way'!F284)</f>
        <v>4.7129729081783429</v>
      </c>
      <c r="J285" s="22">
        <f>IF(OR($A285="",$B285="",$C285=""),"",'MPTO_working_3-way'!G284)</f>
        <v>1.4686636186717184</v>
      </c>
      <c r="K285" s="17">
        <f>IF(OR($A285="",$B285="",$C285=""),"",'OddsRatio_working_3-way'!H284)</f>
        <v>8.9329339226349251</v>
      </c>
      <c r="L285" s="21">
        <f>IF(OR($A285="",$B285="",$C285=""),"",'OddsRatio_working_3-way'!I284)</f>
        <v>4.7273922403613406</v>
      </c>
      <c r="M285" s="22">
        <f>IF(OR($A285="",$B285="",$C285=""),"",'OddsRatio_working_3-way'!J284)</f>
        <v>1.4781494419122423</v>
      </c>
      <c r="N285" s="29">
        <f t="shared" si="68"/>
        <v>11.577453439370453</v>
      </c>
      <c r="O285" s="30">
        <f t="shared" si="69"/>
        <v>21.691391319813722</v>
      </c>
      <c r="P285" s="30">
        <f t="shared" si="70"/>
        <v>66.731155240815824</v>
      </c>
      <c r="Q285" t="s">
        <v>258</v>
      </c>
      <c r="R285" t="s">
        <v>259</v>
      </c>
      <c r="S285" t="s">
        <v>266</v>
      </c>
      <c r="T285" s="4">
        <v>100</v>
      </c>
      <c r="U285" s="4">
        <f t="shared" si="71"/>
        <v>87.951807228915669</v>
      </c>
      <c r="V285" s="4">
        <f t="shared" si="72"/>
        <v>77.426636568848764</v>
      </c>
      <c r="W285" s="4">
        <f t="shared" si="73"/>
        <v>30.555555555555554</v>
      </c>
      <c r="X285" s="4">
        <f t="shared" si="74"/>
        <v>92.017807875595679</v>
      </c>
      <c r="Y285" s="4">
        <f t="shared" si="75"/>
        <v>81.492637215528774</v>
      </c>
      <c r="Z285" s="4">
        <f t="shared" si="76"/>
        <v>34.621556202235581</v>
      </c>
      <c r="AA285" s="4">
        <f t="shared" si="77"/>
        <v>-4.0660006466800098</v>
      </c>
      <c r="AB285" s="4">
        <f t="shared" si="78"/>
        <v>-4.0660006466800098</v>
      </c>
      <c r="AC285" s="4">
        <f t="shared" si="79"/>
        <v>-4.0660006466800276</v>
      </c>
    </row>
    <row r="286" spans="1:29" ht="15" x14ac:dyDescent="0.25">
      <c r="A286">
        <v>1.45</v>
      </c>
      <c r="B286">
        <v>4.76</v>
      </c>
      <c r="C286">
        <v>7.08</v>
      </c>
      <c r="D286" s="20">
        <f t="shared" si="67"/>
        <v>4.0982143880345934E-2</v>
      </c>
      <c r="E286" s="17">
        <f>IF(OR($A286="",$B286="",$C286=""),"",A286*'MPTO_working_3-way'!$I285)</f>
        <v>1.5094241086265014</v>
      </c>
      <c r="F286" s="21">
        <f>IF(OR($A286="",$B286="",$C286=""),"",B286*'MPTO_working_3-way'!$I285)</f>
        <v>4.9550750048704462</v>
      </c>
      <c r="G286" s="22">
        <f>IF(OR($A286="",$B286="",$C286=""),"",C286*'MPTO_working_3-way'!$I285)</f>
        <v>7.3701535786728494</v>
      </c>
      <c r="H286" s="17">
        <f>IF(OR($A286="",$B286="",$C286=""),"",'MPTO_working_3-way'!E285)</f>
        <v>1.4793020689454746</v>
      </c>
      <c r="I286" s="21">
        <f>IF(OR($A286="",$B286="",$C286=""),"",'MPTO_working_3-way'!F285)</f>
        <v>5.0910452239527491</v>
      </c>
      <c r="J286" s="22">
        <f>IF(OR($A286="",$B286="",$C286=""),"",'MPTO_working_3-way'!G285)</f>
        <v>7.8380825691212737</v>
      </c>
      <c r="K286" s="17">
        <f>IF(OR($A286="",$B286="",$C286=""),"",'OddsRatio_working_3-way'!H285)</f>
        <v>1.4886765895978029</v>
      </c>
      <c r="L286" s="21">
        <f>IF(OR($A286="",$B286="",$C286=""),"",'OddsRatio_working_3-way'!I285)</f>
        <v>5.0831643930838633</v>
      </c>
      <c r="M286" s="22">
        <f>IF(OR($A286="",$B286="",$C286=""),"",'OddsRatio_working_3-way'!J285)</f>
        <v>7.6025636994547572</v>
      </c>
      <c r="N286" s="29">
        <f t="shared" si="68"/>
        <v>66.250432485138234</v>
      </c>
      <c r="O286" s="30">
        <f t="shared" si="69"/>
        <v>20.181329223413961</v>
      </c>
      <c r="P286" s="30">
        <f t="shared" si="70"/>
        <v>13.568238291447802</v>
      </c>
      <c r="Q286" t="s">
        <v>260</v>
      </c>
      <c r="R286" t="s">
        <v>261</v>
      </c>
      <c r="S286" t="s">
        <v>266</v>
      </c>
      <c r="T286" s="4">
        <v>100</v>
      </c>
      <c r="U286" s="4">
        <f t="shared" si="71"/>
        <v>31.03448275862069</v>
      </c>
      <c r="V286" s="4">
        <f t="shared" si="72"/>
        <v>78.991596638655466</v>
      </c>
      <c r="W286" s="4">
        <f t="shared" si="73"/>
        <v>85.875706214689274</v>
      </c>
      <c r="X286" s="4">
        <f t="shared" si="74"/>
        <v>35.132697146655275</v>
      </c>
      <c r="Y286" s="4">
        <f t="shared" si="75"/>
        <v>83.089811026690057</v>
      </c>
      <c r="Z286" s="4">
        <f t="shared" si="76"/>
        <v>89.973920602723851</v>
      </c>
      <c r="AA286" s="4">
        <f t="shared" si="77"/>
        <v>-4.0982143880345845</v>
      </c>
      <c r="AB286" s="4">
        <f t="shared" si="78"/>
        <v>-4.0982143880345916</v>
      </c>
      <c r="AC286" s="4">
        <f t="shared" si="79"/>
        <v>-4.0982143880345774</v>
      </c>
    </row>
    <row r="287" spans="1:29" ht="15" x14ac:dyDescent="0.25">
      <c r="A287">
        <v>5.8</v>
      </c>
      <c r="B287">
        <v>4.26</v>
      </c>
      <c r="C287">
        <v>1.57</v>
      </c>
      <c r="D287" s="20">
        <f t="shared" si="67"/>
        <v>4.4098252300242669E-2</v>
      </c>
      <c r="E287" s="17">
        <f>IF(OR($A287="",$B287="",$C287=""),"",A287*'MPTO_working_3-way'!$I286)</f>
        <v>6.055769863341407</v>
      </c>
      <c r="F287" s="21">
        <f>IF(OR($A287="",$B287="",$C287=""),"",B287*'MPTO_working_3-way'!$I286)</f>
        <v>4.4478585547990335</v>
      </c>
      <c r="G287" s="22">
        <f>IF(OR($A287="",$B287="",$C287=""),"",C287*'MPTO_working_3-way'!$I286)</f>
        <v>1.6392342561113811</v>
      </c>
      <c r="H287" s="17">
        <f>IF(OR($A287="",$B287="",$C287=""),"",'MPTO_working_3-way'!E286)</f>
        <v>6.3405760936604416</v>
      </c>
      <c r="I287" s="21">
        <f>IF(OR($A287="",$B287="",$C287=""),"",'MPTO_working_3-way'!F286)</f>
        <v>4.5445793709308573</v>
      </c>
      <c r="J287" s="22">
        <f>IF(OR($A287="",$B287="",$C287=""),"",'MPTO_working_3-way'!G286)</f>
        <v>1.6070885262056613</v>
      </c>
      <c r="K287" s="17">
        <f>IF(OR($A287="",$B287="",$C287=""),"",'OddsRatio_working_3-way'!H286)</f>
        <v>6.2018928231938508</v>
      </c>
      <c r="L287" s="21">
        <f>IF(OR($A287="",$B287="",$C287=""),"",'OddsRatio_working_3-way'!I286)</f>
        <v>4.5329522090858241</v>
      </c>
      <c r="M287" s="22">
        <f>IF(OR($A287="",$B287="",$C287=""),"",'OddsRatio_working_3-way'!J286)</f>
        <v>1.6177247727542696</v>
      </c>
      <c r="N287" s="29">
        <f t="shared" si="68"/>
        <v>16.513177061986756</v>
      </c>
      <c r="O287" s="30">
        <f t="shared" si="69"/>
        <v>22.482729333221407</v>
      </c>
      <c r="P287" s="30">
        <f t="shared" si="70"/>
        <v>61.004093604791834</v>
      </c>
      <c r="Q287" t="s">
        <v>262</v>
      </c>
      <c r="R287" t="s">
        <v>263</v>
      </c>
      <c r="S287" t="s">
        <v>267</v>
      </c>
      <c r="T287" s="4">
        <v>100</v>
      </c>
      <c r="U287" s="4">
        <f t="shared" si="71"/>
        <v>82.758620689655174</v>
      </c>
      <c r="V287" s="4">
        <f t="shared" si="72"/>
        <v>76.525821596244128</v>
      </c>
      <c r="W287" s="4">
        <f t="shared" si="73"/>
        <v>36.30573248407643</v>
      </c>
      <c r="X287" s="4">
        <f t="shared" si="74"/>
        <v>87.168445919679428</v>
      </c>
      <c r="Y287" s="4">
        <f t="shared" si="75"/>
        <v>80.935646826268396</v>
      </c>
      <c r="Z287" s="4">
        <f t="shared" si="76"/>
        <v>40.715557714100697</v>
      </c>
      <c r="AA287" s="4">
        <f t="shared" si="77"/>
        <v>-4.4098252300242535</v>
      </c>
      <c r="AB287" s="4">
        <f t="shared" si="78"/>
        <v>-4.4098252300242677</v>
      </c>
      <c r="AC287" s="4">
        <f t="shared" si="79"/>
        <v>-4.4098252300242677</v>
      </c>
    </row>
    <row r="288" spans="1:29" ht="15" x14ac:dyDescent="0.25">
      <c r="A288">
        <v>2.77</v>
      </c>
      <c r="B288">
        <v>3.2</v>
      </c>
      <c r="C288">
        <v>2.73</v>
      </c>
      <c r="D288" s="20">
        <f t="shared" si="67"/>
        <v>3.9811196625276102E-2</v>
      </c>
      <c r="E288" s="17">
        <f>IF(OR($A288="",$B288="",$C288=""),"",A288*'MPTO_working_3-way'!$I287)</f>
        <v>2.8802770146520147</v>
      </c>
      <c r="F288" s="21">
        <f>IF(OR($A288="",$B288="",$C288=""),"",B288*'MPTO_working_3-way'!$I287)</f>
        <v>3.3273958292008836</v>
      </c>
      <c r="G288" s="22">
        <f>IF(OR($A288="",$B288="",$C288=""),"",C288*'MPTO_working_3-way'!$I287)</f>
        <v>2.8386845667870038</v>
      </c>
      <c r="H288" s="17">
        <f>IF(OR($A288="",$B288="",$C288=""),"",'MPTO_working_3-way'!E287)</f>
        <v>2.8757081706914187</v>
      </c>
      <c r="I288" s="21">
        <f>IF(OR($A288="",$B288="",$C288=""),"",'MPTO_working_3-way'!F287)</f>
        <v>3.3419153594452315</v>
      </c>
      <c r="J288" s="22">
        <f>IF(OR($A288="",$B288="",$C288=""),"",'MPTO_working_3-way'!G287)</f>
        <v>2.8326207185560519</v>
      </c>
      <c r="K288" s="17">
        <f>IF(OR($A288="",$B288="",$C288=""),"",'OddsRatio_working_3-way'!H287)</f>
        <v>2.8781307356287602</v>
      </c>
      <c r="L288" s="21">
        <f>IF(OR($A288="",$B288="",$C288=""),"",'OddsRatio_working_3-way'!I287)</f>
        <v>3.3343997843973292</v>
      </c>
      <c r="M288" s="22">
        <f>IF(OR($A288="",$B288="",$C288=""),"",'OddsRatio_working_3-way'!J287)</f>
        <v>2.8356871031851725</v>
      </c>
      <c r="N288" s="29">
        <f t="shared" si="68"/>
        <v>34.718882764157208</v>
      </c>
      <c r="O288" s="30">
        <f t="shared" si="69"/>
        <v>30.053532892723577</v>
      </c>
      <c r="P288" s="30">
        <f t="shared" si="70"/>
        <v>35.227584343119211</v>
      </c>
      <c r="Q288" t="s">
        <v>235</v>
      </c>
      <c r="R288" t="s">
        <v>232</v>
      </c>
      <c r="S288" t="s">
        <v>265</v>
      </c>
      <c r="T288" s="4">
        <v>100</v>
      </c>
      <c r="U288" s="4">
        <f t="shared" si="71"/>
        <v>63.898916967509031</v>
      </c>
      <c r="V288" s="4">
        <f t="shared" si="72"/>
        <v>68.75</v>
      </c>
      <c r="W288" s="4">
        <f t="shared" si="73"/>
        <v>63.369963369963365</v>
      </c>
      <c r="X288" s="4">
        <f t="shared" si="74"/>
        <v>67.880036630036628</v>
      </c>
      <c r="Y288" s="4">
        <f t="shared" si="75"/>
        <v>72.731119662527604</v>
      </c>
      <c r="Z288" s="4">
        <f t="shared" si="76"/>
        <v>67.351083032490976</v>
      </c>
      <c r="AA288" s="4">
        <f t="shared" si="77"/>
        <v>-3.9811196625275969</v>
      </c>
      <c r="AB288" s="4">
        <f t="shared" si="78"/>
        <v>-3.981119662527604</v>
      </c>
      <c r="AC288" s="4">
        <f t="shared" si="79"/>
        <v>-3.9811196625276111</v>
      </c>
    </row>
    <row r="289" spans="1:29" ht="15" x14ac:dyDescent="0.25">
      <c r="A289">
        <v>2.38</v>
      </c>
      <c r="B289">
        <v>3.31</v>
      </c>
      <c r="C289">
        <v>3.15</v>
      </c>
      <c r="D289" s="20">
        <f t="shared" si="67"/>
        <v>3.9743188312585831E-2</v>
      </c>
      <c r="E289" s="17">
        <f>IF(OR($A289="",$B289="",$C289=""),"",A289*'MPTO_working_3-way'!$I288)</f>
        <v>2.4745887881839543</v>
      </c>
      <c r="F289" s="21">
        <f>IF(OR($A289="",$B289="",$C289=""),"",B289*'MPTO_working_3-way'!$I288)</f>
        <v>3.441549953314659</v>
      </c>
      <c r="G289" s="22">
        <f>IF(OR($A289="",$B289="",$C289=""),"",C289*'MPTO_working_3-way'!$I288)</f>
        <v>3.2751910431846452</v>
      </c>
      <c r="H289" s="17">
        <f>IF(OR($A289="",$B289="",$C289=""),"",'MPTO_working_3-way'!E288)</f>
        <v>2.4574834608479046</v>
      </c>
      <c r="I289" s="21">
        <f>IF(OR($A289="",$B289="",$C289=""),"",'MPTO_working_3-way'!F288)</f>
        <v>3.4617998704473467</v>
      </c>
      <c r="J289" s="22">
        <f>IF(OR($A289="",$B289="",$C289=""),"",'MPTO_working_3-way'!G288)</f>
        <v>3.2871749538684076</v>
      </c>
      <c r="K289" s="17">
        <f>IF(OR($A289="",$B289="",$C289=""),"",'OddsRatio_working_3-way'!H288)</f>
        <v>2.46499001735295</v>
      </c>
      <c r="L289" s="21">
        <f>IF(OR($A289="",$B289="",$C289=""),"",'OddsRatio_working_3-way'!I288)</f>
        <v>3.4522658986125458</v>
      </c>
      <c r="M289" s="22">
        <f>IF(OR($A289="",$B289="",$C289=""),"",'OddsRatio_working_3-way'!J288)</f>
        <v>3.2824119835571319</v>
      </c>
      <c r="N289" s="29">
        <f t="shared" si="68"/>
        <v>40.410754496866439</v>
      </c>
      <c r="O289" s="30">
        <f t="shared" si="69"/>
        <v>29.056675438834478</v>
      </c>
      <c r="P289" s="30">
        <f t="shared" si="70"/>
        <v>30.532570064299087</v>
      </c>
      <c r="Q289" t="s">
        <v>231</v>
      </c>
      <c r="R289" t="s">
        <v>229</v>
      </c>
      <c r="S289" t="s">
        <v>265</v>
      </c>
      <c r="T289" s="4">
        <v>100</v>
      </c>
      <c r="U289" s="4">
        <f t="shared" si="71"/>
        <v>57.983193277310924</v>
      </c>
      <c r="V289" s="4">
        <f t="shared" si="72"/>
        <v>69.78851963746223</v>
      </c>
      <c r="W289" s="4">
        <f t="shared" si="73"/>
        <v>68.253968253968253</v>
      </c>
      <c r="X289" s="4">
        <f t="shared" si="74"/>
        <v>61.957512108569503</v>
      </c>
      <c r="Y289" s="4">
        <f t="shared" si="75"/>
        <v>73.76283846872083</v>
      </c>
      <c r="Z289" s="4">
        <f t="shared" si="76"/>
        <v>72.228287085226839</v>
      </c>
      <c r="AA289" s="4">
        <f t="shared" si="77"/>
        <v>-3.9743188312585787</v>
      </c>
      <c r="AB289" s="4">
        <f t="shared" si="78"/>
        <v>-3.9743188312586</v>
      </c>
      <c r="AC289" s="4">
        <f t="shared" si="79"/>
        <v>-3.9743188312585858</v>
      </c>
    </row>
    <row r="290" spans="1:29" ht="15" x14ac:dyDescent="0.25">
      <c r="A290">
        <v>2.65</v>
      </c>
      <c r="B290">
        <v>3.45</v>
      </c>
      <c r="C290">
        <v>2.68</v>
      </c>
      <c r="D290" s="20">
        <f t="shared" si="67"/>
        <v>4.0347891388014867E-2</v>
      </c>
      <c r="E290" s="17">
        <f>IF(OR($A290="",$B290="",$C290=""),"",A290*'MPTO_working_3-way'!$I289)</f>
        <v>2.7569219121782393</v>
      </c>
      <c r="F290" s="21">
        <f>IF(OR($A290="",$B290="",$C290=""),"",B290*'MPTO_working_3-way'!$I289)</f>
        <v>3.5892002252886517</v>
      </c>
      <c r="G290" s="22">
        <f>IF(OR($A290="",$B290="",$C290=""),"",C290*'MPTO_working_3-way'!$I289)</f>
        <v>2.7881323489198802</v>
      </c>
      <c r="H290" s="17">
        <f>IF(OR($A290="",$B290="",$C290=""),"",'MPTO_working_3-way'!E289)</f>
        <v>2.7479382715126319</v>
      </c>
      <c r="I290" s="21">
        <f>IF(OR($A290="",$B290="",$C290=""),"",'MPTO_working_3-way'!F289)</f>
        <v>3.617869412424819</v>
      </c>
      <c r="J290" s="22">
        <f>IF(OR($A290="",$B290="",$C290=""),"",'MPTO_working_3-way'!G289)</f>
        <v>2.7802102205462411</v>
      </c>
      <c r="K290" s="17">
        <f>IF(OR($A290="",$B290="",$C290=""),"",'OddsRatio_working_3-way'!H289)</f>
        <v>2.7526666229233459</v>
      </c>
      <c r="L290" s="21">
        <f>IF(OR($A290="",$B290="",$C290=""),"",'OddsRatio_working_3-way'!I289)</f>
        <v>3.6024443794922409</v>
      </c>
      <c r="M290" s="22">
        <f>IF(OR($A290="",$B290="",$C290=""),"",'OddsRatio_working_3-way'!J289)</f>
        <v>2.7845332887946799</v>
      </c>
      <c r="N290" s="29">
        <f t="shared" si="68"/>
        <v>36.272336752907947</v>
      </c>
      <c r="O290" s="30">
        <f t="shared" si="69"/>
        <v>27.861360114552475</v>
      </c>
      <c r="P290" s="30">
        <f t="shared" si="70"/>
        <v>35.866303132539571</v>
      </c>
      <c r="Q290" t="s">
        <v>236</v>
      </c>
      <c r="R290" t="s">
        <v>228</v>
      </c>
      <c r="S290" t="s">
        <v>265</v>
      </c>
      <c r="T290" s="4">
        <v>100</v>
      </c>
      <c r="U290" s="4">
        <f t="shared" si="71"/>
        <v>62.264150943396231</v>
      </c>
      <c r="V290" s="4">
        <f t="shared" si="72"/>
        <v>71.014492753623188</v>
      </c>
      <c r="W290" s="4">
        <f t="shared" si="73"/>
        <v>62.686567164179095</v>
      </c>
      <c r="X290" s="4">
        <f t="shared" si="74"/>
        <v>66.298940082197703</v>
      </c>
      <c r="Y290" s="4">
        <f t="shared" si="75"/>
        <v>75.049281892424673</v>
      </c>
      <c r="Z290" s="4">
        <f t="shared" si="76"/>
        <v>66.721356302980595</v>
      </c>
      <c r="AA290" s="4">
        <f t="shared" si="77"/>
        <v>-4.0347891388014716</v>
      </c>
      <c r="AB290" s="4">
        <f t="shared" si="78"/>
        <v>-4.0347891388014858</v>
      </c>
      <c r="AC290" s="4">
        <f t="shared" si="79"/>
        <v>-4.0347891388015</v>
      </c>
    </row>
    <row r="291" spans="1:29" ht="15" x14ac:dyDescent="0.25">
      <c r="A291">
        <v>2.0499999999999998</v>
      </c>
      <c r="B291">
        <v>3.54</v>
      </c>
      <c r="C291">
        <v>3.72</v>
      </c>
      <c r="D291" s="20">
        <f t="shared" si="67"/>
        <v>3.910795805607048E-2</v>
      </c>
      <c r="E291" s="17">
        <f>IF(OR($A291="",$B291="",$C291=""),"",A291*'MPTO_working_3-way'!$I290)</f>
        <v>2.1301713140149441</v>
      </c>
      <c r="F291" s="21">
        <f>IF(OR($A291="",$B291="",$C291=""),"",B291*'MPTO_working_3-way'!$I290)</f>
        <v>3.6784421715184896</v>
      </c>
      <c r="G291" s="22">
        <f>IF(OR($A291="",$B291="",$C291=""),"",C291*'MPTO_working_3-way'!$I290)</f>
        <v>3.8654816039685822</v>
      </c>
      <c r="H291" s="17">
        <f>IF(OR($A291="",$B291="",$C291=""),"",'MPTO_working_3-way'!E290)</f>
        <v>2.1062879577557094</v>
      </c>
      <c r="I291" s="21">
        <f>IF(OR($A291="",$B291="",$C291=""),"",'MPTO_working_3-way'!F290)</f>
        <v>3.7112652046719314</v>
      </c>
      <c r="J291" s="22">
        <f>IF(OR($A291="",$B291="",$C291=""),"",'MPTO_working_3-way'!G290)</f>
        <v>3.9095911995226702</v>
      </c>
      <c r="K291" s="17">
        <f>IF(OR($A291="",$B291="",$C291=""),"",'OddsRatio_working_3-way'!H290)</f>
        <v>2.115808028570656</v>
      </c>
      <c r="L291" s="21">
        <f>IF(OR($A291="",$B291="",$C291=""),"",'OddsRatio_working_3-way'!I290)</f>
        <v>3.6991927548280632</v>
      </c>
      <c r="M291" s="22">
        <f>IF(OR($A291="",$B291="",$C291=""),"",'OddsRatio_working_3-way'!J290)</f>
        <v>3.8904741311544613</v>
      </c>
      <c r="N291" s="29">
        <f t="shared" si="68"/>
        <v>46.944581096400242</v>
      </c>
      <c r="O291" s="30">
        <f t="shared" si="69"/>
        <v>27.185421256389965</v>
      </c>
      <c r="P291" s="30">
        <f t="shared" si="70"/>
        <v>25.869997647209804</v>
      </c>
      <c r="Q291" t="s">
        <v>230</v>
      </c>
      <c r="R291" t="s">
        <v>237</v>
      </c>
      <c r="S291" t="s">
        <v>265</v>
      </c>
      <c r="T291" s="4">
        <v>100</v>
      </c>
      <c r="U291" s="4">
        <f t="shared" si="71"/>
        <v>51.219512195121943</v>
      </c>
      <c r="V291" s="4">
        <f t="shared" si="72"/>
        <v>71.751412429378533</v>
      </c>
      <c r="W291" s="4">
        <f t="shared" si="73"/>
        <v>73.118279569892465</v>
      </c>
      <c r="X291" s="4">
        <f t="shared" si="74"/>
        <v>55.130308000729002</v>
      </c>
      <c r="Y291" s="4">
        <f t="shared" si="75"/>
        <v>75.66220823498557</v>
      </c>
      <c r="Z291" s="4">
        <f t="shared" si="76"/>
        <v>77.029075375499517</v>
      </c>
      <c r="AA291" s="4">
        <f t="shared" si="77"/>
        <v>-3.9107958056070586</v>
      </c>
      <c r="AB291" s="4">
        <f t="shared" si="78"/>
        <v>-3.9107958056070373</v>
      </c>
      <c r="AC291" s="4">
        <f t="shared" si="79"/>
        <v>-3.9107958056070515</v>
      </c>
    </row>
    <row r="292" spans="1:29" ht="15" x14ac:dyDescent="0.25">
      <c r="A292">
        <v>8.59</v>
      </c>
      <c r="B292">
        <v>4.87</v>
      </c>
      <c r="C292">
        <v>1.39</v>
      </c>
      <c r="D292" s="20">
        <f t="shared" si="67"/>
        <v>4.1177704856550701E-2</v>
      </c>
      <c r="E292" s="17">
        <f>IF(OR($A292="",$B292="",$C292=""),"",A292*'MPTO_working_3-way'!$I291)</f>
        <v>8.9437164847177701</v>
      </c>
      <c r="F292" s="21">
        <f>IF(OR($A292="",$B292="",$C292=""),"",B292*'MPTO_working_3-way'!$I291)</f>
        <v>5.0705354226514023</v>
      </c>
      <c r="G292" s="22">
        <f>IF(OR($A292="",$B292="",$C292=""),"",C292*'MPTO_working_3-way'!$I291)</f>
        <v>1.4472370097506053</v>
      </c>
      <c r="H292" s="17">
        <f>IF(OR($A292="",$B292="",$C292=""),"",'MPTO_working_3-way'!E291)</f>
        <v>9.7381855916717956</v>
      </c>
      <c r="I292" s="21">
        <f>IF(OR($A292="",$B292="",$C292=""),"",'MPTO_working_3-way'!F291)</f>
        <v>5.2188551047276626</v>
      </c>
      <c r="J292" s="22">
        <f>IF(OR($A292="",$B292="",$C292=""),"",'MPTO_working_3-way'!G291)</f>
        <v>1.4170356273396651</v>
      </c>
      <c r="K292" s="17">
        <f>IF(OR($A292="",$B292="",$C292=""),"",'OddsRatio_working_3-way'!H291)</f>
        <v>9.2942847789782288</v>
      </c>
      <c r="L292" s="21">
        <f>IF(OR($A292="",$B292="",$C292=""),"",'OddsRatio_working_3-way'!I291)</f>
        <v>5.2291017252497696</v>
      </c>
      <c r="M292" s="22">
        <f>IF(OR($A292="",$B292="",$C292=""),"",'OddsRatio_working_3-way'!J291)</f>
        <v>1.4261885459554033</v>
      </c>
      <c r="N292" s="29">
        <f t="shared" si="68"/>
        <v>11.181034212217163</v>
      </c>
      <c r="O292" s="30">
        <f t="shared" si="69"/>
        <v>19.721783138181809</v>
      </c>
      <c r="P292" s="30">
        <f t="shared" si="70"/>
        <v>69.097182649601024</v>
      </c>
      <c r="Q292" t="s">
        <v>233</v>
      </c>
      <c r="R292" t="s">
        <v>227</v>
      </c>
      <c r="S292" t="s">
        <v>266</v>
      </c>
      <c r="T292" s="4">
        <v>100</v>
      </c>
      <c r="U292" s="4">
        <f t="shared" si="71"/>
        <v>88.358556461001157</v>
      </c>
      <c r="V292" s="4">
        <f t="shared" si="72"/>
        <v>79.466119096509232</v>
      </c>
      <c r="W292" s="4">
        <f t="shared" si="73"/>
        <v>28.057553956834536</v>
      </c>
      <c r="X292" s="4">
        <f t="shared" si="74"/>
        <v>92.476326946656243</v>
      </c>
      <c r="Y292" s="4">
        <f t="shared" si="75"/>
        <v>83.583889582164318</v>
      </c>
      <c r="Z292" s="4">
        <f t="shared" si="76"/>
        <v>32.175324442489597</v>
      </c>
      <c r="AA292" s="4">
        <f t="shared" si="77"/>
        <v>-4.1177704856550861</v>
      </c>
      <c r="AB292" s="4">
        <f t="shared" si="78"/>
        <v>-4.1177704856550861</v>
      </c>
      <c r="AC292" s="4">
        <f t="shared" si="79"/>
        <v>-4.1177704856550612</v>
      </c>
    </row>
    <row r="293" spans="1:29" s="28" customFormat="1" ht="15" x14ac:dyDescent="0.25">
      <c r="A293" s="23">
        <v>2.37</v>
      </c>
      <c r="B293" s="23">
        <v>3.42</v>
      </c>
      <c r="C293" s="23">
        <v>3.06</v>
      </c>
      <c r="D293" s="24">
        <f t="shared" si="67"/>
        <v>4.1135974709670675E-2</v>
      </c>
      <c r="E293" s="25">
        <f>IF(OR($A293="",$B293="",$C293=""),"",A293*'MPTO_working_3-way'!$I292)</f>
        <v>2.4674922600619196</v>
      </c>
      <c r="F293" s="26">
        <f>IF(OR($A293="",$B293="",$C293=""),"",B293*'MPTO_working_3-way'!$I292)</f>
        <v>3.5606850335070734</v>
      </c>
      <c r="G293" s="27">
        <f>IF(OR($A293="",$B293="",$C293=""),"",C293*'MPTO_working_3-way'!$I292)</f>
        <v>3.1858760826115922</v>
      </c>
      <c r="H293" s="25">
        <f>IF(OR($A293="",$B293="",$C293=""),"",'MPTO_working_3-way'!E292)</f>
        <v>2.4496058708707107</v>
      </c>
      <c r="I293" s="26">
        <f>IF(OR($A293="",$B293="",$C293=""),"",'MPTO_working_3-way'!F292)</f>
        <v>3.5882720582490895</v>
      </c>
      <c r="J293" s="27">
        <f>IF(OR($A293="",$B293="",$C293=""),"",'MPTO_working_3-way'!G292)</f>
        <v>3.1940167730629612</v>
      </c>
      <c r="K293" s="25">
        <f>IF(OR($A293="",$B293="",$C293=""),"",'OddsRatio_working_3-way'!H292)</f>
        <v>2.4574947533869711</v>
      </c>
      <c r="L293" s="26">
        <f>IF(OR($A293="",$B293="",$C293=""),"",'OddsRatio_working_3-way'!I292)</f>
        <v>3.5745527760558171</v>
      </c>
      <c r="M293" s="27">
        <f>IF(OR($A293="",$B293="",$C293=""),"",'OddsRatio_working_3-way'!J292)</f>
        <v>3.1915614539979273</v>
      </c>
      <c r="N293" s="45">
        <f t="shared" ref="N293:N324" si="80">(1/E293)* 100</f>
        <v>40.52697616060226</v>
      </c>
      <c r="O293" s="46">
        <f t="shared" ref="O293:O324" si="81">(1/F293)* 100</f>
        <v>28.084483479715605</v>
      </c>
      <c r="P293" s="46">
        <f t="shared" ref="P293:P324" si="82">(1/G293)* 100</f>
        <v>31.388540359682143</v>
      </c>
      <c r="Q293" s="23" t="s">
        <v>253</v>
      </c>
      <c r="R293" s="23" t="s">
        <v>258</v>
      </c>
      <c r="S293" s="23" t="s">
        <v>302</v>
      </c>
      <c r="T293" s="28">
        <v>100</v>
      </c>
      <c r="U293" s="28">
        <f t="shared" ref="U293:U324" si="83">(1/A293)*((T293*A293)-T293)</f>
        <v>57.805907172995774</v>
      </c>
      <c r="V293" s="28">
        <f t="shared" ref="V293:V324" si="84">(1/B293)*((T293*B293)-T293)</f>
        <v>70.760233918128648</v>
      </c>
      <c r="W293" s="28">
        <f t="shared" ref="W293:W324" si="85">(1/C293)*((T293*C293)-T293)</f>
        <v>67.320261437908499</v>
      </c>
      <c r="X293" s="28">
        <f t="shared" ref="X293:X324" si="86">((1/B293)+(1/C293))*T293</f>
        <v>61.919504643962853</v>
      </c>
      <c r="Y293" s="28">
        <f t="shared" ref="Y293:Y324" si="87">((1/A293)+(1/C293))*T293</f>
        <v>74.873831389095713</v>
      </c>
      <c r="Z293" s="28">
        <f t="shared" ref="Z293:Z324" si="88">((1/A293)+(1/B293))*T293</f>
        <v>71.433858908875564</v>
      </c>
      <c r="AA293" s="28">
        <f t="shared" ref="AA293:AA324" si="89">U293-X293</f>
        <v>-4.1135974709670791</v>
      </c>
      <c r="AB293" s="28">
        <f t="shared" ref="AB293:AB324" si="90">V293-Y293</f>
        <v>-4.1135974709670649</v>
      </c>
      <c r="AC293" s="28">
        <f t="shared" ref="AC293:AC324" si="91">W293-Z293</f>
        <v>-4.1135974709670649</v>
      </c>
    </row>
    <row r="294" spans="1:29" ht="15" x14ac:dyDescent="0.25">
      <c r="A294">
        <v>2.48</v>
      </c>
      <c r="B294">
        <v>3.03</v>
      </c>
      <c r="C294">
        <v>3.33</v>
      </c>
      <c r="D294" s="20">
        <f t="shared" si="67"/>
        <v>3.3559110052243213E-2</v>
      </c>
      <c r="E294" s="17">
        <f>IF(OR($A294="",$B294="",$C294=""),"",A294*'MPTO_working_3-way'!$I293)</f>
        <v>2.563226592929563</v>
      </c>
      <c r="F294" s="21">
        <f>IF(OR($A294="",$B294="",$C294=""),"",B294*'MPTO_working_3-way'!$I293)</f>
        <v>3.131684103458297</v>
      </c>
      <c r="G294" s="22">
        <f>IF(OR($A294="",$B294="",$C294=""),"",C294*'MPTO_working_3-way'!$I293)</f>
        <v>3.4417518364739701</v>
      </c>
      <c r="H294" s="17">
        <f>IF(OR($A294="",$B294="",$C294=""),"",'MPTO_working_3-way'!E293)</f>
        <v>2.5507637932946676</v>
      </c>
      <c r="I294" s="21">
        <f>IF(OR($A294="",$B294="",$C294=""),"",'MPTO_working_3-way'!F293)</f>
        <v>3.1363040898496504</v>
      </c>
      <c r="J294" s="22">
        <f>IF(OR($A294="",$B294="",$C294=""),"",'MPTO_working_3-way'!G293)</f>
        <v>3.4588440585396278</v>
      </c>
      <c r="K294" s="17">
        <f>IF(OR($A294="",$B294="",$C294=""),"",'OddsRatio_working_3-way'!H293)</f>
        <v>2.5564169908327972</v>
      </c>
      <c r="L294" s="21">
        <f>IF(OR($A294="",$B294="",$C294=""),"",'OddsRatio_working_3-way'!I293)</f>
        <v>3.1348151968855262</v>
      </c>
      <c r="M294" s="22">
        <f>IF(OR($A294="",$B294="",$C294=""),"",'OddsRatio_working_3-way'!J293)</f>
        <v>3.4503051274597407</v>
      </c>
      <c r="N294" s="29">
        <f t="shared" si="80"/>
        <v>39.013328074794977</v>
      </c>
      <c r="O294" s="30">
        <f t="shared" si="81"/>
        <v>31.931700866498858</v>
      </c>
      <c r="P294" s="30">
        <f t="shared" si="82"/>
        <v>29.054971058706165</v>
      </c>
      <c r="Q294" t="s">
        <v>268</v>
      </c>
      <c r="R294" t="s">
        <v>269</v>
      </c>
      <c r="S294" t="s">
        <v>302</v>
      </c>
      <c r="T294" s="4">
        <v>100</v>
      </c>
      <c r="U294" s="4">
        <f t="shared" si="83"/>
        <v>59.677419354838712</v>
      </c>
      <c r="V294" s="4">
        <f t="shared" si="84"/>
        <v>66.996699669967001</v>
      </c>
      <c r="W294" s="4">
        <f t="shared" si="85"/>
        <v>69.969969969969966</v>
      </c>
      <c r="X294" s="4">
        <f t="shared" si="86"/>
        <v>63.033330360063033</v>
      </c>
      <c r="Y294" s="4">
        <f t="shared" si="87"/>
        <v>70.352610675191315</v>
      </c>
      <c r="Z294" s="4">
        <f t="shared" si="88"/>
        <v>73.325880975194309</v>
      </c>
      <c r="AA294" s="4">
        <f t="shared" si="89"/>
        <v>-3.3559110052243213</v>
      </c>
      <c r="AB294" s="4">
        <f t="shared" si="90"/>
        <v>-3.3559110052243142</v>
      </c>
      <c r="AC294" s="4">
        <f t="shared" si="91"/>
        <v>-3.3559110052243426</v>
      </c>
    </row>
    <row r="295" spans="1:29" ht="15" x14ac:dyDescent="0.25">
      <c r="A295">
        <v>1.75</v>
      </c>
      <c r="B295">
        <v>3.98</v>
      </c>
      <c r="C295">
        <v>4.5999999999999996</v>
      </c>
      <c r="D295" s="20">
        <f t="shared" si="67"/>
        <v>4.0076157183432715E-2</v>
      </c>
      <c r="E295" s="17">
        <f>IF(OR($A295="",$B295="",$C295=""),"",A295*'MPTO_working_3-way'!$I294)</f>
        <v>1.8201332750710073</v>
      </c>
      <c r="F295" s="21">
        <f>IF(OR($A295="",$B295="",$C295=""),"",B295*'MPTO_working_3-way'!$I294)</f>
        <v>4.1395031055900624</v>
      </c>
      <c r="G295" s="22">
        <f>IF(OR($A295="",$B295="",$C295=""),"",C295*'MPTO_working_3-way'!$I294)</f>
        <v>4.7843503230437898</v>
      </c>
      <c r="H295" s="17">
        <f>IF(OR($A295="",$B295="",$C295=""),"",'MPTO_working_3-way'!E294)</f>
        <v>1.7918903803131991</v>
      </c>
      <c r="I295" s="21">
        <f>IF(OR($A295="",$B295="",$C295=""),"",'MPTO_working_3-way'!F294)</f>
        <v>4.2034898976646549</v>
      </c>
      <c r="J295" s="22">
        <f>IF(OR($A295="",$B295="",$C295=""),"",'MPTO_working_3-way'!G294)</f>
        <v>4.9011779103564326</v>
      </c>
      <c r="K295" s="17">
        <f>IF(OR($A295="",$B295="",$C295=""),"",'OddsRatio_working_3-way'!H294)</f>
        <v>1.80199739565771</v>
      </c>
      <c r="L295" s="21">
        <f>IF(OR($A295="",$B295="",$C295=""),"",'OddsRatio_working_3-way'!I294)</f>
        <v>4.1866029854133</v>
      </c>
      <c r="M295" s="22">
        <f>IF(OR($A295="",$B295="",$C295=""),"",'OddsRatio_working_3-way'!J294)</f>
        <v>4.8495874991570069</v>
      </c>
      <c r="N295" s="29">
        <f t="shared" si="80"/>
        <v>54.941031719833141</v>
      </c>
      <c r="O295" s="30">
        <f t="shared" si="81"/>
        <v>24.157488821534674</v>
      </c>
      <c r="P295" s="30">
        <f t="shared" si="82"/>
        <v>20.901479458632178</v>
      </c>
      <c r="Q295" t="s">
        <v>257</v>
      </c>
      <c r="R295" t="s">
        <v>262</v>
      </c>
      <c r="S295" t="s">
        <v>303</v>
      </c>
      <c r="T295" s="4">
        <v>100</v>
      </c>
      <c r="U295" s="4">
        <f t="shared" si="83"/>
        <v>42.857142857142854</v>
      </c>
      <c r="V295" s="4">
        <f t="shared" si="84"/>
        <v>74.874371859296474</v>
      </c>
      <c r="W295" s="4">
        <f t="shared" si="85"/>
        <v>78.260869565217391</v>
      </c>
      <c r="X295" s="4">
        <f t="shared" si="86"/>
        <v>46.864758575486128</v>
      </c>
      <c r="Y295" s="4">
        <f t="shared" si="87"/>
        <v>78.881987577639762</v>
      </c>
      <c r="Z295" s="4">
        <f t="shared" si="88"/>
        <v>82.268485283560651</v>
      </c>
      <c r="AA295" s="4">
        <f t="shared" si="89"/>
        <v>-4.0076157183432741</v>
      </c>
      <c r="AB295" s="4">
        <f t="shared" si="90"/>
        <v>-4.0076157183432883</v>
      </c>
      <c r="AC295" s="4">
        <f t="shared" si="91"/>
        <v>-4.0076157183432599</v>
      </c>
    </row>
    <row r="296" spans="1:29" ht="15" x14ac:dyDescent="0.25">
      <c r="A296">
        <v>1.81</v>
      </c>
      <c r="B296">
        <v>3.8</v>
      </c>
      <c r="C296">
        <v>4.4400000000000004</v>
      </c>
      <c r="D296" s="20">
        <f t="shared" si="67"/>
        <v>4.0869307807371191E-2</v>
      </c>
      <c r="E296" s="17">
        <f>IF(OR($A296="",$B296="",$C296=""),"",A296*'MPTO_working_3-way'!$I295)</f>
        <v>1.8839734471313418</v>
      </c>
      <c r="F296" s="21">
        <f>IF(OR($A296="",$B296="",$C296=""),"",B296*'MPTO_working_3-way'!$I295)</f>
        <v>3.9553033696680102</v>
      </c>
      <c r="G296" s="22">
        <f>IF(OR($A296="",$B296="",$C296=""),"",C296*'MPTO_working_3-way'!$I295)</f>
        <v>4.6214597266647282</v>
      </c>
      <c r="H296" s="17">
        <f>IF(OR($A296="",$B296="",$C296=""),"",'MPTO_working_3-way'!E295)</f>
        <v>1.8557589625003441</v>
      </c>
      <c r="I296" s="21">
        <f>IF(OR($A296="",$B296="",$C296=""),"",'MPTO_working_3-way'!F295)</f>
        <v>4.0074572024467736</v>
      </c>
      <c r="J296" s="22">
        <f>IF(OR($A296="",$B296="",$C296=""),"",'MPTO_working_3-way'!G295)</f>
        <v>4.7258505141876173</v>
      </c>
      <c r="K296" s="17">
        <f>IF(OR($A296="",$B296="",$C296=""),"",'OddsRatio_working_3-way'!H295)</f>
        <v>1.8661175216313162</v>
      </c>
      <c r="L296" s="21">
        <f>IF(OR($A296="",$B296="",$C296=""),"",'OddsRatio_working_3-way'!I295)</f>
        <v>3.9939864945280075</v>
      </c>
      <c r="M296" s="22">
        <f>IF(OR($A296="",$B296="",$C296=""),"",'OddsRatio_working_3-way'!J295)</f>
        <v>4.6783262647058388</v>
      </c>
      <c r="N296" s="29">
        <f t="shared" si="80"/>
        <v>53.079304356580167</v>
      </c>
      <c r="O296" s="30">
        <f t="shared" si="81"/>
        <v>25.282510759318455</v>
      </c>
      <c r="P296" s="30">
        <f t="shared" si="82"/>
        <v>21.638184884101378</v>
      </c>
      <c r="Q296" t="s">
        <v>247</v>
      </c>
      <c r="R296" t="s">
        <v>254</v>
      </c>
      <c r="S296" t="s">
        <v>303</v>
      </c>
      <c r="T296" s="4">
        <v>100</v>
      </c>
      <c r="U296" s="4">
        <f t="shared" si="83"/>
        <v>44.751381215469614</v>
      </c>
      <c r="V296" s="4">
        <f t="shared" si="84"/>
        <v>73.68421052631578</v>
      </c>
      <c r="W296" s="4">
        <f t="shared" si="85"/>
        <v>77.477477477477478</v>
      </c>
      <c r="X296" s="4">
        <f t="shared" si="86"/>
        <v>48.838311996206727</v>
      </c>
      <c r="Y296" s="4">
        <f t="shared" si="87"/>
        <v>77.771141307052915</v>
      </c>
      <c r="Z296" s="4">
        <f t="shared" si="88"/>
        <v>81.564408258214598</v>
      </c>
      <c r="AA296" s="4">
        <f t="shared" si="89"/>
        <v>-4.0869307807371129</v>
      </c>
      <c r="AB296" s="4">
        <f t="shared" si="90"/>
        <v>-4.0869307807371342</v>
      </c>
      <c r="AC296" s="4">
        <f t="shared" si="91"/>
        <v>-4.08693078073712</v>
      </c>
    </row>
    <row r="297" spans="1:29" ht="15" x14ac:dyDescent="0.25">
      <c r="A297">
        <v>4.6100000000000003</v>
      </c>
      <c r="B297">
        <v>3.73</v>
      </c>
      <c r="C297">
        <v>1.8</v>
      </c>
      <c r="D297" s="20">
        <f t="shared" si="67"/>
        <v>4.0571809997176356E-2</v>
      </c>
      <c r="E297" s="17">
        <f>IF(OR($A297="",$B297="",$C297=""),"",A297*'MPTO_working_3-way'!$I296)</f>
        <v>4.7970360440869833</v>
      </c>
      <c r="F297" s="21">
        <f>IF(OR($A297="",$B297="",$C297=""),"",B297*'MPTO_working_3-way'!$I296)</f>
        <v>3.8813328512894678</v>
      </c>
      <c r="G297" s="22">
        <f>IF(OR($A297="",$B297="",$C297=""),"",C297*'MPTO_working_3-way'!$I296)</f>
        <v>1.8730292579949175</v>
      </c>
      <c r="H297" s="17">
        <f>IF(OR($A297="",$B297="",$C297=""),"",'MPTO_working_3-way'!E296)</f>
        <v>4.9165222934792752</v>
      </c>
      <c r="I297" s="21">
        <f>IF(OR($A297="",$B297="",$C297=""),"",'MPTO_working_3-way'!F296)</f>
        <v>3.9281528574039357</v>
      </c>
      <c r="J297" s="22">
        <f>IF(OR($A297="",$B297="",$C297=""),"",'MPTO_working_3-way'!G296)</f>
        <v>1.8449108228190905</v>
      </c>
      <c r="K297" s="17">
        <f>IF(OR($A297="",$B297="",$C297=""),"",'OddsRatio_working_3-way'!H296)</f>
        <v>4.8593044623742561</v>
      </c>
      <c r="L297" s="21">
        <f>IF(OR($A297="",$B297="",$C297=""),"",'OddsRatio_working_3-way'!I296)</f>
        <v>3.9185321834575397</v>
      </c>
      <c r="M297" s="22">
        <f>IF(OR($A297="",$B297="",$C297=""),"",'OddsRatio_working_3-way'!J296)</f>
        <v>1.8552475262879238</v>
      </c>
      <c r="N297" s="29">
        <f t="shared" si="80"/>
        <v>20.846205673868965</v>
      </c>
      <c r="O297" s="30">
        <f t="shared" si="81"/>
        <v>25.764345350277729</v>
      </c>
      <c r="P297" s="30">
        <f t="shared" si="82"/>
        <v>53.389448975853291</v>
      </c>
      <c r="Q297" t="s">
        <v>249</v>
      </c>
      <c r="R297" t="s">
        <v>250</v>
      </c>
      <c r="S297" t="s">
        <v>303</v>
      </c>
      <c r="T297" s="4">
        <v>100</v>
      </c>
      <c r="U297" s="4">
        <f t="shared" si="83"/>
        <v>78.308026030368765</v>
      </c>
      <c r="V297" s="4">
        <f t="shared" si="84"/>
        <v>73.190348525469176</v>
      </c>
      <c r="W297" s="4">
        <f t="shared" si="85"/>
        <v>44.444444444444443</v>
      </c>
      <c r="X297" s="4">
        <f t="shared" si="86"/>
        <v>82.365207030086381</v>
      </c>
      <c r="Y297" s="4">
        <f t="shared" si="87"/>
        <v>77.247529525186792</v>
      </c>
      <c r="Z297" s="4">
        <f t="shared" si="88"/>
        <v>48.501625444162066</v>
      </c>
      <c r="AA297" s="4">
        <f t="shared" si="89"/>
        <v>-4.057180999717616</v>
      </c>
      <c r="AB297" s="4">
        <f t="shared" si="90"/>
        <v>-4.057180999717616</v>
      </c>
      <c r="AC297" s="4">
        <f t="shared" si="91"/>
        <v>-4.0571809997176231</v>
      </c>
    </row>
    <row r="298" spans="1:29" ht="15" x14ac:dyDescent="0.25">
      <c r="A298">
        <v>2.7</v>
      </c>
      <c r="B298">
        <v>3.43</v>
      </c>
      <c r="C298">
        <v>2.64</v>
      </c>
      <c r="D298" s="20">
        <f t="shared" si="67"/>
        <v>4.0703438662622382E-2</v>
      </c>
      <c r="E298" s="17">
        <f>IF(OR($A298="",$B298="",$C298=""),"",A298*'MPTO_working_3-way'!$I297)</f>
        <v>2.8098992843890804</v>
      </c>
      <c r="F298" s="21">
        <f>IF(OR($A298="",$B298="",$C298=""),"",B298*'MPTO_working_3-way'!$I297)</f>
        <v>3.5696127946127949</v>
      </c>
      <c r="G298" s="22">
        <f>IF(OR($A298="",$B298="",$C298=""),"",C298*'MPTO_working_3-way'!$I297)</f>
        <v>2.7474570780693233</v>
      </c>
      <c r="H298" s="17">
        <f>IF(OR($A298="",$B298="",$C298=""),"",'MPTO_working_3-way'!E297)</f>
        <v>2.8026704938854681</v>
      </c>
      <c r="I298" s="21">
        <f>IF(OR($A298="",$B298="",$C298=""),"",'MPTO_working_3-way'!F297)</f>
        <v>3.5974150564720704</v>
      </c>
      <c r="J298" s="22">
        <f>IF(OR($A298="",$B298="",$C298=""),"",'MPTO_working_3-way'!G297)</f>
        <v>2.7380751863532113</v>
      </c>
      <c r="K298" s="17">
        <f>IF(OR($A298="",$B298="",$C298=""),"",'OddsRatio_working_3-way'!H297)</f>
        <v>2.8066909124752351</v>
      </c>
      <c r="L298" s="21">
        <f>IF(OR($A298="",$B298="",$C298=""),"",'OddsRatio_working_3-way'!I297)</f>
        <v>3.5825052454793074</v>
      </c>
      <c r="M298" s="22">
        <f>IF(OR($A298="",$B298="",$C298=""),"",'OddsRatio_working_3-way'!J297)</f>
        <v>2.7429253508584619</v>
      </c>
      <c r="N298" s="29">
        <f t="shared" si="80"/>
        <v>35.588464168651399</v>
      </c>
      <c r="O298" s="30">
        <f t="shared" si="81"/>
        <v>28.014242931591482</v>
      </c>
      <c r="P298" s="30">
        <f t="shared" si="82"/>
        <v>36.397292899757112</v>
      </c>
      <c r="Q298" t="s">
        <v>255</v>
      </c>
      <c r="R298" t="s">
        <v>252</v>
      </c>
      <c r="S298" t="s">
        <v>303</v>
      </c>
      <c r="T298" s="4">
        <v>100</v>
      </c>
      <c r="U298" s="4">
        <f t="shared" si="83"/>
        <v>62.962962962962962</v>
      </c>
      <c r="V298" s="4">
        <f t="shared" si="84"/>
        <v>70.845481049562679</v>
      </c>
      <c r="W298" s="4">
        <f t="shared" si="85"/>
        <v>62.121212121212118</v>
      </c>
      <c r="X298" s="4">
        <f t="shared" si="86"/>
        <v>67.033306829225197</v>
      </c>
      <c r="Y298" s="4">
        <f t="shared" si="87"/>
        <v>74.915824915824913</v>
      </c>
      <c r="Z298" s="4">
        <f t="shared" si="88"/>
        <v>66.191555987474345</v>
      </c>
      <c r="AA298" s="4">
        <f t="shared" si="89"/>
        <v>-4.0703438662622347</v>
      </c>
      <c r="AB298" s="4">
        <f t="shared" si="90"/>
        <v>-4.0703438662622347</v>
      </c>
      <c r="AC298" s="4">
        <f t="shared" si="91"/>
        <v>-4.0703438662622276</v>
      </c>
    </row>
    <row r="299" spans="1:29" ht="15" x14ac:dyDescent="0.25">
      <c r="A299">
        <v>2.79</v>
      </c>
      <c r="B299">
        <v>3.09</v>
      </c>
      <c r="C299">
        <v>2.84</v>
      </c>
      <c r="D299" s="20">
        <f t="shared" si="67"/>
        <v>3.4160210593694007E-2</v>
      </c>
      <c r="E299" s="17">
        <f>IF(OR($A299="",$B299="",$C299=""),"",A299*'MPTO_working_3-way'!$I298)</f>
        <v>2.8853069875564064</v>
      </c>
      <c r="F299" s="21">
        <f>IF(OR($A299="",$B299="",$C299=""),"",B299*'MPTO_working_3-way'!$I298)</f>
        <v>3.1955550507345145</v>
      </c>
      <c r="G299" s="22">
        <f>IF(OR($A299="",$B299="",$C299=""),"",C299*'MPTO_working_3-way'!$I298)</f>
        <v>2.9370149980860907</v>
      </c>
      <c r="H299" s="17">
        <f>IF(OR($A299="",$B299="",$C299=""),"",'MPTO_working_3-way'!E298)</f>
        <v>2.8815437514887945</v>
      </c>
      <c r="I299" s="21">
        <f>IF(OR($A299="",$B299="",$C299=""),"",'MPTO_working_3-way'!F298)</f>
        <v>3.2026865815335062</v>
      </c>
      <c r="J299" s="22">
        <f>IF(OR($A299="",$B299="",$C299=""),"",'MPTO_working_3-way'!G298)</f>
        <v>2.934910099219544</v>
      </c>
      <c r="K299" s="17">
        <f>IF(OR($A299="",$B299="",$C299=""),"",'OddsRatio_working_3-way'!H298)</f>
        <v>2.8834103352632097</v>
      </c>
      <c r="L299" s="21">
        <f>IF(OR($A299="",$B299="",$C299=""),"",'OddsRatio_working_3-way'!I298)</f>
        <v>3.1990656987151436</v>
      </c>
      <c r="M299" s="22">
        <f>IF(OR($A299="",$B299="",$C299=""),"",'OddsRatio_working_3-way'!J298)</f>
        <v>2.9360195625051979</v>
      </c>
      <c r="N299" s="29">
        <f t="shared" si="80"/>
        <v>34.658357128470044</v>
      </c>
      <c r="O299" s="30">
        <f t="shared" si="81"/>
        <v>31.293468086871005</v>
      </c>
      <c r="P299" s="30">
        <f t="shared" si="82"/>
        <v>34.048174784658954</v>
      </c>
      <c r="Q299" t="s">
        <v>270</v>
      </c>
      <c r="R299" t="s">
        <v>271</v>
      </c>
      <c r="S299" t="s">
        <v>303</v>
      </c>
      <c r="T299" s="4">
        <v>100</v>
      </c>
      <c r="U299" s="4">
        <f t="shared" si="83"/>
        <v>64.157706093189958</v>
      </c>
      <c r="V299" s="4">
        <f t="shared" si="84"/>
        <v>67.637540453074436</v>
      </c>
      <c r="W299" s="4">
        <f t="shared" si="85"/>
        <v>64.788732394366207</v>
      </c>
      <c r="X299" s="4">
        <f t="shared" si="86"/>
        <v>67.573727152559385</v>
      </c>
      <c r="Y299" s="4">
        <f t="shared" si="87"/>
        <v>71.053561512443835</v>
      </c>
      <c r="Z299" s="4">
        <f t="shared" si="88"/>
        <v>68.204753453735606</v>
      </c>
      <c r="AA299" s="4">
        <f t="shared" si="89"/>
        <v>-3.4160210593694273</v>
      </c>
      <c r="AB299" s="4">
        <f t="shared" si="90"/>
        <v>-3.4160210593693989</v>
      </c>
      <c r="AC299" s="4">
        <f t="shared" si="91"/>
        <v>-3.4160210593693989</v>
      </c>
    </row>
    <row r="300" spans="1:29" ht="15" x14ac:dyDescent="0.25">
      <c r="A300">
        <v>2.2999999999999998</v>
      </c>
      <c r="B300">
        <v>3.22</v>
      </c>
      <c r="C300">
        <v>3.47</v>
      </c>
      <c r="D300" s="20">
        <f t="shared" si="67"/>
        <v>3.3526052947178142E-2</v>
      </c>
      <c r="E300" s="17">
        <f>IF(OR($A300="",$B300="",$C300=""),"",A300*'MPTO_working_3-way'!$I299)</f>
        <v>2.3771099217785094</v>
      </c>
      <c r="F300" s="21">
        <f>IF(OR($A300="",$B300="",$C300=""),"",B300*'MPTO_working_3-way'!$I299)</f>
        <v>3.3279538904899137</v>
      </c>
      <c r="G300" s="22">
        <f>IF(OR($A300="",$B300="",$C300=""),"",C300*'MPTO_working_3-way'!$I299)</f>
        <v>3.5863354037267086</v>
      </c>
      <c r="H300" s="17">
        <f>IF(OR($A300="",$B300="",$C300=""),"",'MPTO_working_3-way'!E299)</f>
        <v>2.3606772117131709</v>
      </c>
      <c r="I300" s="21">
        <f>IF(OR($A300="",$B300="",$C300=""),"",'MPTO_working_3-way'!F299)</f>
        <v>3.3401957071965245</v>
      </c>
      <c r="J300" s="22">
        <f>IF(OR($A300="",$B300="",$C300=""),"",'MPTO_working_3-way'!G299)</f>
        <v>3.6099898765804386</v>
      </c>
      <c r="K300" s="17">
        <f>IF(OR($A300="",$B300="",$C300=""),"",'OddsRatio_working_3-way'!H299)</f>
        <v>2.3677616492835685</v>
      </c>
      <c r="L300" s="21">
        <f>IF(OR($A300="",$B300="",$C300=""),"",'OddsRatio_working_3-way'!I299)</f>
        <v>3.3357160472380945</v>
      </c>
      <c r="M300" s="22">
        <f>IF(OR($A300="",$B300="",$C300=""),"",'OddsRatio_working_3-way'!J299)</f>
        <v>3.5987471336387808</v>
      </c>
      <c r="N300" s="29">
        <f t="shared" si="80"/>
        <v>42.067890543817114</v>
      </c>
      <c r="O300" s="30">
        <f t="shared" si="81"/>
        <v>30.04849324558365</v>
      </c>
      <c r="P300" s="30">
        <f t="shared" si="82"/>
        <v>27.883616210599232</v>
      </c>
      <c r="Q300" t="s">
        <v>272</v>
      </c>
      <c r="R300" t="s">
        <v>273</v>
      </c>
      <c r="S300" t="s">
        <v>303</v>
      </c>
      <c r="T300" s="4">
        <v>100</v>
      </c>
      <c r="U300" s="4">
        <f t="shared" si="83"/>
        <v>56.521739130434774</v>
      </c>
      <c r="V300" s="4">
        <f t="shared" si="84"/>
        <v>68.944099378881987</v>
      </c>
      <c r="W300" s="4">
        <f t="shared" si="85"/>
        <v>71.181556195965413</v>
      </c>
      <c r="X300" s="4">
        <f t="shared" si="86"/>
        <v>59.874344425152593</v>
      </c>
      <c r="Y300" s="4">
        <f t="shared" si="87"/>
        <v>72.296704673599805</v>
      </c>
      <c r="Z300" s="4">
        <f t="shared" si="88"/>
        <v>74.534161490683232</v>
      </c>
      <c r="AA300" s="4">
        <f t="shared" si="89"/>
        <v>-3.3526052947178187</v>
      </c>
      <c r="AB300" s="4">
        <f t="shared" si="90"/>
        <v>-3.3526052947178187</v>
      </c>
      <c r="AC300" s="4">
        <f t="shared" si="91"/>
        <v>-3.3526052947178187</v>
      </c>
    </row>
    <row r="301" spans="1:29" ht="15" x14ac:dyDescent="0.25">
      <c r="A301">
        <v>1.7</v>
      </c>
      <c r="B301">
        <v>3.32</v>
      </c>
      <c r="C301">
        <v>6.32</v>
      </c>
      <c r="D301" s="20">
        <f t="shared" si="67"/>
        <v>4.7667961496021372E-2</v>
      </c>
      <c r="E301" s="17">
        <f>IF(OR($A301="",$B301="",$C301=""),"",A301*'MPTO_working_3-way'!$I300)</f>
        <v>1.7810355345432363</v>
      </c>
      <c r="F301" s="21">
        <f>IF(OR($A301="",$B301="",$C301=""),"",B301*'MPTO_working_3-way'!$I300)</f>
        <v>3.4782576321667906</v>
      </c>
      <c r="G301" s="22">
        <f>IF(OR($A301="",$B301="",$C301=""),"",C301*'MPTO_working_3-way'!$I300)</f>
        <v>6.6212615166548554</v>
      </c>
      <c r="H301" s="17">
        <f>IF(OR($A301="",$B301="",$C301=""),"",'MPTO_working_3-way'!E300)</f>
        <v>1.7471949591554703</v>
      </c>
      <c r="I301" s="21">
        <f>IF(OR($A301="",$B301="",$C301=""),"",'MPTO_working_3-way'!F300)</f>
        <v>3.504891967949356</v>
      </c>
      <c r="J301" s="22">
        <f>IF(OR($A301="",$B301="",$C301=""),"",'MPTO_working_3-way'!G300)</f>
        <v>7.0255047374944866</v>
      </c>
      <c r="K301" s="17">
        <f>IF(OR($A301="",$B301="",$C301=""),"",'OddsRatio_working_3-way'!H300)</f>
        <v>1.7599268416271288</v>
      </c>
      <c r="L301" s="21">
        <f>IF(OR($A301="",$B301="",$C301=""),"",'OddsRatio_working_3-way'!I300)</f>
        <v>3.5186146751070546</v>
      </c>
      <c r="M301" s="22">
        <f>IF(OR($A301="",$B301="",$C301=""),"",'OddsRatio_working_3-way'!J300)</f>
        <v>6.7754439963661781</v>
      </c>
      <c r="N301" s="29">
        <f t="shared" si="80"/>
        <v>56.147111082568024</v>
      </c>
      <c r="O301" s="30">
        <f t="shared" si="81"/>
        <v>28.75002675914628</v>
      </c>
      <c r="P301" s="30">
        <f t="shared" si="82"/>
        <v>15.102862158285701</v>
      </c>
      <c r="Q301" t="s">
        <v>274</v>
      </c>
      <c r="R301" t="s">
        <v>275</v>
      </c>
      <c r="S301" t="s">
        <v>303</v>
      </c>
      <c r="T301" s="4">
        <v>100</v>
      </c>
      <c r="U301" s="4">
        <f t="shared" si="83"/>
        <v>41.176470588235297</v>
      </c>
      <c r="V301" s="4">
        <f t="shared" si="84"/>
        <v>69.879518072289159</v>
      </c>
      <c r="W301" s="4">
        <f t="shared" si="85"/>
        <v>84.177215189873408</v>
      </c>
      <c r="X301" s="4">
        <f t="shared" si="86"/>
        <v>45.943266737837426</v>
      </c>
      <c r="Y301" s="4">
        <f t="shared" si="87"/>
        <v>74.646314221891288</v>
      </c>
      <c r="Z301" s="4">
        <f t="shared" si="88"/>
        <v>88.944011339475566</v>
      </c>
      <c r="AA301" s="4">
        <f t="shared" si="89"/>
        <v>-4.7667961496021292</v>
      </c>
      <c r="AB301" s="4">
        <f t="shared" si="90"/>
        <v>-4.7667961496021292</v>
      </c>
      <c r="AC301" s="4">
        <f t="shared" si="91"/>
        <v>-4.7667961496021576</v>
      </c>
    </row>
    <row r="302" spans="1:29" ht="15" x14ac:dyDescent="0.25">
      <c r="A302">
        <v>1.7</v>
      </c>
      <c r="B302">
        <v>3.43</v>
      </c>
      <c r="C302">
        <v>5.91</v>
      </c>
      <c r="D302" s="20">
        <f t="shared" si="67"/>
        <v>4.8985221354676645E-2</v>
      </c>
      <c r="E302" s="17">
        <f>IF(OR($A302="",$B302="",$C302=""),"",A302*'MPTO_working_3-way'!$I301)</f>
        <v>1.7832748763029502</v>
      </c>
      <c r="F302" s="21">
        <f>IF(OR($A302="",$B302="",$C302=""),"",B302*'MPTO_working_3-way'!$I301)</f>
        <v>3.5980193092465411</v>
      </c>
      <c r="G302" s="22">
        <f>IF(OR($A302="",$B302="",$C302=""),"",C302*'MPTO_working_3-way'!$I301)</f>
        <v>6.1995026582061392</v>
      </c>
      <c r="H302" s="17">
        <f>IF(OR($A302="",$B302="",$C302=""),"",'MPTO_working_3-way'!E301)</f>
        <v>1.7485363836875976</v>
      </c>
      <c r="I302" s="21">
        <f>IF(OR($A302="",$B302="",$C302=""),"",'MPTO_working_3-way'!F301)</f>
        <v>3.6334993503300717</v>
      </c>
      <c r="J302" s="22">
        <f>IF(OR($A302="",$B302="",$C302=""),"",'MPTO_working_3-way'!G301)</f>
        <v>6.5412349706515247</v>
      </c>
      <c r="K302" s="17">
        <f>IF(OR($A302="",$B302="",$C302=""),"",'OddsRatio_working_3-way'!H301)</f>
        <v>1.7613078800854747</v>
      </c>
      <c r="L302" s="21">
        <f>IF(OR($A302="",$B302="",$C302=""),"",'OddsRatio_working_3-way'!I301)</f>
        <v>3.6428259265824336</v>
      </c>
      <c r="M302" s="22">
        <f>IF(OR($A302="",$B302="",$C302=""),"",'OddsRatio_working_3-way'!J301)</f>
        <v>6.340030987456684</v>
      </c>
      <c r="N302" s="29">
        <f t="shared" si="80"/>
        <v>56.076604526228735</v>
      </c>
      <c r="O302" s="30">
        <f t="shared" si="81"/>
        <v>27.793069298713945</v>
      </c>
      <c r="P302" s="30">
        <f t="shared" si="82"/>
        <v>16.130326175057334</v>
      </c>
      <c r="Q302" t="s">
        <v>276</v>
      </c>
      <c r="R302" t="s">
        <v>277</v>
      </c>
      <c r="S302" t="s">
        <v>303</v>
      </c>
      <c r="T302" s="4">
        <v>100</v>
      </c>
      <c r="U302" s="4">
        <f t="shared" si="83"/>
        <v>41.176470588235297</v>
      </c>
      <c r="V302" s="4">
        <f t="shared" si="84"/>
        <v>70.845481049562679</v>
      </c>
      <c r="W302" s="4">
        <f t="shared" si="85"/>
        <v>83.079526226734345</v>
      </c>
      <c r="X302" s="4">
        <f t="shared" si="86"/>
        <v>46.074992723702969</v>
      </c>
      <c r="Y302" s="4">
        <f t="shared" si="87"/>
        <v>75.744003185030365</v>
      </c>
      <c r="Z302" s="4">
        <f t="shared" si="88"/>
        <v>87.978048362202017</v>
      </c>
      <c r="AA302" s="4">
        <f t="shared" si="89"/>
        <v>-4.8985221354676725</v>
      </c>
      <c r="AB302" s="4">
        <f t="shared" si="90"/>
        <v>-4.8985221354676867</v>
      </c>
      <c r="AC302" s="4">
        <f t="shared" si="91"/>
        <v>-4.8985221354676725</v>
      </c>
    </row>
    <row r="303" spans="1:29" ht="15" x14ac:dyDescent="0.25">
      <c r="A303">
        <v>2.15</v>
      </c>
      <c r="B303">
        <v>3.48</v>
      </c>
      <c r="C303">
        <v>3.4</v>
      </c>
      <c r="D303" s="20">
        <f t="shared" si="67"/>
        <v>4.6590247967671417E-2</v>
      </c>
      <c r="E303" s="17">
        <f>IF(OR($A303="",$B303="",$C303=""),"",A303*'MPTO_working_3-way'!$I302)</f>
        <v>2.2501690331304935</v>
      </c>
      <c r="F303" s="21">
        <f>IF(OR($A303="",$B303="",$C303=""),"",B303*'MPTO_working_3-way'!$I302)</f>
        <v>3.6421340629274965</v>
      </c>
      <c r="G303" s="22">
        <f>IF(OR($A303="",$B303="",$C303=""),"",C303*'MPTO_working_3-way'!$I302)</f>
        <v>3.5584068430900828</v>
      </c>
      <c r="H303" s="17">
        <f>IF(OR($A303="",$B303="",$C303=""),"",'MPTO_working_3-way'!E302)</f>
        <v>2.224267577555755</v>
      </c>
      <c r="I303" s="21">
        <f>IF(OR($A303="",$B303="",$C303=""),"",'MPTO_working_3-way'!F302)</f>
        <v>3.6788207165169102</v>
      </c>
      <c r="J303" s="22">
        <f>IF(OR($A303="",$B303="",$C303=""),"",'MPTO_working_3-way'!G302)</f>
        <v>3.5895356712823596</v>
      </c>
      <c r="K303" s="17">
        <f>IF(OR($A303="",$B303="",$C303=""),"",'OddsRatio_working_3-way'!H302)</f>
        <v>2.2348820330742427</v>
      </c>
      <c r="L303" s="21">
        <f>IF(OR($A303="",$B303="",$C303=""),"",'OddsRatio_working_3-way'!I302)</f>
        <v>3.6630499495861928</v>
      </c>
      <c r="M303" s="22">
        <f>IF(OR($A303="",$B303="",$C303=""),"",'OddsRatio_working_3-way'!J302)</f>
        <v>3.5771451125027673</v>
      </c>
      <c r="N303" s="29">
        <f t="shared" si="80"/>
        <v>44.441105769230774</v>
      </c>
      <c r="O303" s="30">
        <f t="shared" si="81"/>
        <v>27.456430288461537</v>
      </c>
      <c r="P303" s="30">
        <f t="shared" si="82"/>
        <v>28.102463942307693</v>
      </c>
      <c r="Q303" t="s">
        <v>278</v>
      </c>
      <c r="R303" t="s">
        <v>279</v>
      </c>
      <c r="S303" t="s">
        <v>303</v>
      </c>
      <c r="T303" s="4">
        <v>100</v>
      </c>
      <c r="U303" s="4">
        <f t="shared" si="83"/>
        <v>53.488372093023258</v>
      </c>
      <c r="V303" s="4">
        <f t="shared" si="84"/>
        <v>71.264367816091948</v>
      </c>
      <c r="W303" s="4">
        <f t="shared" si="85"/>
        <v>70.588235294117652</v>
      </c>
      <c r="X303" s="4">
        <f t="shared" si="86"/>
        <v>58.1473968897904</v>
      </c>
      <c r="Y303" s="4">
        <f t="shared" si="87"/>
        <v>75.923392612859104</v>
      </c>
      <c r="Z303" s="4">
        <f t="shared" si="88"/>
        <v>75.24726009088478</v>
      </c>
      <c r="AA303" s="4">
        <f t="shared" si="89"/>
        <v>-4.6590247967671417</v>
      </c>
      <c r="AB303" s="4">
        <f t="shared" si="90"/>
        <v>-4.6590247967671559</v>
      </c>
      <c r="AC303" s="4">
        <f t="shared" si="91"/>
        <v>-4.6590247967671274</v>
      </c>
    </row>
    <row r="304" spans="1:29" ht="15" x14ac:dyDescent="0.25">
      <c r="A304">
        <v>2.13</v>
      </c>
      <c r="B304">
        <v>2.83</v>
      </c>
      <c r="C304">
        <v>4.4800000000000004</v>
      </c>
      <c r="D304" s="20">
        <f t="shared" si="67"/>
        <v>4.6054744248766877E-2</v>
      </c>
      <c r="E304" s="17">
        <f>IF(OR($A304="",$B304="",$C304=""),"",A304*'MPTO_working_3-way'!$I303)</f>
        <v>2.2280966052498732</v>
      </c>
      <c r="F304" s="21">
        <f>IF(OR($A304="",$B304="",$C304=""),"",B304*'MPTO_working_3-way'!$I303)</f>
        <v>2.9603349262240104</v>
      </c>
      <c r="G304" s="22">
        <f>IF(OR($A304="",$B304="",$C304=""),"",C304*'MPTO_working_3-way'!$I303)</f>
        <v>4.6863252542344762</v>
      </c>
      <c r="H304" s="17">
        <f>IF(OR($A304="",$B304="",$C304=""),"",'MPTO_working_3-way'!E303)</f>
        <v>2.2020030065646692</v>
      </c>
      <c r="I304" s="21">
        <f>IF(OR($A304="",$B304="",$C304=""),"",'MPTO_working_3-way'!F303)</f>
        <v>2.9585334112975801</v>
      </c>
      <c r="J304" s="22">
        <f>IF(OR($A304="",$B304="",$C304=""),"",'MPTO_working_3-way'!G303)</f>
        <v>4.8108678436426802</v>
      </c>
      <c r="K304" s="17">
        <f>IF(OR($A304="",$B304="",$C304=""),"",'OddsRatio_working_3-way'!H303)</f>
        <v>2.2137151273317586</v>
      </c>
      <c r="L304" s="21">
        <f>IF(OR($A304="",$B304="",$C304=""),"",'OddsRatio_working_3-way'!I303)</f>
        <v>2.965574055767362</v>
      </c>
      <c r="M304" s="22">
        <f>IF(OR($A304="",$B304="",$C304=""),"",'OddsRatio_working_3-way'!J303)</f>
        <v>4.7378129585084272</v>
      </c>
      <c r="N304" s="29">
        <f t="shared" si="80"/>
        <v>44.88135737219767</v>
      </c>
      <c r="O304" s="30">
        <f t="shared" si="81"/>
        <v>33.779961555753012</v>
      </c>
      <c r="P304" s="30">
        <f t="shared" si="82"/>
        <v>21.338681072049333</v>
      </c>
      <c r="Q304" t="s">
        <v>280</v>
      </c>
      <c r="R304" t="s">
        <v>281</v>
      </c>
      <c r="S304" t="s">
        <v>303</v>
      </c>
      <c r="T304" s="4">
        <v>100</v>
      </c>
      <c r="U304" s="4">
        <f t="shared" si="83"/>
        <v>53.051643192488264</v>
      </c>
      <c r="V304" s="4">
        <f t="shared" si="84"/>
        <v>64.664310954063609</v>
      </c>
      <c r="W304" s="4">
        <f t="shared" si="85"/>
        <v>77.678571428571431</v>
      </c>
      <c r="X304" s="4">
        <f t="shared" si="86"/>
        <v>57.65711761736496</v>
      </c>
      <c r="Y304" s="4">
        <f t="shared" si="87"/>
        <v>69.269785378940313</v>
      </c>
      <c r="Z304" s="4">
        <f t="shared" si="88"/>
        <v>82.284045853448134</v>
      </c>
      <c r="AA304" s="4">
        <f t="shared" si="89"/>
        <v>-4.6054744248766966</v>
      </c>
      <c r="AB304" s="4">
        <f t="shared" si="90"/>
        <v>-4.6054744248767037</v>
      </c>
      <c r="AC304" s="4">
        <f t="shared" si="91"/>
        <v>-4.6054744248767037</v>
      </c>
    </row>
    <row r="305" spans="1:29" ht="15" x14ac:dyDescent="0.25">
      <c r="A305">
        <v>2.88</v>
      </c>
      <c r="B305">
        <v>2.79</v>
      </c>
      <c r="C305">
        <v>2.94</v>
      </c>
      <c r="D305" s="20">
        <f t="shared" si="67"/>
        <v>4.578121571209115E-2</v>
      </c>
      <c r="E305" s="17">
        <f>IF(OR($A305="",$B305="",$C305=""),"",A305*'MPTO_working_3-way'!$I304)</f>
        <v>3.0118499012508222</v>
      </c>
      <c r="F305" s="21">
        <f>IF(OR($A305="",$B305="",$C305=""),"",B305*'MPTO_working_3-way'!$I304)</f>
        <v>2.9177295918367343</v>
      </c>
      <c r="G305" s="22">
        <f>IF(OR($A305="",$B305="",$C305=""),"",C305*'MPTO_working_3-way'!$I304)</f>
        <v>3.074596774193548</v>
      </c>
      <c r="H305" s="17">
        <f>IF(OR($A305="",$B305="",$C305=""),"",'MPTO_working_3-way'!E304)</f>
        <v>3.0123946455131381</v>
      </c>
      <c r="I305" s="21">
        <f>IF(OR($A305="",$B305="",$C305=""),"",'MPTO_working_3-way'!F304)</f>
        <v>2.9140710346113878</v>
      </c>
      <c r="J305" s="22">
        <f>IF(OR($A305="",$B305="",$C305=""),"",'MPTO_working_3-way'!G304)</f>
        <v>3.0781008133742365</v>
      </c>
      <c r="K305" s="17">
        <f>IF(OR($A305="",$B305="",$C305=""),"",'OddsRatio_working_3-way'!H304)</f>
        <v>3.0121612703191727</v>
      </c>
      <c r="L305" s="21">
        <f>IF(OR($A305="",$B305="",$C305=""),"",'OddsRatio_working_3-way'!I304)</f>
        <v>2.915834400995382</v>
      </c>
      <c r="M305" s="22">
        <f>IF(OR($A305="",$B305="",$C305=""),"",'OddsRatio_working_3-way'!J304)</f>
        <v>3.0763791832016989</v>
      </c>
      <c r="N305" s="29">
        <f t="shared" si="80"/>
        <v>33.202185792349738</v>
      </c>
      <c r="O305" s="30">
        <f t="shared" si="81"/>
        <v>34.27322404371585</v>
      </c>
      <c r="P305" s="30">
        <f t="shared" si="82"/>
        <v>32.524590163934434</v>
      </c>
      <c r="Q305" t="s">
        <v>282</v>
      </c>
      <c r="R305" t="s">
        <v>283</v>
      </c>
      <c r="S305" t="s">
        <v>303</v>
      </c>
      <c r="T305" s="4">
        <v>100</v>
      </c>
      <c r="U305" s="4">
        <f t="shared" si="83"/>
        <v>65.277777777777771</v>
      </c>
      <c r="V305" s="4">
        <f t="shared" si="84"/>
        <v>64.157706093189958</v>
      </c>
      <c r="W305" s="4">
        <f t="shared" si="85"/>
        <v>65.986394557823132</v>
      </c>
      <c r="X305" s="4">
        <f t="shared" si="86"/>
        <v>69.85589934898691</v>
      </c>
      <c r="Y305" s="4">
        <f t="shared" si="87"/>
        <v>68.735827664399096</v>
      </c>
      <c r="Z305" s="4">
        <f t="shared" si="88"/>
        <v>70.564516129032256</v>
      </c>
      <c r="AA305" s="4">
        <f t="shared" si="89"/>
        <v>-4.5781215712091381</v>
      </c>
      <c r="AB305" s="4">
        <f t="shared" si="90"/>
        <v>-4.5781215712091381</v>
      </c>
      <c r="AC305" s="4">
        <f t="shared" si="91"/>
        <v>-4.5781215712091239</v>
      </c>
    </row>
    <row r="306" spans="1:29" ht="15" x14ac:dyDescent="0.25">
      <c r="A306">
        <v>2.2999999999999998</v>
      </c>
      <c r="B306">
        <v>2.87</v>
      </c>
      <c r="C306">
        <v>3.83</v>
      </c>
      <c r="D306" s="20">
        <f t="shared" si="67"/>
        <v>4.4311270188906349E-2</v>
      </c>
      <c r="E306" s="17">
        <f>IF(OR($A306="",$B306="",$C306=""),"",A306*'MPTO_working_3-way'!$I305)</f>
        <v>2.4019159214344845</v>
      </c>
      <c r="F306" s="21">
        <f>IF(OR($A306="",$B306="",$C306=""),"",B306*'MPTO_working_3-way'!$I305)</f>
        <v>2.9971733454421612</v>
      </c>
      <c r="G306" s="22">
        <f>IF(OR($A306="",$B306="",$C306=""),"",C306*'MPTO_working_3-way'!$I305)</f>
        <v>3.9997121648235114</v>
      </c>
      <c r="H306" s="17">
        <f>IF(OR($A306="",$B306="",$C306=""),"",'MPTO_working_3-way'!E305)</f>
        <v>2.3808833052957317</v>
      </c>
      <c r="I306" s="21">
        <f>IF(OR($A306="",$B306="",$C306=""),"",'MPTO_working_3-way'!F305)</f>
        <v>2.9970482160279097</v>
      </c>
      <c r="J306" s="22">
        <f>IF(OR($A306="",$B306="",$C306=""),"",'MPTO_working_3-way'!G305)</f>
        <v>4.0596577695015661</v>
      </c>
      <c r="K306" s="17">
        <f>IF(OR($A306="",$B306="",$C306=""),"",'OddsRatio_working_3-way'!H305)</f>
        <v>2.3904123323721467</v>
      </c>
      <c r="L306" s="21">
        <f>IF(OR($A306="",$B306="",$C306=""),"",'OddsRatio_working_3-way'!I305)</f>
        <v>3.0000546627199349</v>
      </c>
      <c r="M306" s="22">
        <f>IF(OR($A306="",$B306="",$C306=""),"",'OddsRatio_working_3-way'!J305)</f>
        <v>4.0268206927793662</v>
      </c>
      <c r="N306" s="29">
        <f t="shared" si="80"/>
        <v>41.633430674075171</v>
      </c>
      <c r="O306" s="30">
        <f t="shared" si="81"/>
        <v>33.364770226610766</v>
      </c>
      <c r="P306" s="30">
        <f t="shared" si="82"/>
        <v>25.00179909931407</v>
      </c>
      <c r="Q306" t="s">
        <v>284</v>
      </c>
      <c r="R306" t="s">
        <v>285</v>
      </c>
      <c r="S306" t="s">
        <v>303</v>
      </c>
      <c r="T306" s="4">
        <v>100</v>
      </c>
      <c r="U306" s="4">
        <f t="shared" si="83"/>
        <v>56.521739130434774</v>
      </c>
      <c r="V306" s="4">
        <f t="shared" si="84"/>
        <v>65.156794425087099</v>
      </c>
      <c r="W306" s="4">
        <f t="shared" si="85"/>
        <v>73.890339425587456</v>
      </c>
      <c r="X306" s="4">
        <f t="shared" si="86"/>
        <v>60.952866149325423</v>
      </c>
      <c r="Y306" s="4">
        <f t="shared" si="87"/>
        <v>69.587921443977748</v>
      </c>
      <c r="Z306" s="4">
        <f t="shared" si="88"/>
        <v>78.321466444478105</v>
      </c>
      <c r="AA306" s="4">
        <f t="shared" si="89"/>
        <v>-4.4311270188906491</v>
      </c>
      <c r="AB306" s="4">
        <f t="shared" si="90"/>
        <v>-4.4311270188906491</v>
      </c>
      <c r="AC306" s="4">
        <f t="shared" si="91"/>
        <v>-4.4311270188906491</v>
      </c>
    </row>
    <row r="307" spans="1:29" ht="15" x14ac:dyDescent="0.25">
      <c r="A307">
        <v>1.54</v>
      </c>
      <c r="B307">
        <v>3.89</v>
      </c>
      <c r="C307">
        <v>6.93</v>
      </c>
      <c r="D307" s="20">
        <f t="shared" si="67"/>
        <v>5.072020239115349E-2</v>
      </c>
      <c r="E307" s="17">
        <f>IF(OR($A307="",$B307="",$C307=""),"",A307*'MPTO_working_3-way'!$I306)</f>
        <v>1.6181091116823765</v>
      </c>
      <c r="F307" s="21">
        <f>IF(OR($A307="",$B307="",$C307=""),"",B307*'MPTO_working_3-way'!$I306)</f>
        <v>4.087301587301587</v>
      </c>
      <c r="G307" s="22">
        <f>IF(OR($A307="",$B307="",$C307=""),"",C307*'MPTO_working_3-way'!$I306)</f>
        <v>7.2814910025706938</v>
      </c>
      <c r="H307" s="17">
        <f>IF(OR($A307="",$B307="",$C307=""),"",'MPTO_working_3-way'!E306)</f>
        <v>1.5811678726511651</v>
      </c>
      <c r="I307" s="21">
        <f>IF(OR($A307="",$B307="",$C307=""),"",'MPTO_working_3-way'!F306)</f>
        <v>4.163844367672878</v>
      </c>
      <c r="J307" s="22">
        <f>IF(OR($A307="",$B307="",$C307=""),"",'MPTO_working_3-way'!G306)</f>
        <v>7.8496995933104898</v>
      </c>
      <c r="K307" s="17">
        <f>IF(OR($A307="",$B307="",$C307=""),"",'OddsRatio_working_3-way'!H306)</f>
        <v>1.5935192430554541</v>
      </c>
      <c r="L307" s="21">
        <f>IF(OR($A307="",$B307="",$C307=""),"",'OddsRatio_working_3-way'!I306)</f>
        <v>4.1764270600560414</v>
      </c>
      <c r="M307" s="22">
        <f>IF(OR($A307="",$B307="",$C307=""),"",'OddsRatio_working_3-way'!J306)</f>
        <v>7.5177205765163757</v>
      </c>
      <c r="N307" s="29">
        <f t="shared" si="80"/>
        <v>61.80052956751986</v>
      </c>
      <c r="O307" s="30">
        <f t="shared" si="81"/>
        <v>24.466019417475728</v>
      </c>
      <c r="P307" s="30">
        <f t="shared" si="82"/>
        <v>13.733451015004414</v>
      </c>
      <c r="Q307" t="s">
        <v>286</v>
      </c>
      <c r="R307" t="s">
        <v>287</v>
      </c>
      <c r="S307" t="s">
        <v>303</v>
      </c>
      <c r="T307" s="4">
        <v>100</v>
      </c>
      <c r="U307" s="4">
        <f t="shared" si="83"/>
        <v>35.064935064935064</v>
      </c>
      <c r="V307" s="4">
        <f t="shared" si="84"/>
        <v>74.293059125964007</v>
      </c>
      <c r="W307" s="4">
        <f t="shared" si="85"/>
        <v>85.569985569985576</v>
      </c>
      <c r="X307" s="4">
        <f t="shared" si="86"/>
        <v>40.136955304050417</v>
      </c>
      <c r="Y307" s="4">
        <f t="shared" si="87"/>
        <v>79.365079365079367</v>
      </c>
      <c r="Z307" s="4">
        <f t="shared" si="88"/>
        <v>90.642005809100922</v>
      </c>
      <c r="AA307" s="4">
        <f t="shared" si="89"/>
        <v>-5.0720202391153535</v>
      </c>
      <c r="AB307" s="4">
        <f t="shared" si="90"/>
        <v>-5.0720202391153606</v>
      </c>
      <c r="AC307" s="4">
        <f t="shared" si="91"/>
        <v>-5.0720202391153464</v>
      </c>
    </row>
    <row r="308" spans="1:29" ht="15" x14ac:dyDescent="0.25">
      <c r="A308">
        <v>2.34</v>
      </c>
      <c r="B308">
        <v>3.01</v>
      </c>
      <c r="C308">
        <v>3.5</v>
      </c>
      <c r="D308" s="20">
        <f t="shared" si="67"/>
        <v>4.529062668597561E-2</v>
      </c>
      <c r="E308" s="17">
        <f>IF(OR($A308="",$B308="",$C308=""),"",A308*'MPTO_working_3-way'!$I307)</f>
        <v>2.4459800664451827</v>
      </c>
      <c r="F308" s="21">
        <f>IF(OR($A308="",$B308="",$C308=""),"",B308*'MPTO_working_3-way'!$I307)</f>
        <v>3.1463247863247865</v>
      </c>
      <c r="G308" s="22">
        <f>IF(OR($A308="",$B308="",$C308=""),"",C308*'MPTO_working_3-way'!$I307)</f>
        <v>3.6585171934009146</v>
      </c>
      <c r="H308" s="17">
        <f>IF(OR($A308="",$B308="",$C308=""),"",'MPTO_working_3-way'!E307)</f>
        <v>2.4256916542302833</v>
      </c>
      <c r="I308" s="21">
        <f>IF(OR($A308="",$B308="",$C308=""),"",'MPTO_working_3-way'!F307)</f>
        <v>3.1532905536487092</v>
      </c>
      <c r="J308" s="22">
        <f>IF(OR($A308="",$B308="",$C308=""),"",'MPTO_working_3-way'!G307)</f>
        <v>3.695253751180442</v>
      </c>
      <c r="K308" s="17">
        <f>IF(OR($A308="",$B308="",$C308=""),"",'OddsRatio_working_3-way'!H307)</f>
        <v>2.4346271268929964</v>
      </c>
      <c r="L308" s="21">
        <f>IF(OR($A308="",$B308="",$C308=""),"",'OddsRatio_working_3-way'!I307)</f>
        <v>3.1519406903394942</v>
      </c>
      <c r="M308" s="22">
        <f>IF(OR($A308="",$B308="",$C308=""),"",'OddsRatio_working_3-way'!J307)</f>
        <v>3.676543147188426</v>
      </c>
      <c r="N308" s="29">
        <f t="shared" si="80"/>
        <v>40.883407584483322</v>
      </c>
      <c r="O308" s="30">
        <f t="shared" si="81"/>
        <v>31.783114201890683</v>
      </c>
      <c r="P308" s="30">
        <f t="shared" si="82"/>
        <v>27.333478213625988</v>
      </c>
      <c r="Q308" t="s">
        <v>288</v>
      </c>
      <c r="R308" t="s">
        <v>289</v>
      </c>
      <c r="S308" t="s">
        <v>303</v>
      </c>
      <c r="T308" s="4">
        <v>100</v>
      </c>
      <c r="U308" s="4">
        <f t="shared" si="83"/>
        <v>57.264957264957268</v>
      </c>
      <c r="V308" s="4">
        <f t="shared" si="84"/>
        <v>66.777408637873762</v>
      </c>
      <c r="W308" s="4">
        <f t="shared" si="85"/>
        <v>71.428571428571431</v>
      </c>
      <c r="X308" s="4">
        <f t="shared" si="86"/>
        <v>61.794019933554821</v>
      </c>
      <c r="Y308" s="4">
        <f t="shared" si="87"/>
        <v>71.306471306471309</v>
      </c>
      <c r="Z308" s="4">
        <f t="shared" si="88"/>
        <v>75.957634097168977</v>
      </c>
      <c r="AA308" s="4">
        <f t="shared" si="89"/>
        <v>-4.5290626685975539</v>
      </c>
      <c r="AB308" s="4">
        <f t="shared" si="90"/>
        <v>-4.5290626685975468</v>
      </c>
      <c r="AC308" s="4">
        <f t="shared" si="91"/>
        <v>-4.5290626685975468</v>
      </c>
    </row>
    <row r="309" spans="1:29" ht="15" x14ac:dyDescent="0.25">
      <c r="A309">
        <v>2</v>
      </c>
      <c r="B309">
        <v>3.1</v>
      </c>
      <c r="C309">
        <v>4.54</v>
      </c>
      <c r="D309" s="20">
        <f t="shared" si="67"/>
        <v>4.2844962341906934E-2</v>
      </c>
      <c r="E309" s="17">
        <f>IF(OR($A309="",$B309="",$C309=""),"",A309*'MPTO_working_3-way'!$I308)</f>
        <v>2.0856899246838139</v>
      </c>
      <c r="F309" s="21">
        <f>IF(OR($A309="",$B309="",$C309=""),"",B309*'MPTO_working_3-way'!$I308)</f>
        <v>3.2328193832599115</v>
      </c>
      <c r="G309" s="22">
        <f>IF(OR($A309="",$B309="",$C309=""),"",C309*'MPTO_working_3-way'!$I308)</f>
        <v>4.7345161290322579</v>
      </c>
      <c r="H309" s="17">
        <f>IF(OR($A309="",$B309="",$C309=""),"",'MPTO_working_3-way'!E308)</f>
        <v>2.058806319485079</v>
      </c>
      <c r="I309" s="21">
        <f>IF(OR($A309="",$B309="",$C309=""),"",'MPTO_working_3-way'!F308)</f>
        <v>3.2436045171698544</v>
      </c>
      <c r="J309" s="22">
        <f>IF(OR($A309="",$B309="",$C309=""),"",'MPTO_working_3-way'!G308)</f>
        <v>4.8547775094860288</v>
      </c>
      <c r="K309" s="17">
        <f>IF(OR($A309="",$B309="",$C309=""),"",'OddsRatio_working_3-way'!H308)</f>
        <v>2.0698851472780184</v>
      </c>
      <c r="L309" s="21">
        <f>IF(OR($A309="",$B309="",$C309=""),"",'OddsRatio_working_3-way'!I308)</f>
        <v>3.246758809283838</v>
      </c>
      <c r="M309" s="22">
        <f>IF(OR($A309="",$B309="",$C309=""),"",'OddsRatio_working_3-way'!J308)</f>
        <v>4.7873934213641851</v>
      </c>
      <c r="N309" s="29">
        <f t="shared" si="80"/>
        <v>47.945765483409417</v>
      </c>
      <c r="O309" s="30">
        <f t="shared" si="81"/>
        <v>30.932751924780273</v>
      </c>
      <c r="P309" s="30">
        <f t="shared" si="82"/>
        <v>21.121482591810317</v>
      </c>
      <c r="Q309" t="s">
        <v>290</v>
      </c>
      <c r="R309" t="s">
        <v>291</v>
      </c>
      <c r="S309" t="s">
        <v>303</v>
      </c>
      <c r="T309" s="4">
        <v>100</v>
      </c>
      <c r="U309" s="4">
        <f t="shared" si="83"/>
        <v>50</v>
      </c>
      <c r="V309" s="4">
        <f t="shared" si="84"/>
        <v>67.741935483870961</v>
      </c>
      <c r="W309" s="4">
        <f t="shared" si="85"/>
        <v>77.973568281938327</v>
      </c>
      <c r="X309" s="4">
        <f t="shared" si="86"/>
        <v>54.284496234190705</v>
      </c>
      <c r="Y309" s="4">
        <f t="shared" si="87"/>
        <v>72.026431718061673</v>
      </c>
      <c r="Z309" s="4">
        <f t="shared" si="88"/>
        <v>82.258064516129025</v>
      </c>
      <c r="AA309" s="4">
        <f t="shared" si="89"/>
        <v>-4.2844962341907049</v>
      </c>
      <c r="AB309" s="4">
        <f t="shared" si="90"/>
        <v>-4.284496234190712</v>
      </c>
      <c r="AC309" s="4">
        <f t="shared" si="91"/>
        <v>-4.2844962341906978</v>
      </c>
    </row>
    <row r="310" spans="1:29" ht="15" x14ac:dyDescent="0.25">
      <c r="A310">
        <v>1.62</v>
      </c>
      <c r="B310">
        <v>3.88</v>
      </c>
      <c r="C310">
        <v>5.98</v>
      </c>
      <c r="D310" s="20">
        <f t="shared" si="67"/>
        <v>4.2239989647729015E-2</v>
      </c>
      <c r="E310" s="17">
        <f>IF(OR($A310="",$B310="",$C310=""),"",A310*'MPTO_working_3-way'!$I309)</f>
        <v>1.6884287832293212</v>
      </c>
      <c r="F310" s="21">
        <f>IF(OR($A310="",$B310="",$C310=""),"",B310*'MPTO_working_3-way'!$I309)</f>
        <v>4.0438911598331888</v>
      </c>
      <c r="G310" s="22">
        <f>IF(OR($A310="",$B310="",$C310=""),"",C310*'MPTO_working_3-way'!$I309)</f>
        <v>6.2325951380934201</v>
      </c>
      <c r="H310" s="17">
        <f>IF(OR($A310="",$B310="",$C310=""),"",'MPTO_working_3-way'!E309)</f>
        <v>1.6578140664628349</v>
      </c>
      <c r="I310" s="21">
        <f>IF(OR($A310="",$B310="",$C310=""),"",'MPTO_working_3-way'!F309)</f>
        <v>4.104214843643085</v>
      </c>
      <c r="J310" s="22">
        <f>IF(OR($A310="",$B310="",$C310=""),"",'MPTO_working_3-way'!G309)</f>
        <v>6.529798446796959</v>
      </c>
      <c r="K310" s="17">
        <f>IF(OR($A310="",$B310="",$C310=""),"",'OddsRatio_working_3-way'!H309)</f>
        <v>1.6684105047234195</v>
      </c>
      <c r="L310" s="21">
        <f>IF(OR($A310="",$B310="",$C310=""),"",'OddsRatio_working_3-way'!I309)</f>
        <v>4.1048746025862055</v>
      </c>
      <c r="M310" s="22">
        <f>IF(OR($A310="",$B310="",$C310=""),"",'OddsRatio_working_3-way'!J309)</f>
        <v>6.3688456669719802</v>
      </c>
      <c r="N310" s="29">
        <f t="shared" si="80"/>
        <v>59.226661493378529</v>
      </c>
      <c r="O310" s="30">
        <f t="shared" si="81"/>
        <v>24.728657633833304</v>
      </c>
      <c r="P310" s="30">
        <f t="shared" si="82"/>
        <v>16.044680872788163</v>
      </c>
      <c r="Q310" t="s">
        <v>237</v>
      </c>
      <c r="R310" t="s">
        <v>235</v>
      </c>
      <c r="S310" t="s">
        <v>303</v>
      </c>
      <c r="T310" s="4">
        <v>100</v>
      </c>
      <c r="U310" s="4">
        <f t="shared" si="83"/>
        <v>38.271604938271601</v>
      </c>
      <c r="V310" s="4">
        <f t="shared" si="84"/>
        <v>74.226804123711347</v>
      </c>
      <c r="W310" s="4">
        <f t="shared" si="85"/>
        <v>83.277591973244142</v>
      </c>
      <c r="X310" s="4">
        <f t="shared" si="86"/>
        <v>42.495603903044518</v>
      </c>
      <c r="Y310" s="4">
        <f t="shared" si="87"/>
        <v>78.45080308848425</v>
      </c>
      <c r="Z310" s="4">
        <f t="shared" si="88"/>
        <v>87.50159093801706</v>
      </c>
      <c r="AA310" s="4">
        <f t="shared" si="89"/>
        <v>-4.2239989647729175</v>
      </c>
      <c r="AB310" s="4">
        <f t="shared" si="90"/>
        <v>-4.2239989647729033</v>
      </c>
      <c r="AC310" s="4">
        <f t="shared" si="91"/>
        <v>-4.2239989647729175</v>
      </c>
    </row>
    <row r="311" spans="1:29" ht="15" x14ac:dyDescent="0.25">
      <c r="A311">
        <v>1.17</v>
      </c>
      <c r="B311">
        <v>7.75</v>
      </c>
      <c r="C311">
        <v>17.53</v>
      </c>
      <c r="D311" s="20">
        <f t="shared" si="67"/>
        <v>4.0778178367196327E-2</v>
      </c>
      <c r="E311" s="17">
        <f>IF(OR($A311="",$B311="",$C311=""),"",A311*'MPTO_working_3-way'!$I310)</f>
        <v>1.2177104686896196</v>
      </c>
      <c r="F311" s="21">
        <f>IF(OR($A311="",$B311="",$C311=""),"",B311*'MPTO_working_3-way'!$I310)</f>
        <v>8.0660308823457711</v>
      </c>
      <c r="G311" s="22">
        <f>IF(OR($A311="",$B311="",$C311=""),"",C311*'MPTO_working_3-way'!$I310)</f>
        <v>18.244841466776954</v>
      </c>
      <c r="H311" s="17">
        <f>IF(OR($A311="",$B311="",$C311=""),"",'MPTO_working_3-way'!E310)</f>
        <v>1.1889077825107752</v>
      </c>
      <c r="I311" s="21">
        <f>IF(OR($A311="",$B311="",$C311=""),"",'MPTO_working_3-way'!F310)</f>
        <v>8.6625437852728897</v>
      </c>
      <c r="J311" s="22">
        <f>IF(OR($A311="",$B311="",$C311=""),"",'MPTO_working_3-way'!G310)</f>
        <v>23.013720595492195</v>
      </c>
      <c r="K311" s="17">
        <f>IF(OR($A311="",$B311="",$C311=""),"",'OddsRatio_working_3-way'!H310)</f>
        <v>1.1958902695213158</v>
      </c>
      <c r="L311" s="21">
        <f>IF(OR($A311="",$B311="",$C311=""),"",'OddsRatio_working_3-way'!I310)</f>
        <v>8.7779959956993014</v>
      </c>
      <c r="M311" s="22">
        <f>IF(OR($A311="",$B311="",$C311=""),"",'OddsRatio_working_3-way'!J310)</f>
        <v>20.047447971690289</v>
      </c>
      <c r="N311" s="29">
        <f t="shared" si="80"/>
        <v>82.121327336218258</v>
      </c>
      <c r="O311" s="30">
        <f t="shared" si="81"/>
        <v>12.397671352693594</v>
      </c>
      <c r="P311" s="30">
        <f t="shared" si="82"/>
        <v>5.4810013110881535</v>
      </c>
      <c r="Q311" t="s">
        <v>227</v>
      </c>
      <c r="R311" t="s">
        <v>231</v>
      </c>
      <c r="S311" t="s">
        <v>303</v>
      </c>
      <c r="T311" s="4">
        <v>100</v>
      </c>
      <c r="U311" s="4">
        <f t="shared" si="83"/>
        <v>14.529914529914532</v>
      </c>
      <c r="V311" s="4">
        <f t="shared" si="84"/>
        <v>87.096774193548384</v>
      </c>
      <c r="W311" s="4">
        <f t="shared" si="85"/>
        <v>94.295493439817449</v>
      </c>
      <c r="X311" s="4">
        <f t="shared" si="86"/>
        <v>18.607732366634156</v>
      </c>
      <c r="Y311" s="4">
        <f t="shared" si="87"/>
        <v>91.174592030268016</v>
      </c>
      <c r="Z311" s="4">
        <f t="shared" si="88"/>
        <v>98.373311276537095</v>
      </c>
      <c r="AA311" s="4">
        <f t="shared" si="89"/>
        <v>-4.0778178367196247</v>
      </c>
      <c r="AB311" s="4">
        <f t="shared" si="90"/>
        <v>-4.0778178367196318</v>
      </c>
      <c r="AC311" s="4">
        <f t="shared" si="91"/>
        <v>-4.077817836719646</v>
      </c>
    </row>
    <row r="312" spans="1:29" ht="15" x14ac:dyDescent="0.25">
      <c r="A312">
        <v>2.4700000000000002</v>
      </c>
      <c r="B312">
        <v>3.43</v>
      </c>
      <c r="C312">
        <v>2.92</v>
      </c>
      <c r="D312" s="20">
        <f t="shared" si="67"/>
        <v>3.8869242524172343E-2</v>
      </c>
      <c r="E312" s="17">
        <f>IF(OR($A312="",$B312="",$C312=""),"",A312*'MPTO_working_3-way'!$I311)</f>
        <v>2.5660070290347057</v>
      </c>
      <c r="F312" s="21">
        <f>IF(OR($A312="",$B312="",$C312=""),"",B312*'MPTO_working_3-way'!$I311)</f>
        <v>3.5633215018579114</v>
      </c>
      <c r="G312" s="22">
        <f>IF(OR($A312="",$B312="",$C312=""),"",C312*'MPTO_working_3-way'!$I311)</f>
        <v>3.0334981881705834</v>
      </c>
      <c r="H312" s="17">
        <f>IF(OR($A312="",$B312="",$C312=""),"",'MPTO_working_3-way'!E311)</f>
        <v>2.5516590687672696</v>
      </c>
      <c r="I312" s="21">
        <f>IF(OR($A312="",$B312="",$C312=""),"",'MPTO_working_3-way'!F311)</f>
        <v>3.5895200688423938</v>
      </c>
      <c r="J312" s="22">
        <f>IF(OR($A312="",$B312="",$C312=""),"",'MPTO_working_3-way'!G311)</f>
        <v>3.0348153478026254</v>
      </c>
      <c r="K312" s="17">
        <f>IF(OR($A312="",$B312="",$C312=""),"",'OddsRatio_working_3-way'!H311)</f>
        <v>2.5582592913060118</v>
      </c>
      <c r="L312" s="21">
        <f>IF(OR($A312="",$B312="",$C312=""),"",'OddsRatio_working_3-way'!I311)</f>
        <v>3.5758980121589174</v>
      </c>
      <c r="M312" s="22">
        <f>IF(OR($A312="",$B312="",$C312=""),"",'OddsRatio_working_3-way'!J311)</f>
        <v>3.0352774417058113</v>
      </c>
      <c r="N312" s="29">
        <f t="shared" si="80"/>
        <v>38.971054587336241</v>
      </c>
      <c r="O312" s="30">
        <f t="shared" si="81"/>
        <v>28.063704032280029</v>
      </c>
      <c r="P312" s="30">
        <f t="shared" si="82"/>
        <v>32.965241380383738</v>
      </c>
      <c r="Q312" t="s">
        <v>232</v>
      </c>
      <c r="R312" t="s">
        <v>236</v>
      </c>
      <c r="S312" t="s">
        <v>303</v>
      </c>
      <c r="T312" s="4">
        <v>100</v>
      </c>
      <c r="U312" s="4">
        <f t="shared" si="83"/>
        <v>59.514170040485837</v>
      </c>
      <c r="V312" s="4">
        <f t="shared" si="84"/>
        <v>70.845481049562679</v>
      </c>
      <c r="W312" s="4">
        <f t="shared" si="85"/>
        <v>65.753424657534239</v>
      </c>
      <c r="X312" s="4">
        <f t="shared" si="86"/>
        <v>63.401094292903061</v>
      </c>
      <c r="Y312" s="4">
        <f t="shared" si="87"/>
        <v>74.732405301979924</v>
      </c>
      <c r="Z312" s="4">
        <f t="shared" si="88"/>
        <v>69.640348909951484</v>
      </c>
      <c r="AA312" s="4">
        <f t="shared" si="89"/>
        <v>-3.8869242524172236</v>
      </c>
      <c r="AB312" s="4">
        <f t="shared" si="90"/>
        <v>-3.8869242524172449</v>
      </c>
      <c r="AC312" s="4">
        <f t="shared" si="91"/>
        <v>-3.8869242524172449</v>
      </c>
    </row>
    <row r="313" spans="1:29" ht="15" x14ac:dyDescent="0.25">
      <c r="A313">
        <v>13.29</v>
      </c>
      <c r="B313">
        <v>6.2</v>
      </c>
      <c r="C313">
        <v>1.24</v>
      </c>
      <c r="D313" s="20">
        <f t="shared" si="67"/>
        <v>4.2986480254375126E-2</v>
      </c>
      <c r="E313" s="17">
        <f>IF(OR($A313="",$B313="",$C313=""),"",A313*'MPTO_working_3-way'!$I312)</f>
        <v>13.861290322580645</v>
      </c>
      <c r="F313" s="21">
        <f>IF(OR($A313="",$B313="",$C313=""),"",B313*'MPTO_working_3-way'!$I312)</f>
        <v>6.4665161775771258</v>
      </c>
      <c r="G313" s="22">
        <f>IF(OR($A313="",$B313="",$C313=""),"",C313*'MPTO_working_3-way'!$I312)</f>
        <v>1.2933032355154253</v>
      </c>
      <c r="H313" s="17">
        <f>IF(OR($A313="",$B313="",$C313=""),"",'MPTO_working_3-way'!E312)</f>
        <v>16.41612431929871</v>
      </c>
      <c r="I313" s="21">
        <f>IF(OR($A313="",$B313="",$C313=""),"",'MPTO_working_3-way'!F312)</f>
        <v>6.8045034133450786</v>
      </c>
      <c r="J313" s="22">
        <f>IF(OR($A313="",$B313="",$C313=""),"",'MPTO_working_3-way'!G312)</f>
        <v>1.2624305442065695</v>
      </c>
      <c r="K313" s="17">
        <f>IF(OR($A313="",$B313="",$C313=""),"",'OddsRatio_working_3-way'!H312)</f>
        <v>14.858813370500419</v>
      </c>
      <c r="L313" s="21">
        <f>IF(OR($A313="",$B313="",$C313=""),"",'OddsRatio_working_3-way'!I312)</f>
        <v>6.8637778296665743</v>
      </c>
      <c r="M313" s="22">
        <f>IF(OR($A313="",$B313="",$C313=""),"",'OddsRatio_working_3-way'!J312)</f>
        <v>1.2706358998307645</v>
      </c>
      <c r="N313" s="29">
        <f t="shared" si="80"/>
        <v>7.2143355829648588</v>
      </c>
      <c r="O313" s="30">
        <f t="shared" si="81"/>
        <v>15.464277402839191</v>
      </c>
      <c r="P313" s="30">
        <f t="shared" si="82"/>
        <v>77.321387014195935</v>
      </c>
      <c r="Q313" t="s">
        <v>228</v>
      </c>
      <c r="R313" t="s">
        <v>234</v>
      </c>
      <c r="S313" t="s">
        <v>303</v>
      </c>
      <c r="T313" s="4">
        <v>100</v>
      </c>
      <c r="U313" s="4">
        <f t="shared" si="83"/>
        <v>92.475545522949588</v>
      </c>
      <c r="V313" s="4">
        <f t="shared" si="84"/>
        <v>83.870967741935488</v>
      </c>
      <c r="W313" s="4">
        <f t="shared" si="85"/>
        <v>19.35483870967742</v>
      </c>
      <c r="X313" s="4">
        <f t="shared" si="86"/>
        <v>96.774193548387103</v>
      </c>
      <c r="Y313" s="4">
        <f t="shared" si="87"/>
        <v>88.169615767373003</v>
      </c>
      <c r="Z313" s="4">
        <f t="shared" si="88"/>
        <v>23.653486735114932</v>
      </c>
      <c r="AA313" s="4">
        <f t="shared" si="89"/>
        <v>-4.2986480254375152</v>
      </c>
      <c r="AB313" s="4">
        <f t="shared" si="90"/>
        <v>-4.2986480254375152</v>
      </c>
      <c r="AC313" s="4">
        <f t="shared" si="91"/>
        <v>-4.2986480254375117</v>
      </c>
    </row>
    <row r="314" spans="1:29" ht="15" x14ac:dyDescent="0.25">
      <c r="A314">
        <v>2.23</v>
      </c>
      <c r="B314">
        <v>3.38</v>
      </c>
      <c r="C314">
        <v>3.38</v>
      </c>
      <c r="D314" s="20">
        <f t="shared" si="67"/>
        <v>4.0146469604903645E-2</v>
      </c>
      <c r="E314" s="17">
        <f>IF(OR($A314="",$B314="",$C314=""),"",A314*'MPTO_working_3-way'!$I313)</f>
        <v>2.3195266272189352</v>
      </c>
      <c r="F314" s="21">
        <f>IF(OR($A314="",$B314="",$C314=""),"",B314*'MPTO_working_3-way'!$I313)</f>
        <v>3.5156950672645744</v>
      </c>
      <c r="G314" s="22">
        <f>IF(OR($A314="",$B314="",$C314=""),"",C314*'MPTO_working_3-way'!$I313)</f>
        <v>3.5156950672645744</v>
      </c>
      <c r="H314" s="17">
        <f>IF(OR($A314="",$B314="",$C314=""),"",'MPTO_working_3-way'!E313)</f>
        <v>2.2985951572569987</v>
      </c>
      <c r="I314" s="21">
        <f>IF(OR($A314="",$B314="",$C314=""),"",'MPTO_working_3-way'!F313)</f>
        <v>3.5401258728120997</v>
      </c>
      <c r="J314" s="22">
        <f>IF(OR($A314="",$B314="",$C314=""),"",'MPTO_working_3-way'!G313)</f>
        <v>3.5401258728120997</v>
      </c>
      <c r="K314" s="17">
        <f>IF(OR($A314="",$B314="",$C314=""),"",'OddsRatio_working_3-way'!H313)</f>
        <v>2.3073960889324399</v>
      </c>
      <c r="L314" s="21">
        <f>IF(OR($A314="",$B314="",$C314=""),"",'OddsRatio_working_3-way'!I313)</f>
        <v>3.5297582859017944</v>
      </c>
      <c r="M314" s="22">
        <f>IF(OR($A314="",$B314="",$C314=""),"",'OddsRatio_working_3-way'!J313)</f>
        <v>3.5297582859017944</v>
      </c>
      <c r="N314" s="29">
        <f t="shared" si="80"/>
        <v>43.112244897959179</v>
      </c>
      <c r="O314" s="30">
        <f t="shared" si="81"/>
        <v>28.443877551020407</v>
      </c>
      <c r="P314" s="30">
        <f t="shared" si="82"/>
        <v>28.443877551020407</v>
      </c>
      <c r="Q314" t="s">
        <v>263</v>
      </c>
      <c r="R314" t="s">
        <v>248</v>
      </c>
      <c r="S314" t="s">
        <v>304</v>
      </c>
      <c r="T314" s="4">
        <v>100</v>
      </c>
      <c r="U314" s="4">
        <f t="shared" si="83"/>
        <v>55.156950672645742</v>
      </c>
      <c r="V314" s="4">
        <f t="shared" si="84"/>
        <v>70.414201183431956</v>
      </c>
      <c r="W314" s="4">
        <f t="shared" si="85"/>
        <v>70.414201183431956</v>
      </c>
      <c r="X314" s="4">
        <f t="shared" si="86"/>
        <v>59.171597633136095</v>
      </c>
      <c r="Y314" s="4">
        <f t="shared" si="87"/>
        <v>74.428848143922309</v>
      </c>
      <c r="Z314" s="4">
        <f t="shared" si="88"/>
        <v>74.428848143922309</v>
      </c>
      <c r="AA314" s="4">
        <f t="shared" si="89"/>
        <v>-4.014646960490353</v>
      </c>
      <c r="AB314" s="4">
        <f t="shared" si="90"/>
        <v>-4.014646960490353</v>
      </c>
      <c r="AC314" s="4">
        <f t="shared" si="91"/>
        <v>-4.014646960490353</v>
      </c>
    </row>
    <row r="315" spans="1:29" ht="15" x14ac:dyDescent="0.25">
      <c r="A315">
        <v>1.3</v>
      </c>
      <c r="B315">
        <v>5.68</v>
      </c>
      <c r="C315">
        <v>9.92</v>
      </c>
      <c r="D315" s="20">
        <f t="shared" si="67"/>
        <v>4.6093558871841411E-2</v>
      </c>
      <c r="E315" s="17">
        <f>IF(OR($A315="",$B315="",$C315=""),"",A315*'MPTO_working_3-way'!$I314)</f>
        <v>1.359921626533394</v>
      </c>
      <c r="F315" s="21">
        <f>IF(OR($A315="",$B315="",$C315=""),"",B315*'MPTO_working_3-way'!$I314)</f>
        <v>5.9418114143920588</v>
      </c>
      <c r="G315" s="22">
        <f>IF(OR($A315="",$B315="",$C315=""),"",C315*'MPTO_working_3-way'!$I314)</f>
        <v>10.377248104008666</v>
      </c>
      <c r="H315" s="17">
        <f>IF(OR($A315="",$B315="",$C315=""),"",'MPTO_working_3-way'!E314)</f>
        <v>1.3264952510097763</v>
      </c>
      <c r="I315" s="21">
        <f>IF(OR($A315="",$B315="",$C315=""),"",'MPTO_working_3-way'!F314)</f>
        <v>6.2230921893265903</v>
      </c>
      <c r="J315" s="22">
        <f>IF(OR($A315="",$B315="",$C315=""),"",'MPTO_working_3-way'!G314)</f>
        <v>11.703855199918189</v>
      </c>
      <c r="K315" s="17">
        <f>IF(OR($A315="",$B315="",$C315=""),"",'OddsRatio_working_3-way'!H314)</f>
        <v>1.3357571744616015</v>
      </c>
      <c r="L315" s="21">
        <f>IF(OR($A315="",$B315="",$C315=""),"",'OddsRatio_working_3-way'!I314)</f>
        <v>6.2378119216009829</v>
      </c>
      <c r="M315" s="22">
        <f>IF(OR($A315="",$B315="",$C315=""),"",'OddsRatio_working_3-way'!J314)</f>
        <v>10.98317998732495</v>
      </c>
      <c r="N315" s="29">
        <f t="shared" si="80"/>
        <v>73.533649328683879</v>
      </c>
      <c r="O315" s="30">
        <f t="shared" si="81"/>
        <v>16.829884529452301</v>
      </c>
      <c r="P315" s="30">
        <f t="shared" si="82"/>
        <v>9.6364661418638171</v>
      </c>
      <c r="Q315" t="s">
        <v>259</v>
      </c>
      <c r="R315" t="s">
        <v>256</v>
      </c>
      <c r="S315" t="s">
        <v>304</v>
      </c>
      <c r="T315" s="4">
        <v>100</v>
      </c>
      <c r="U315" s="4">
        <f t="shared" si="83"/>
        <v>23.076923076923073</v>
      </c>
      <c r="V315" s="4">
        <f t="shared" si="84"/>
        <v>82.394366197183103</v>
      </c>
      <c r="W315" s="4">
        <f t="shared" si="85"/>
        <v>89.91935483870968</v>
      </c>
      <c r="X315" s="4">
        <f t="shared" si="86"/>
        <v>27.686278964107224</v>
      </c>
      <c r="Y315" s="4">
        <f t="shared" si="87"/>
        <v>87.00372208436724</v>
      </c>
      <c r="Z315" s="4">
        <f t="shared" si="88"/>
        <v>94.528710725893816</v>
      </c>
      <c r="AA315" s="4">
        <f t="shared" si="89"/>
        <v>-4.6093558871841509</v>
      </c>
      <c r="AB315" s="4">
        <f t="shared" si="90"/>
        <v>-4.6093558871841367</v>
      </c>
      <c r="AC315" s="4">
        <f t="shared" si="91"/>
        <v>-4.6093558871841367</v>
      </c>
    </row>
    <row r="316" spans="1:29" ht="15" x14ac:dyDescent="0.25">
      <c r="A316">
        <v>1.39</v>
      </c>
      <c r="B316">
        <v>4.91</v>
      </c>
      <c r="C316">
        <v>8.3800000000000008</v>
      </c>
      <c r="D316" s="20">
        <f t="shared" si="67"/>
        <v>4.2422190455132291E-2</v>
      </c>
      <c r="E316" s="17">
        <f>IF(OR($A316="",$B316="",$C316=""),"",A316*'MPTO_working_3-way'!$I315)</f>
        <v>1.4489668447326338</v>
      </c>
      <c r="F316" s="21">
        <f>IF(OR($A316="",$B316="",$C316=""),"",B316*'MPTO_working_3-way'!$I315)</f>
        <v>5.1182929551346996</v>
      </c>
      <c r="G316" s="22">
        <f>IF(OR($A316="",$B316="",$C316=""),"",C316*'MPTO_working_3-way'!$I315)</f>
        <v>8.7354979560140098</v>
      </c>
      <c r="H316" s="17">
        <f>IF(OR($A316="",$B316="",$C316=""),"",'MPTO_working_3-way'!E315)</f>
        <v>1.4178690888035601</v>
      </c>
      <c r="I316" s="21">
        <f>IF(OR($A316="",$B316="",$C316=""),"",'MPTO_working_3-way'!F315)</f>
        <v>5.2763415943275387</v>
      </c>
      <c r="J316" s="22">
        <f>IF(OR($A316="",$B316="",$C316=""),"",'MPTO_working_3-way'!G315)</f>
        <v>9.5065156244338205</v>
      </c>
      <c r="K316" s="17">
        <f>IF(OR($A316="",$B316="",$C316=""),"",'OddsRatio_working_3-way'!H315)</f>
        <v>1.4272417808883207</v>
      </c>
      <c r="L316" s="21">
        <f>IF(OR($A316="",$B316="",$C316=""),"",'OddsRatio_working_3-way'!I315)</f>
        <v>5.2833727263418826</v>
      </c>
      <c r="M316" s="22">
        <f>IF(OR($A316="",$B316="",$C316=""),"",'OddsRatio_working_3-way'!J315)</f>
        <v>9.0847290845020705</v>
      </c>
      <c r="N316" s="29">
        <f t="shared" si="80"/>
        <v>69.014691649795608</v>
      </c>
      <c r="O316" s="30">
        <f t="shared" si="81"/>
        <v>19.537764031204865</v>
      </c>
      <c r="P316" s="30">
        <f t="shared" si="82"/>
        <v>11.447544318999508</v>
      </c>
      <c r="Q316" t="s">
        <v>260</v>
      </c>
      <c r="R316" t="s">
        <v>246</v>
      </c>
      <c r="S316" t="s">
        <v>304</v>
      </c>
      <c r="T316" s="4">
        <v>100</v>
      </c>
      <c r="U316" s="4">
        <f t="shared" si="83"/>
        <v>28.057553956834536</v>
      </c>
      <c r="V316" s="4">
        <f t="shared" si="84"/>
        <v>79.633401221995925</v>
      </c>
      <c r="W316" s="4">
        <f t="shared" si="85"/>
        <v>88.066825775656326</v>
      </c>
      <c r="X316" s="4">
        <f t="shared" si="86"/>
        <v>32.299773002347749</v>
      </c>
      <c r="Y316" s="4">
        <f t="shared" si="87"/>
        <v>83.875620267509149</v>
      </c>
      <c r="Z316" s="4">
        <f t="shared" si="88"/>
        <v>92.30904482116955</v>
      </c>
      <c r="AA316" s="4">
        <f t="shared" si="89"/>
        <v>-4.2422190455132132</v>
      </c>
      <c r="AB316" s="4">
        <f t="shared" si="90"/>
        <v>-4.2422190455132238</v>
      </c>
      <c r="AC316" s="4">
        <f t="shared" si="91"/>
        <v>-4.2422190455132238</v>
      </c>
    </row>
    <row r="317" spans="1:29" ht="15" x14ac:dyDescent="0.25">
      <c r="A317">
        <v>1.95</v>
      </c>
      <c r="B317">
        <v>3.53</v>
      </c>
      <c r="C317">
        <v>4.24</v>
      </c>
      <c r="D317" s="20">
        <f t="shared" si="67"/>
        <v>3.1955688404456506E-2</v>
      </c>
      <c r="E317" s="17">
        <f>IF(OR($A317="",$B317="",$C317=""),"",A317*'MPTO_working_3-way'!$I316)</f>
        <v>2.0123135923886903</v>
      </c>
      <c r="F317" s="21">
        <f>IF(OR($A317="",$B317="",$C317=""),"",B317*'MPTO_working_3-way'!$I316)</f>
        <v>3.6428035800677314</v>
      </c>
      <c r="G317" s="22">
        <f>IF(OR($A317="",$B317="",$C317=""),"",C317*'MPTO_working_3-way'!$I316)</f>
        <v>4.3754921188348961</v>
      </c>
      <c r="H317" s="17">
        <f>IF(OR($A317="",$B317="",$C317=""),"",'MPTO_working_3-way'!E316)</f>
        <v>1.9913629939680146</v>
      </c>
      <c r="I317" s="21">
        <f>IF(OR($A317="",$B317="",$C317=""),"",'MPTO_working_3-way'!F316)</f>
        <v>3.66791809760156</v>
      </c>
      <c r="J317" s="22">
        <f>IF(OR($A317="",$B317="",$C317=""),"",'MPTO_working_3-way'!G316)</f>
        <v>4.4405533263278336</v>
      </c>
      <c r="K317" s="17">
        <f>IF(OR($A317="",$B317="",$C317=""),"",'OddsRatio_working_3-way'!H316)</f>
        <v>1.9995493643793449</v>
      </c>
      <c r="L317" s="21">
        <f>IF(OR($A317="",$B317="",$C317=""),"",'OddsRatio_working_3-way'!I316)</f>
        <v>3.6619577809260466</v>
      </c>
      <c r="M317" s="22">
        <f>IF(OR($A317="",$B317="",$C317=""),"",'OddsRatio_working_3-way'!J316)</f>
        <v>4.4089894111464005</v>
      </c>
      <c r="N317" s="29">
        <f t="shared" si="80"/>
        <v>49.694043899637094</v>
      </c>
      <c r="O317" s="30">
        <f t="shared" si="81"/>
        <v>27.451384023878848</v>
      </c>
      <c r="P317" s="30">
        <f t="shared" si="82"/>
        <v>22.85457207648404</v>
      </c>
      <c r="Q317" t="s">
        <v>292</v>
      </c>
      <c r="R317" t="s">
        <v>293</v>
      </c>
      <c r="S317" t="s">
        <v>304</v>
      </c>
      <c r="T317" s="4">
        <v>100</v>
      </c>
      <c r="U317" s="4">
        <f t="shared" si="83"/>
        <v>48.717948717948723</v>
      </c>
      <c r="V317" s="4">
        <f t="shared" si="84"/>
        <v>71.671388101982998</v>
      </c>
      <c r="W317" s="4">
        <f t="shared" si="85"/>
        <v>76.415094339622627</v>
      </c>
      <c r="X317" s="4">
        <f t="shared" si="86"/>
        <v>51.913517558394354</v>
      </c>
      <c r="Y317" s="4">
        <f t="shared" si="87"/>
        <v>74.866956942428644</v>
      </c>
      <c r="Z317" s="4">
        <f t="shared" si="88"/>
        <v>79.610663180068286</v>
      </c>
      <c r="AA317" s="4">
        <f t="shared" si="89"/>
        <v>-3.1955688404456311</v>
      </c>
      <c r="AB317" s="4">
        <f t="shared" si="90"/>
        <v>-3.1955688404456453</v>
      </c>
      <c r="AC317" s="4">
        <f t="shared" si="91"/>
        <v>-3.1955688404456595</v>
      </c>
    </row>
    <row r="318" spans="1:29" ht="15" x14ac:dyDescent="0.25">
      <c r="A318">
        <v>2.62</v>
      </c>
      <c r="B318">
        <v>3.19</v>
      </c>
      <c r="C318">
        <v>2.96</v>
      </c>
      <c r="D318" s="20">
        <f t="shared" si="67"/>
        <v>3.2996850975266501E-2</v>
      </c>
      <c r="E318" s="17">
        <f>IF(OR($A318="",$B318="",$C318=""),"",A318*'MPTO_working_3-way'!$I317)</f>
        <v>2.7064517495551983</v>
      </c>
      <c r="F318" s="21">
        <f>IF(OR($A318="",$B318="",$C318=""),"",B318*'MPTO_working_3-way'!$I317)</f>
        <v>3.2952599546111001</v>
      </c>
      <c r="G318" s="22">
        <f>IF(OR($A318="",$B318="",$C318=""),"",C318*'MPTO_working_3-way'!$I317)</f>
        <v>3.0576706788867889</v>
      </c>
      <c r="H318" s="17">
        <f>IF(OR($A318="",$B318="",$C318=""),"",'MPTO_working_3-way'!E317)</f>
        <v>2.6977414905691162</v>
      </c>
      <c r="I318" s="21">
        <f>IF(OR($A318="",$B318="",$C318=""),"",'MPTO_working_3-way'!F317)</f>
        <v>3.3059963416211691</v>
      </c>
      <c r="J318" s="22">
        <f>IF(OR($A318="",$B318="",$C318=""),"",'MPTO_working_3-way'!G317)</f>
        <v>3.0596114422308238</v>
      </c>
      <c r="K318" s="17">
        <f>IF(OR($A318="",$B318="",$C318=""),"",'OddsRatio_working_3-way'!H317)</f>
        <v>2.7018209672801579</v>
      </c>
      <c r="L318" s="21">
        <f>IF(OR($A318="",$B318="",$C318=""),"",'OddsRatio_working_3-way'!I317)</f>
        <v>3.3006098261379901</v>
      </c>
      <c r="M318" s="22">
        <f>IF(OR($A318="",$B318="",$C318=""),"",'OddsRatio_working_3-way'!J317)</f>
        <v>3.0589932690550059</v>
      </c>
      <c r="N318" s="29">
        <f t="shared" si="80"/>
        <v>36.948746644544791</v>
      </c>
      <c r="O318" s="30">
        <f t="shared" si="81"/>
        <v>30.346619501162174</v>
      </c>
      <c r="P318" s="30">
        <f t="shared" si="82"/>
        <v>32.704633854293021</v>
      </c>
      <c r="Q318" t="s">
        <v>294</v>
      </c>
      <c r="R318" t="s">
        <v>295</v>
      </c>
      <c r="S318" t="s">
        <v>304</v>
      </c>
      <c r="T318" s="4">
        <v>100</v>
      </c>
      <c r="U318" s="4">
        <f t="shared" si="83"/>
        <v>61.832061068702288</v>
      </c>
      <c r="V318" s="4">
        <f t="shared" si="84"/>
        <v>68.652037617554868</v>
      </c>
      <c r="W318" s="4">
        <f t="shared" si="85"/>
        <v>66.21621621621621</v>
      </c>
      <c r="X318" s="4">
        <f t="shared" si="86"/>
        <v>65.131746166228922</v>
      </c>
      <c r="Y318" s="4">
        <f t="shared" si="87"/>
        <v>71.951722715081488</v>
      </c>
      <c r="Z318" s="4">
        <f t="shared" si="88"/>
        <v>69.515901313742859</v>
      </c>
      <c r="AA318" s="4">
        <f t="shared" si="89"/>
        <v>-3.2996850975266341</v>
      </c>
      <c r="AB318" s="4">
        <f t="shared" si="90"/>
        <v>-3.2996850975266199</v>
      </c>
      <c r="AC318" s="4">
        <f t="shared" si="91"/>
        <v>-3.2996850975266483</v>
      </c>
    </row>
    <row r="319" spans="1:29" ht="15" x14ac:dyDescent="0.25">
      <c r="A319">
        <v>2.29</v>
      </c>
      <c r="B319">
        <v>3.39</v>
      </c>
      <c r="C319">
        <v>3.32</v>
      </c>
      <c r="D319" s="20">
        <f t="shared" si="67"/>
        <v>3.2871292721995182E-2</v>
      </c>
      <c r="E319" s="17">
        <f>IF(OR($A319="",$B319="",$C319=""),"",A319*'MPTO_working_3-way'!$I318)</f>
        <v>2.3652752603333691</v>
      </c>
      <c r="F319" s="21">
        <f>IF(OR($A319="",$B319="",$C319=""),"",B319*'MPTO_working_3-way'!$I318)</f>
        <v>3.5014336823275638</v>
      </c>
      <c r="G319" s="22">
        <f>IF(OR($A319="",$B319="",$C319=""),"",C319*'MPTO_working_3-way'!$I318)</f>
        <v>3.4291326918370237</v>
      </c>
      <c r="H319" s="17">
        <f>IF(OR($A319="",$B319="",$C319=""),"",'MPTO_working_3-way'!E318)</f>
        <v>2.3489389981988746</v>
      </c>
      <c r="I319" s="21">
        <f>IF(OR($A319="",$B319="",$C319=""),"",'MPTO_working_3-way'!F318)</f>
        <v>3.520777742847474</v>
      </c>
      <c r="J319" s="22">
        <f>IF(OR($A319="",$B319="",$C319=""),"",'MPTO_working_3-way'!G318)</f>
        <v>3.4453328147839333</v>
      </c>
      <c r="K319" s="17">
        <f>IF(OR($A319="",$B319="",$C319=""),"",'OddsRatio_working_3-way'!H318)</f>
        <v>2.3559407267463834</v>
      </c>
      <c r="L319" s="21">
        <f>IF(OR($A319="",$B319="",$C319=""),"",'OddsRatio_working_3-way'!I318)</f>
        <v>3.5121692534293456</v>
      </c>
      <c r="M319" s="22">
        <f>IF(OR($A319="",$B319="",$C319=""),"",'OddsRatio_working_3-way'!J318)</f>
        <v>3.4385910744586115</v>
      </c>
      <c r="N319" s="29">
        <f t="shared" si="80"/>
        <v>42.278377352962167</v>
      </c>
      <c r="O319" s="30">
        <f t="shared" si="81"/>
        <v>28.559729834301876</v>
      </c>
      <c r="P319" s="30">
        <f t="shared" si="82"/>
        <v>29.161892812735957</v>
      </c>
      <c r="Q319" t="s">
        <v>296</v>
      </c>
      <c r="R319" t="s">
        <v>297</v>
      </c>
      <c r="S319" t="s">
        <v>304</v>
      </c>
      <c r="T319" s="4">
        <v>100</v>
      </c>
      <c r="U319" s="4">
        <f t="shared" si="83"/>
        <v>56.331877729257641</v>
      </c>
      <c r="V319" s="4">
        <f t="shared" si="84"/>
        <v>70.501474926253692</v>
      </c>
      <c r="W319" s="4">
        <f t="shared" si="85"/>
        <v>69.879518072289159</v>
      </c>
      <c r="X319" s="4">
        <f t="shared" si="86"/>
        <v>59.619007001457156</v>
      </c>
      <c r="Y319" s="4">
        <f t="shared" si="87"/>
        <v>73.788604198453214</v>
      </c>
      <c r="Z319" s="4">
        <f t="shared" si="88"/>
        <v>73.16664734448868</v>
      </c>
      <c r="AA319" s="4">
        <f t="shared" si="89"/>
        <v>-3.2871292721995147</v>
      </c>
      <c r="AB319" s="4">
        <f t="shared" si="90"/>
        <v>-3.2871292721995218</v>
      </c>
      <c r="AC319" s="4">
        <f t="shared" si="91"/>
        <v>-3.2871292721995218</v>
      </c>
    </row>
    <row r="320" spans="1:29" ht="15" x14ac:dyDescent="0.25">
      <c r="A320">
        <v>2.0499999999999998</v>
      </c>
      <c r="B320">
        <v>3.36</v>
      </c>
      <c r="C320">
        <v>4.0599999999999996</v>
      </c>
      <c r="D320" s="20">
        <f t="shared" si="67"/>
        <v>3.1729344387040115E-2</v>
      </c>
      <c r="E320" s="17">
        <f>IF(OR($A320="",$B320="",$C320=""),"",A320*'MPTO_working_3-way'!$I319)</f>
        <v>2.1150451559934322</v>
      </c>
      <c r="F320" s="21">
        <f>IF(OR($A320="",$B320="",$C320=""),"",B320*'MPTO_working_3-way'!$I319)</f>
        <v>3.4666105971404546</v>
      </c>
      <c r="G320" s="22">
        <f>IF(OR($A320="",$B320="",$C320=""),"",C320*'MPTO_working_3-way'!$I319)</f>
        <v>4.1888211382113827</v>
      </c>
      <c r="H320" s="17">
        <f>IF(OR($A320="",$B320="",$C320=""),"",'MPTO_working_3-way'!E319)</f>
        <v>2.0954325796728468</v>
      </c>
      <c r="I320" s="21">
        <f>IF(OR($A320="",$B320="",$C320=""),"",'MPTO_working_3-way'!F319)</f>
        <v>3.4838034555728679</v>
      </c>
      <c r="J320" s="22">
        <f>IF(OR($A320="",$B320="",$C320=""),"",'MPTO_working_3-way'!G319)</f>
        <v>4.2421599580920573</v>
      </c>
      <c r="K320" s="17">
        <f>IF(OR($A320="",$B320="",$C320=""),"",'OddsRatio_working_3-way'!H319)</f>
        <v>2.1033792439079564</v>
      </c>
      <c r="L320" s="21">
        <f>IF(OR($A320="",$B320="",$C320=""),"",'OddsRatio_working_3-way'!I319)</f>
        <v>3.4799762053550269</v>
      </c>
      <c r="M320" s="22">
        <f>IF(OR($A320="",$B320="",$C320=""),"",'OddsRatio_working_3-way'!J319)</f>
        <v>4.2155623679603309</v>
      </c>
      <c r="N320" s="29">
        <f t="shared" si="80"/>
        <v>47.280314425736321</v>
      </c>
      <c r="O320" s="30">
        <f t="shared" si="81"/>
        <v>28.846620408559364</v>
      </c>
      <c r="P320" s="30">
        <f t="shared" si="82"/>
        <v>23.8730651657043</v>
      </c>
      <c r="Q320" t="s">
        <v>298</v>
      </c>
      <c r="R320" t="s">
        <v>299</v>
      </c>
      <c r="S320" t="s">
        <v>304</v>
      </c>
      <c r="T320" s="4">
        <v>100</v>
      </c>
      <c r="U320" s="4">
        <f t="shared" si="83"/>
        <v>51.219512195121943</v>
      </c>
      <c r="V320" s="4">
        <f t="shared" si="84"/>
        <v>70.238095238095241</v>
      </c>
      <c r="W320" s="4">
        <f t="shared" si="85"/>
        <v>75.369458128078819</v>
      </c>
      <c r="X320" s="4">
        <f t="shared" si="86"/>
        <v>54.392446633825941</v>
      </c>
      <c r="Y320" s="4">
        <f t="shared" si="87"/>
        <v>73.411029676799245</v>
      </c>
      <c r="Z320" s="4">
        <f t="shared" si="88"/>
        <v>78.542392566782809</v>
      </c>
      <c r="AA320" s="4">
        <f t="shared" si="89"/>
        <v>-3.1729344387039973</v>
      </c>
      <c r="AB320" s="4">
        <f t="shared" si="90"/>
        <v>-3.1729344387040044</v>
      </c>
      <c r="AC320" s="4">
        <f t="shared" si="91"/>
        <v>-3.1729344387039902</v>
      </c>
    </row>
    <row r="321" spans="1:29" ht="15" x14ac:dyDescent="0.25">
      <c r="A321"/>
      <c r="B321"/>
      <c r="C321"/>
      <c r="D321" s="20" t="str">
        <f t="shared" si="67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29" t="e">
        <f t="shared" si="80"/>
        <v>#VALUE!</v>
      </c>
      <c r="O321" s="30" t="e">
        <f t="shared" si="81"/>
        <v>#VALUE!</v>
      </c>
      <c r="P321" s="30" t="e">
        <f t="shared" si="82"/>
        <v>#VALUE!</v>
      </c>
      <c r="Q321" t="s">
        <v>226</v>
      </c>
      <c r="R321" t="s">
        <v>233</v>
      </c>
      <c r="S321" t="s">
        <v>304</v>
      </c>
      <c r="T321" s="4">
        <v>100</v>
      </c>
      <c r="U321" s="4" t="e">
        <f t="shared" si="83"/>
        <v>#DIV/0!</v>
      </c>
      <c r="V321" s="4" t="e">
        <f t="shared" si="84"/>
        <v>#DIV/0!</v>
      </c>
      <c r="W321" s="4" t="e">
        <f t="shared" si="85"/>
        <v>#DIV/0!</v>
      </c>
      <c r="X321" s="4" t="e">
        <f t="shared" si="86"/>
        <v>#DIV/0!</v>
      </c>
      <c r="Y321" s="4" t="e">
        <f t="shared" si="87"/>
        <v>#DIV/0!</v>
      </c>
      <c r="Z321" s="4" t="e">
        <f t="shared" si="88"/>
        <v>#DIV/0!</v>
      </c>
      <c r="AA321" s="4" t="e">
        <f t="shared" si="89"/>
        <v>#DIV/0!</v>
      </c>
      <c r="AB321" s="4" t="e">
        <f t="shared" si="90"/>
        <v>#DIV/0!</v>
      </c>
      <c r="AC321" s="4" t="e">
        <f t="shared" si="91"/>
        <v>#DIV/0!</v>
      </c>
    </row>
    <row r="322" spans="1:29" ht="15" x14ac:dyDescent="0.25">
      <c r="A322">
        <v>3.03</v>
      </c>
      <c r="B322">
        <v>3.45</v>
      </c>
      <c r="C322">
        <v>2.38</v>
      </c>
      <c r="D322" s="20">
        <f t="shared" si="67"/>
        <v>4.0056142990988919E-2</v>
      </c>
      <c r="E322" s="17">
        <f>IF(OR($A322="",$B322="",$C322=""),"",A322*'MPTO_working_3-way'!$I321)</f>
        <v>3.1513701132626961</v>
      </c>
      <c r="F322" s="21">
        <f>IF(OR($A322="",$B322="",$C322=""),"",B322*'MPTO_working_3-way'!$I321)</f>
        <v>3.588193693318912</v>
      </c>
      <c r="G322" s="22">
        <f>IF(OR($A322="",$B322="",$C322=""),"",C322*'MPTO_working_3-way'!$I321)</f>
        <v>2.4753336203185534</v>
      </c>
      <c r="H322" s="17">
        <f>IF(OR($A322="",$B322="",$C322=""),"",'MPTO_working_3-way'!E321)</f>
        <v>3.1577522493879151</v>
      </c>
      <c r="I322" s="21">
        <f>IF(OR($A322="",$B322="",$C322=""),"",'MPTO_working_3-way'!F321)</f>
        <v>3.6165969638955642</v>
      </c>
      <c r="J322" s="22">
        <f>IF(OR($A322="",$B322="",$C322=""),"",'MPTO_working_3-way'!G321)</f>
        <v>2.4581136236317236</v>
      </c>
      <c r="K322" s="17">
        <f>IF(OR($A322="",$B322="",$C322=""),"",'OddsRatio_working_3-way'!H321)</f>
        <v>3.1561530825876001</v>
      </c>
      <c r="L322" s="21">
        <f>IF(OR($A322="",$B322="",$C322=""),"",'OddsRatio_working_3-way'!I321)</f>
        <v>3.6022537203643434</v>
      </c>
      <c r="M322" s="22">
        <f>IF(OR($A322="",$B322="",$C322=""),"",'OddsRatio_working_3-way'!J321)</f>
        <v>2.4657592384093046</v>
      </c>
      <c r="N322" s="29">
        <f t="shared" si="80"/>
        <v>31.73222960360799</v>
      </c>
      <c r="O322" s="30">
        <f t="shared" si="81"/>
        <v>27.869175564907884</v>
      </c>
      <c r="P322" s="30">
        <f t="shared" si="82"/>
        <v>40.398594831484125</v>
      </c>
      <c r="Q322" t="s">
        <v>229</v>
      </c>
      <c r="R322" t="s">
        <v>230</v>
      </c>
      <c r="S322" t="s">
        <v>304</v>
      </c>
      <c r="T322" s="4">
        <v>100</v>
      </c>
      <c r="U322" s="4">
        <f t="shared" si="83"/>
        <v>66.996699669967001</v>
      </c>
      <c r="V322" s="4">
        <f t="shared" si="84"/>
        <v>71.014492753623188</v>
      </c>
      <c r="W322" s="4">
        <f t="shared" si="85"/>
        <v>57.983193277310924</v>
      </c>
      <c r="X322" s="4">
        <f t="shared" si="86"/>
        <v>71.002313969065895</v>
      </c>
      <c r="Y322" s="4">
        <f t="shared" si="87"/>
        <v>75.020107052722082</v>
      </c>
      <c r="Z322" s="4">
        <f t="shared" si="88"/>
        <v>61.988807576409812</v>
      </c>
      <c r="AA322" s="4">
        <f t="shared" si="89"/>
        <v>-4.0056142990988945</v>
      </c>
      <c r="AB322" s="4">
        <f t="shared" si="90"/>
        <v>-4.0056142990988945</v>
      </c>
      <c r="AC322" s="4">
        <f t="shared" si="91"/>
        <v>-4.0056142990988874</v>
      </c>
    </row>
    <row r="323" spans="1:29" ht="15" x14ac:dyDescent="0.25">
      <c r="A323">
        <v>2.08</v>
      </c>
      <c r="B323">
        <v>3.6</v>
      </c>
      <c r="C323">
        <v>3.56</v>
      </c>
      <c r="D323" s="20">
        <f t="shared" si="67"/>
        <v>3.9445884951502919E-2</v>
      </c>
      <c r="E323" s="17">
        <f>IF(OR($A323="",$B323="",$C323=""),"",A323*'MPTO_working_3-way'!$I322)</f>
        <v>2.1620474406991264</v>
      </c>
      <c r="F323" s="21">
        <f>IF(OR($A323="",$B323="",$C323=""),"",B323*'MPTO_working_3-way'!$I322)</f>
        <v>3.7420051858254104</v>
      </c>
      <c r="G323" s="22">
        <f>IF(OR($A323="",$B323="",$C323=""),"",C323*'MPTO_working_3-way'!$I322)</f>
        <v>3.7004273504273506</v>
      </c>
      <c r="H323" s="17">
        <f>IF(OR($A323="",$B323="",$C323=""),"",'MPTO_working_3-way'!E322)</f>
        <v>2.1384857612267254</v>
      </c>
      <c r="I323" s="21">
        <f>IF(OR($A323="",$B323="",$C323=""),"",'MPTO_working_3-way'!F322)</f>
        <v>3.7788731968427736</v>
      </c>
      <c r="J323" s="22">
        <f>IF(OR($A323="",$B323="",$C323=""),"",'MPTO_working_3-way'!G322)</f>
        <v>3.7348238036883163</v>
      </c>
      <c r="K323" s="17">
        <f>IF(OR($A323="",$B323="",$C323=""),"",'OddsRatio_working_3-way'!H322)</f>
        <v>2.1479581707149689</v>
      </c>
      <c r="L323" s="21">
        <f>IF(OR($A323="",$B323="",$C323=""),"",'OddsRatio_working_3-way'!I322)</f>
        <v>3.763603003573071</v>
      </c>
      <c r="M323" s="22">
        <f>IF(OR($A323="",$B323="",$C323=""),"",'OddsRatio_working_3-way'!J322)</f>
        <v>3.7210860342873318</v>
      </c>
      <c r="N323" s="29">
        <f t="shared" si="80"/>
        <v>46.252454094006232</v>
      </c>
      <c r="O323" s="30">
        <f t="shared" si="81"/>
        <v>26.723640143203603</v>
      </c>
      <c r="P323" s="30">
        <f t="shared" si="82"/>
        <v>27.023905762790157</v>
      </c>
      <c r="Q323" t="s">
        <v>261</v>
      </c>
      <c r="R323" t="s">
        <v>251</v>
      </c>
      <c r="S323" t="s">
        <v>305</v>
      </c>
      <c r="T323" s="4">
        <v>100</v>
      </c>
      <c r="U323" s="4">
        <f t="shared" si="83"/>
        <v>51.92307692307692</v>
      </c>
      <c r="V323" s="4">
        <f t="shared" si="84"/>
        <v>72.222222222222229</v>
      </c>
      <c r="W323" s="4">
        <f t="shared" si="85"/>
        <v>71.910112359550567</v>
      </c>
      <c r="X323" s="4">
        <f t="shared" si="86"/>
        <v>55.867665418227219</v>
      </c>
      <c r="Y323" s="4">
        <f t="shared" si="87"/>
        <v>76.166810717372513</v>
      </c>
      <c r="Z323" s="4">
        <f t="shared" si="88"/>
        <v>75.854700854700852</v>
      </c>
      <c r="AA323" s="4">
        <f t="shared" si="89"/>
        <v>-3.944588495150299</v>
      </c>
      <c r="AB323" s="4">
        <f t="shared" si="90"/>
        <v>-3.9445884951502848</v>
      </c>
      <c r="AC323" s="4">
        <f t="shared" si="91"/>
        <v>-3.9445884951502848</v>
      </c>
    </row>
    <row r="324" spans="1:29" ht="15" x14ac:dyDescent="0.25">
      <c r="A324">
        <v>2.15</v>
      </c>
      <c r="B324">
        <v>3</v>
      </c>
      <c r="C324">
        <v>4.03</v>
      </c>
      <c r="D324" s="20">
        <f t="shared" si="67"/>
        <v>4.6588570219477932E-2</v>
      </c>
      <c r="E324" s="17">
        <f>IF(OR($A324="",$B324="",$C324=""),"",A324*'MPTO_working_3-way'!$I323)</f>
        <v>2.2501654259718773</v>
      </c>
      <c r="F324" s="21">
        <f>IF(OR($A324="",$B324="",$C324=""),"",B324*'MPTO_working_3-way'!$I323)</f>
        <v>3.139765710658434</v>
      </c>
      <c r="G324" s="22">
        <f>IF(OR($A324="",$B324="",$C324=""),"",C324*'MPTO_working_3-way'!$I323)</f>
        <v>4.2177519379844961</v>
      </c>
      <c r="H324" s="17">
        <f>IF(OR($A324="",$B324="",$C324=""),"",'MPTO_working_3-way'!E323)</f>
        <v>2.2242648107475964</v>
      </c>
      <c r="I324" s="21">
        <f>IF(OR($A324="",$B324="",$C324=""),"",'MPTO_working_3-way'!F323)</f>
        <v>3.1465953798042974</v>
      </c>
      <c r="J324" s="22">
        <f>IF(OR($A324="",$B324="",$C324=""),"",'MPTO_working_3-way'!G323)</f>
        <v>4.2990517669110755</v>
      </c>
      <c r="K324" s="17">
        <f>IF(OR($A324="",$B324="",$C324=""),"",'OddsRatio_working_3-way'!H323)</f>
        <v>2.2353494316192757</v>
      </c>
      <c r="L324" s="21">
        <f>IF(OR($A324="",$B324="",$C324=""),"",'OddsRatio_working_3-way'!I323)</f>
        <v>3.1484337941204794</v>
      </c>
      <c r="M324" s="22">
        <f>IF(OR($A324="",$B324="",$C324=""),"",'OddsRatio_working_3-way'!J323)</f>
        <v>4.2548771980925268</v>
      </c>
      <c r="N324" s="29">
        <f t="shared" si="80"/>
        <v>44.441177011156249</v>
      </c>
      <c r="O324" s="30">
        <f t="shared" si="81"/>
        <v>31.84951019132864</v>
      </c>
      <c r="P324" s="30">
        <f t="shared" si="82"/>
        <v>23.709312797515118</v>
      </c>
      <c r="Q324" t="s">
        <v>300</v>
      </c>
      <c r="R324" t="s">
        <v>301</v>
      </c>
      <c r="S324" t="s">
        <v>305</v>
      </c>
      <c r="T324" s="4">
        <v>100</v>
      </c>
      <c r="U324" s="4">
        <f t="shared" si="83"/>
        <v>53.488372093023258</v>
      </c>
      <c r="V324" s="4">
        <f t="shared" si="84"/>
        <v>66.666666666666657</v>
      </c>
      <c r="W324" s="4">
        <f t="shared" si="85"/>
        <v>75.186104218362274</v>
      </c>
      <c r="X324" s="4">
        <f t="shared" si="86"/>
        <v>58.147229114971047</v>
      </c>
      <c r="Y324" s="4">
        <f t="shared" si="87"/>
        <v>71.325523688614453</v>
      </c>
      <c r="Z324" s="4">
        <f t="shared" si="88"/>
        <v>79.84496124031007</v>
      </c>
      <c r="AA324" s="4">
        <f t="shared" si="89"/>
        <v>-4.6588570219477887</v>
      </c>
      <c r="AB324" s="4">
        <f t="shared" si="90"/>
        <v>-4.6588570219477958</v>
      </c>
      <c r="AC324" s="4">
        <f t="shared" si="91"/>
        <v>-4.6588570219477958</v>
      </c>
    </row>
    <row r="325" spans="1:29" x14ac:dyDescent="0.2">
      <c r="D325" s="20" t="str">
        <f t="shared" ref="D325:D388" si="92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1"/>
    </row>
    <row r="326" spans="1:29" x14ac:dyDescent="0.2">
      <c r="D326" s="20" t="str">
        <f t="shared" si="92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1"/>
    </row>
    <row r="327" spans="1:29" x14ac:dyDescent="0.2">
      <c r="D327" s="20" t="str">
        <f t="shared" si="92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1"/>
    </row>
    <row r="328" spans="1:29" x14ac:dyDescent="0.2">
      <c r="D328" s="20" t="str">
        <f t="shared" si="92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1"/>
    </row>
    <row r="329" spans="1:29" x14ac:dyDescent="0.2">
      <c r="D329" s="20" t="str">
        <f t="shared" si="92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1"/>
    </row>
    <row r="330" spans="1:29" x14ac:dyDescent="0.2">
      <c r="D330" s="20" t="str">
        <f t="shared" si="92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1"/>
    </row>
    <row r="331" spans="1:29" x14ac:dyDescent="0.2">
      <c r="D331" s="20" t="str">
        <f t="shared" si="92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1"/>
    </row>
    <row r="332" spans="1:29" x14ac:dyDescent="0.2">
      <c r="D332" s="20" t="str">
        <f t="shared" si="92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1"/>
    </row>
    <row r="333" spans="1:29" x14ac:dyDescent="0.2">
      <c r="D333" s="20" t="str">
        <f t="shared" si="92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1"/>
    </row>
    <row r="334" spans="1:29" x14ac:dyDescent="0.2">
      <c r="D334" s="20" t="str">
        <f t="shared" si="92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1"/>
    </row>
    <row r="335" spans="1:29" x14ac:dyDescent="0.2">
      <c r="D335" s="20" t="str">
        <f t="shared" si="92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1"/>
    </row>
    <row r="336" spans="1:29" x14ac:dyDescent="0.2">
      <c r="D336" s="20" t="str">
        <f t="shared" si="92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1"/>
    </row>
    <row r="337" spans="4:16" x14ac:dyDescent="0.2">
      <c r="D337" s="20" t="str">
        <f t="shared" si="92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1"/>
    </row>
    <row r="338" spans="4:16" x14ac:dyDescent="0.2">
      <c r="D338" s="20" t="str">
        <f t="shared" si="92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1"/>
    </row>
    <row r="339" spans="4:16" x14ac:dyDescent="0.2">
      <c r="D339" s="20" t="str">
        <f t="shared" si="92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1"/>
    </row>
    <row r="340" spans="4:16" x14ac:dyDescent="0.2">
      <c r="D340" s="20" t="str">
        <f t="shared" si="92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1"/>
    </row>
    <row r="341" spans="4:16" x14ac:dyDescent="0.2">
      <c r="D341" s="20" t="str">
        <f t="shared" si="92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1"/>
    </row>
    <row r="342" spans="4:16" x14ac:dyDescent="0.2">
      <c r="D342" s="20" t="str">
        <f t="shared" si="92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1"/>
    </row>
    <row r="343" spans="4:16" x14ac:dyDescent="0.2">
      <c r="D343" s="20" t="str">
        <f t="shared" si="92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1"/>
    </row>
    <row r="344" spans="4:16" x14ac:dyDescent="0.2">
      <c r="D344" s="20" t="str">
        <f t="shared" si="92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1"/>
    </row>
    <row r="345" spans="4:16" x14ac:dyDescent="0.2">
      <c r="D345" s="20" t="str">
        <f t="shared" si="92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1"/>
    </row>
    <row r="346" spans="4:16" x14ac:dyDescent="0.2">
      <c r="D346" s="20" t="str">
        <f t="shared" si="92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1"/>
    </row>
    <row r="347" spans="4:16" x14ac:dyDescent="0.2">
      <c r="D347" s="20" t="str">
        <f t="shared" si="92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1"/>
    </row>
    <row r="348" spans="4:16" x14ac:dyDescent="0.2">
      <c r="D348" s="20" t="str">
        <f t="shared" si="92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1"/>
    </row>
    <row r="349" spans="4:16" x14ac:dyDescent="0.2">
      <c r="D349" s="20" t="str">
        <f t="shared" si="92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1"/>
    </row>
    <row r="350" spans="4:16" x14ac:dyDescent="0.2">
      <c r="D350" s="20" t="str">
        <f t="shared" si="92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1"/>
    </row>
    <row r="351" spans="4:16" x14ac:dyDescent="0.2">
      <c r="D351" s="20" t="str">
        <f t="shared" si="92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1"/>
    </row>
    <row r="352" spans="4:16" x14ac:dyDescent="0.2">
      <c r="D352" s="20" t="str">
        <f t="shared" si="92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1"/>
    </row>
    <row r="353" spans="4:16" x14ac:dyDescent="0.2">
      <c r="D353" s="20" t="str">
        <f t="shared" si="92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1"/>
    </row>
    <row r="354" spans="4:16" x14ac:dyDescent="0.2">
      <c r="D354" s="20" t="str">
        <f t="shared" si="92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1"/>
    </row>
    <row r="355" spans="4:16" x14ac:dyDescent="0.2">
      <c r="D355" s="20" t="str">
        <f t="shared" si="92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1"/>
    </row>
    <row r="356" spans="4:16" x14ac:dyDescent="0.2">
      <c r="D356" s="20" t="str">
        <f t="shared" si="92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1"/>
    </row>
    <row r="357" spans="4:16" x14ac:dyDescent="0.2">
      <c r="D357" s="20" t="str">
        <f t="shared" si="92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1"/>
    </row>
    <row r="358" spans="4:16" x14ac:dyDescent="0.2">
      <c r="D358" s="20" t="str">
        <f t="shared" si="92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1"/>
    </row>
    <row r="359" spans="4:16" x14ac:dyDescent="0.2">
      <c r="D359" s="20" t="str">
        <f t="shared" si="92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1"/>
    </row>
    <row r="360" spans="4:16" x14ac:dyDescent="0.2">
      <c r="D360" s="20" t="str">
        <f t="shared" si="92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1"/>
    </row>
    <row r="361" spans="4:16" x14ac:dyDescent="0.2">
      <c r="D361" s="20" t="str">
        <f t="shared" si="92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1"/>
    </row>
    <row r="362" spans="4:16" x14ac:dyDescent="0.2">
      <c r="D362" s="20" t="str">
        <f t="shared" si="92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1"/>
    </row>
    <row r="363" spans="4:16" x14ac:dyDescent="0.2">
      <c r="D363" s="20" t="str">
        <f t="shared" si="92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1"/>
    </row>
    <row r="364" spans="4:16" x14ac:dyDescent="0.2">
      <c r="D364" s="20" t="str">
        <f t="shared" si="92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1"/>
    </row>
    <row r="365" spans="4:16" x14ac:dyDescent="0.2">
      <c r="D365" s="20" t="str">
        <f t="shared" si="92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1"/>
    </row>
    <row r="366" spans="4:16" x14ac:dyDescent="0.2">
      <c r="D366" s="20" t="str">
        <f t="shared" si="92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1"/>
    </row>
    <row r="367" spans="4:16" x14ac:dyDescent="0.2">
      <c r="D367" s="20" t="str">
        <f t="shared" si="92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1"/>
    </row>
    <row r="368" spans="4:16" x14ac:dyDescent="0.2">
      <c r="D368" s="20" t="str">
        <f t="shared" si="92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1"/>
    </row>
    <row r="369" spans="4:16" x14ac:dyDescent="0.2">
      <c r="D369" s="20" t="str">
        <f t="shared" si="92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1"/>
    </row>
    <row r="370" spans="4:16" x14ac:dyDescent="0.2">
      <c r="D370" s="20" t="str">
        <f t="shared" si="92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1"/>
    </row>
    <row r="371" spans="4:16" x14ac:dyDescent="0.2">
      <c r="D371" s="20" t="str">
        <f t="shared" si="92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1"/>
    </row>
    <row r="372" spans="4:16" x14ac:dyDescent="0.2">
      <c r="D372" s="20" t="str">
        <f t="shared" si="92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1"/>
    </row>
    <row r="373" spans="4:16" x14ac:dyDescent="0.2">
      <c r="D373" s="20" t="str">
        <f t="shared" si="92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1"/>
    </row>
    <row r="374" spans="4:16" x14ac:dyDescent="0.2">
      <c r="D374" s="20" t="str">
        <f t="shared" si="92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1"/>
    </row>
    <row r="375" spans="4:16" x14ac:dyDescent="0.2">
      <c r="D375" s="20" t="str">
        <f t="shared" si="92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1"/>
    </row>
    <row r="376" spans="4:16" x14ac:dyDescent="0.2">
      <c r="D376" s="20" t="str">
        <f t="shared" si="92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1"/>
    </row>
    <row r="377" spans="4:16" x14ac:dyDescent="0.2">
      <c r="D377" s="20" t="str">
        <f t="shared" si="92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1"/>
    </row>
    <row r="378" spans="4:16" x14ac:dyDescent="0.2">
      <c r="D378" s="20" t="str">
        <f t="shared" si="92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1"/>
    </row>
    <row r="379" spans="4:16" x14ac:dyDescent="0.2">
      <c r="D379" s="20" t="str">
        <f t="shared" si="92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1"/>
    </row>
    <row r="380" spans="4:16" x14ac:dyDescent="0.2">
      <c r="D380" s="20" t="str">
        <f t="shared" si="92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1"/>
    </row>
    <row r="381" spans="4:16" x14ac:dyDescent="0.2">
      <c r="D381" s="20" t="str">
        <f t="shared" si="92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1"/>
    </row>
    <row r="382" spans="4:16" x14ac:dyDescent="0.2">
      <c r="D382" s="20" t="str">
        <f t="shared" si="92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1"/>
    </row>
    <row r="383" spans="4:16" x14ac:dyDescent="0.2">
      <c r="D383" s="20" t="str">
        <f t="shared" si="92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1"/>
    </row>
    <row r="384" spans="4:16" x14ac:dyDescent="0.2">
      <c r="D384" s="20" t="str">
        <f t="shared" si="92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1"/>
    </row>
    <row r="385" spans="4:16" x14ac:dyDescent="0.2">
      <c r="D385" s="20" t="str">
        <f t="shared" si="92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1"/>
    </row>
    <row r="386" spans="4:16" x14ac:dyDescent="0.2">
      <c r="D386" s="20" t="str">
        <f t="shared" si="92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1"/>
    </row>
    <row r="387" spans="4:16" x14ac:dyDescent="0.2">
      <c r="D387" s="20" t="str">
        <f t="shared" si="92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1"/>
    </row>
    <row r="388" spans="4:16" x14ac:dyDescent="0.2">
      <c r="D388" s="20" t="str">
        <f t="shared" si="92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1"/>
    </row>
    <row r="389" spans="4:16" x14ac:dyDescent="0.2">
      <c r="D389" s="20" t="str">
        <f t="shared" ref="D389:D452" si="93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1"/>
    </row>
    <row r="390" spans="4:16" x14ac:dyDescent="0.2">
      <c r="D390" s="20" t="str">
        <f t="shared" si="93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1"/>
    </row>
    <row r="391" spans="4:16" x14ac:dyDescent="0.2">
      <c r="D391" s="20" t="str">
        <f t="shared" si="93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1"/>
    </row>
    <row r="392" spans="4:16" x14ac:dyDescent="0.2">
      <c r="D392" s="20" t="str">
        <f t="shared" si="93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1"/>
    </row>
    <row r="393" spans="4:16" x14ac:dyDescent="0.2">
      <c r="D393" s="20" t="str">
        <f t="shared" si="93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1"/>
    </row>
    <row r="394" spans="4:16" x14ac:dyDescent="0.2">
      <c r="D394" s="20" t="str">
        <f t="shared" si="93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1"/>
    </row>
    <row r="395" spans="4:16" x14ac:dyDescent="0.2">
      <c r="D395" s="20" t="str">
        <f t="shared" si="93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1"/>
    </row>
    <row r="396" spans="4:16" x14ac:dyDescent="0.2">
      <c r="D396" s="20" t="str">
        <f t="shared" si="93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1"/>
    </row>
    <row r="397" spans="4:16" x14ac:dyDescent="0.2">
      <c r="D397" s="20" t="str">
        <f t="shared" si="93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1"/>
    </row>
    <row r="398" spans="4:16" x14ac:dyDescent="0.2">
      <c r="D398" s="20" t="str">
        <f t="shared" si="93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1"/>
    </row>
    <row r="399" spans="4:16" x14ac:dyDescent="0.2">
      <c r="D399" s="20" t="str">
        <f t="shared" si="93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1"/>
    </row>
    <row r="400" spans="4:16" x14ac:dyDescent="0.2">
      <c r="D400" s="20" t="str">
        <f t="shared" si="93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1"/>
    </row>
    <row r="401" spans="4:16" x14ac:dyDescent="0.2">
      <c r="D401" s="20" t="str">
        <f t="shared" si="93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1"/>
    </row>
    <row r="402" spans="4:16" x14ac:dyDescent="0.2">
      <c r="D402" s="20" t="str">
        <f t="shared" si="93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1"/>
    </row>
    <row r="403" spans="4:16" x14ac:dyDescent="0.2">
      <c r="D403" s="20" t="str">
        <f t="shared" si="93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1"/>
    </row>
    <row r="404" spans="4:16" x14ac:dyDescent="0.2">
      <c r="D404" s="20" t="str">
        <f t="shared" si="93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1"/>
    </row>
    <row r="405" spans="4:16" x14ac:dyDescent="0.2">
      <c r="D405" s="20" t="str">
        <f t="shared" si="93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1"/>
    </row>
    <row r="406" spans="4:16" x14ac:dyDescent="0.2">
      <c r="D406" s="20" t="str">
        <f t="shared" si="93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1"/>
    </row>
    <row r="407" spans="4:16" x14ac:dyDescent="0.2">
      <c r="D407" s="20" t="str">
        <f t="shared" si="93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1"/>
    </row>
    <row r="408" spans="4:16" x14ac:dyDescent="0.2">
      <c r="D408" s="20" t="str">
        <f t="shared" si="93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1"/>
    </row>
    <row r="409" spans="4:16" x14ac:dyDescent="0.2">
      <c r="D409" s="20" t="str">
        <f t="shared" si="93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1"/>
    </row>
    <row r="410" spans="4:16" x14ac:dyDescent="0.2">
      <c r="D410" s="20" t="str">
        <f t="shared" si="93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1"/>
    </row>
    <row r="411" spans="4:16" x14ac:dyDescent="0.2">
      <c r="D411" s="20" t="str">
        <f t="shared" si="93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1"/>
    </row>
    <row r="412" spans="4:16" x14ac:dyDescent="0.2">
      <c r="D412" s="20" t="str">
        <f t="shared" si="93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1"/>
    </row>
    <row r="413" spans="4:16" x14ac:dyDescent="0.2">
      <c r="D413" s="20" t="str">
        <f t="shared" si="93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1"/>
    </row>
    <row r="414" spans="4:16" x14ac:dyDescent="0.2">
      <c r="D414" s="20" t="str">
        <f t="shared" si="93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1"/>
    </row>
    <row r="415" spans="4:16" x14ac:dyDescent="0.2">
      <c r="D415" s="20" t="str">
        <f t="shared" si="93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1"/>
    </row>
    <row r="416" spans="4:16" x14ac:dyDescent="0.2">
      <c r="D416" s="20" t="str">
        <f t="shared" si="93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1"/>
    </row>
    <row r="417" spans="4:16" x14ac:dyDescent="0.2">
      <c r="D417" s="20" t="str">
        <f t="shared" si="93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1"/>
    </row>
    <row r="418" spans="4:16" x14ac:dyDescent="0.2">
      <c r="D418" s="20" t="str">
        <f t="shared" si="93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1"/>
    </row>
    <row r="419" spans="4:16" x14ac:dyDescent="0.2">
      <c r="D419" s="20" t="str">
        <f t="shared" si="93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1"/>
    </row>
    <row r="420" spans="4:16" x14ac:dyDescent="0.2">
      <c r="D420" s="20" t="str">
        <f t="shared" si="93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1"/>
    </row>
    <row r="421" spans="4:16" x14ac:dyDescent="0.2">
      <c r="D421" s="20" t="str">
        <f t="shared" si="93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1"/>
    </row>
    <row r="422" spans="4:16" x14ac:dyDescent="0.2">
      <c r="D422" s="20" t="str">
        <f t="shared" si="93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1"/>
    </row>
    <row r="423" spans="4:16" x14ac:dyDescent="0.2">
      <c r="D423" s="20" t="str">
        <f t="shared" si="93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1"/>
    </row>
    <row r="424" spans="4:16" x14ac:dyDescent="0.2">
      <c r="D424" s="20" t="str">
        <f t="shared" si="93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1"/>
    </row>
    <row r="425" spans="4:16" x14ac:dyDescent="0.2">
      <c r="D425" s="20" t="str">
        <f t="shared" si="93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1"/>
    </row>
    <row r="426" spans="4:16" x14ac:dyDescent="0.2">
      <c r="D426" s="20" t="str">
        <f t="shared" si="93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1"/>
    </row>
    <row r="427" spans="4:16" x14ac:dyDescent="0.2">
      <c r="D427" s="20" t="str">
        <f t="shared" si="93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1"/>
    </row>
    <row r="428" spans="4:16" x14ac:dyDescent="0.2">
      <c r="D428" s="20" t="str">
        <f t="shared" si="93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1"/>
    </row>
    <row r="429" spans="4:16" x14ac:dyDescent="0.2">
      <c r="D429" s="20" t="str">
        <f t="shared" si="93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1"/>
    </row>
    <row r="430" spans="4:16" x14ac:dyDescent="0.2">
      <c r="D430" s="20" t="str">
        <f t="shared" si="93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1"/>
    </row>
    <row r="431" spans="4:16" x14ac:dyDescent="0.2">
      <c r="D431" s="20" t="str">
        <f t="shared" si="93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1"/>
    </row>
    <row r="432" spans="4:16" x14ac:dyDescent="0.2">
      <c r="D432" s="20" t="str">
        <f t="shared" si="93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1"/>
    </row>
    <row r="433" spans="4:16" x14ac:dyDescent="0.2">
      <c r="D433" s="20" t="str">
        <f t="shared" si="93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1"/>
    </row>
    <row r="434" spans="4:16" x14ac:dyDescent="0.2">
      <c r="D434" s="20" t="str">
        <f t="shared" si="93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1"/>
    </row>
    <row r="435" spans="4:16" x14ac:dyDescent="0.2">
      <c r="D435" s="20" t="str">
        <f t="shared" si="93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1"/>
    </row>
    <row r="436" spans="4:16" x14ac:dyDescent="0.2">
      <c r="D436" s="20" t="str">
        <f t="shared" si="93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1"/>
    </row>
    <row r="437" spans="4:16" x14ac:dyDescent="0.2">
      <c r="D437" s="20" t="str">
        <f t="shared" si="93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1"/>
    </row>
    <row r="438" spans="4:16" x14ac:dyDescent="0.2">
      <c r="D438" s="20" t="str">
        <f t="shared" si="93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1"/>
    </row>
    <row r="439" spans="4:16" x14ac:dyDescent="0.2">
      <c r="D439" s="20" t="str">
        <f t="shared" si="93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1"/>
    </row>
    <row r="440" spans="4:16" x14ac:dyDescent="0.2">
      <c r="D440" s="20" t="str">
        <f t="shared" si="93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1"/>
    </row>
    <row r="441" spans="4:16" x14ac:dyDescent="0.2">
      <c r="D441" s="20" t="str">
        <f t="shared" si="93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1"/>
    </row>
    <row r="442" spans="4:16" x14ac:dyDescent="0.2">
      <c r="D442" s="20" t="str">
        <f t="shared" si="93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1"/>
    </row>
    <row r="443" spans="4:16" x14ac:dyDescent="0.2">
      <c r="D443" s="20" t="str">
        <f t="shared" si="93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1"/>
    </row>
    <row r="444" spans="4:16" x14ac:dyDescent="0.2">
      <c r="D444" s="20" t="str">
        <f t="shared" si="93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1"/>
    </row>
    <row r="445" spans="4:16" x14ac:dyDescent="0.2">
      <c r="D445" s="20" t="str">
        <f t="shared" si="93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1"/>
    </row>
    <row r="446" spans="4:16" x14ac:dyDescent="0.2">
      <c r="D446" s="20" t="str">
        <f t="shared" si="93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1"/>
    </row>
    <row r="447" spans="4:16" x14ac:dyDescent="0.2">
      <c r="D447" s="20" t="str">
        <f t="shared" si="93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1"/>
    </row>
    <row r="448" spans="4:16" x14ac:dyDescent="0.2">
      <c r="D448" s="20" t="str">
        <f t="shared" si="93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1"/>
    </row>
    <row r="449" spans="4:16" x14ac:dyDescent="0.2">
      <c r="D449" s="20" t="str">
        <f t="shared" si="93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1"/>
    </row>
    <row r="450" spans="4:16" x14ac:dyDescent="0.2">
      <c r="D450" s="20" t="str">
        <f t="shared" si="93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1"/>
    </row>
    <row r="451" spans="4:16" x14ac:dyDescent="0.2">
      <c r="D451" s="20" t="str">
        <f t="shared" si="93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1"/>
    </row>
    <row r="452" spans="4:16" x14ac:dyDescent="0.2">
      <c r="D452" s="20" t="str">
        <f t="shared" si="93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1"/>
    </row>
    <row r="453" spans="4:16" x14ac:dyDescent="0.2">
      <c r="D453" s="20" t="str">
        <f t="shared" ref="D453:D516" si="94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1"/>
    </row>
    <row r="454" spans="4:16" x14ac:dyDescent="0.2">
      <c r="D454" s="20" t="str">
        <f t="shared" si="94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1"/>
    </row>
    <row r="455" spans="4:16" x14ac:dyDescent="0.2">
      <c r="D455" s="20" t="str">
        <f t="shared" si="94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1"/>
    </row>
    <row r="456" spans="4:16" x14ac:dyDescent="0.2">
      <c r="D456" s="20" t="str">
        <f t="shared" si="94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1"/>
    </row>
    <row r="457" spans="4:16" x14ac:dyDescent="0.2">
      <c r="D457" s="20" t="str">
        <f t="shared" si="94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1"/>
    </row>
    <row r="458" spans="4:16" x14ac:dyDescent="0.2">
      <c r="D458" s="20" t="str">
        <f t="shared" si="94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1"/>
    </row>
    <row r="459" spans="4:16" x14ac:dyDescent="0.2">
      <c r="D459" s="20" t="str">
        <f t="shared" si="94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1"/>
    </row>
    <row r="460" spans="4:16" x14ac:dyDescent="0.2">
      <c r="D460" s="20" t="str">
        <f t="shared" si="94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1"/>
    </row>
    <row r="461" spans="4:16" x14ac:dyDescent="0.2">
      <c r="D461" s="20" t="str">
        <f t="shared" si="94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1"/>
    </row>
    <row r="462" spans="4:16" x14ac:dyDescent="0.2">
      <c r="D462" s="20" t="str">
        <f t="shared" si="94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1"/>
    </row>
    <row r="463" spans="4:16" x14ac:dyDescent="0.2">
      <c r="D463" s="20" t="str">
        <f t="shared" si="94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1"/>
    </row>
    <row r="464" spans="4:16" x14ac:dyDescent="0.2">
      <c r="D464" s="20" t="str">
        <f t="shared" si="94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1"/>
    </row>
    <row r="465" spans="4:16" x14ac:dyDescent="0.2">
      <c r="D465" s="20" t="str">
        <f t="shared" si="94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1"/>
    </row>
    <row r="466" spans="4:16" x14ac:dyDescent="0.2">
      <c r="D466" s="20" t="str">
        <f t="shared" si="94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1"/>
    </row>
    <row r="467" spans="4:16" x14ac:dyDescent="0.2">
      <c r="D467" s="20" t="str">
        <f t="shared" si="94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1"/>
    </row>
    <row r="468" spans="4:16" x14ac:dyDescent="0.2">
      <c r="D468" s="20" t="str">
        <f t="shared" si="94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1"/>
    </row>
    <row r="469" spans="4:16" x14ac:dyDescent="0.2">
      <c r="D469" s="20" t="str">
        <f t="shared" si="94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1"/>
    </row>
    <row r="470" spans="4:16" x14ac:dyDescent="0.2">
      <c r="D470" s="20" t="str">
        <f t="shared" si="94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1"/>
    </row>
    <row r="471" spans="4:16" x14ac:dyDescent="0.2">
      <c r="D471" s="20" t="str">
        <f t="shared" si="94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1"/>
    </row>
    <row r="472" spans="4:16" x14ac:dyDescent="0.2">
      <c r="D472" s="20" t="str">
        <f t="shared" si="94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1"/>
    </row>
    <row r="473" spans="4:16" x14ac:dyDescent="0.2">
      <c r="D473" s="20" t="str">
        <f t="shared" si="94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1"/>
    </row>
    <row r="474" spans="4:16" x14ac:dyDescent="0.2">
      <c r="D474" s="20" t="str">
        <f t="shared" si="94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1"/>
    </row>
    <row r="475" spans="4:16" x14ac:dyDescent="0.2">
      <c r="D475" s="20" t="str">
        <f t="shared" si="94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1"/>
    </row>
    <row r="476" spans="4:16" x14ac:dyDescent="0.2">
      <c r="D476" s="20" t="str">
        <f t="shared" si="94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1"/>
    </row>
    <row r="477" spans="4:16" x14ac:dyDescent="0.2">
      <c r="D477" s="20" t="str">
        <f t="shared" si="94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1"/>
    </row>
    <row r="478" spans="4:16" x14ac:dyDescent="0.2">
      <c r="D478" s="20" t="str">
        <f t="shared" si="94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1"/>
    </row>
    <row r="479" spans="4:16" x14ac:dyDescent="0.2">
      <c r="D479" s="20" t="str">
        <f t="shared" si="94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1"/>
    </row>
    <row r="480" spans="4:16" x14ac:dyDescent="0.2">
      <c r="D480" s="20" t="str">
        <f t="shared" si="94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1"/>
    </row>
    <row r="481" spans="4:16" x14ac:dyDescent="0.2">
      <c r="D481" s="20" t="str">
        <f t="shared" si="94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1"/>
    </row>
    <row r="482" spans="4:16" x14ac:dyDescent="0.2">
      <c r="D482" s="20" t="str">
        <f t="shared" si="94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1"/>
    </row>
    <row r="483" spans="4:16" x14ac:dyDescent="0.2">
      <c r="D483" s="20" t="str">
        <f t="shared" si="94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1"/>
    </row>
    <row r="484" spans="4:16" x14ac:dyDescent="0.2">
      <c r="D484" s="20" t="str">
        <f t="shared" si="94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1"/>
    </row>
    <row r="485" spans="4:16" x14ac:dyDescent="0.2">
      <c r="D485" s="20" t="str">
        <f t="shared" si="94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1"/>
    </row>
    <row r="486" spans="4:16" x14ac:dyDescent="0.2">
      <c r="D486" s="20" t="str">
        <f t="shared" si="94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1"/>
    </row>
    <row r="487" spans="4:16" x14ac:dyDescent="0.2">
      <c r="D487" s="20" t="str">
        <f t="shared" si="94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1"/>
    </row>
    <row r="488" spans="4:16" x14ac:dyDescent="0.2">
      <c r="D488" s="20" t="str">
        <f t="shared" si="94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1"/>
    </row>
    <row r="489" spans="4:16" x14ac:dyDescent="0.2">
      <c r="D489" s="20" t="str">
        <f t="shared" si="94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1"/>
    </row>
    <row r="490" spans="4:16" x14ac:dyDescent="0.2">
      <c r="D490" s="20" t="str">
        <f t="shared" si="94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1"/>
    </row>
    <row r="491" spans="4:16" x14ac:dyDescent="0.2">
      <c r="D491" s="20" t="str">
        <f t="shared" si="94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1"/>
    </row>
    <row r="492" spans="4:16" x14ac:dyDescent="0.2">
      <c r="D492" s="20" t="str">
        <f t="shared" si="94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1"/>
    </row>
    <row r="493" spans="4:16" x14ac:dyDescent="0.2">
      <c r="D493" s="20" t="str">
        <f t="shared" si="94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1"/>
    </row>
    <row r="494" spans="4:16" x14ac:dyDescent="0.2">
      <c r="D494" s="20" t="str">
        <f t="shared" si="94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1"/>
    </row>
    <row r="495" spans="4:16" x14ac:dyDescent="0.2">
      <c r="D495" s="20" t="str">
        <f t="shared" si="94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1"/>
    </row>
    <row r="496" spans="4:16" x14ac:dyDescent="0.2">
      <c r="D496" s="20" t="str">
        <f t="shared" si="94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1"/>
    </row>
    <row r="497" spans="4:16" x14ac:dyDescent="0.2">
      <c r="D497" s="20" t="str">
        <f t="shared" si="94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1"/>
    </row>
    <row r="498" spans="4:16" x14ac:dyDescent="0.2">
      <c r="D498" s="20" t="str">
        <f t="shared" si="94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1"/>
    </row>
    <row r="499" spans="4:16" x14ac:dyDescent="0.2">
      <c r="D499" s="20" t="str">
        <f t="shared" si="94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1"/>
    </row>
    <row r="500" spans="4:16" x14ac:dyDescent="0.2">
      <c r="D500" s="20" t="str">
        <f t="shared" si="94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1"/>
    </row>
    <row r="501" spans="4:16" x14ac:dyDescent="0.2">
      <c r="D501" s="20" t="str">
        <f t="shared" si="94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1"/>
    </row>
    <row r="502" spans="4:16" x14ac:dyDescent="0.2">
      <c r="D502" s="20" t="str">
        <f t="shared" si="94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1"/>
    </row>
    <row r="503" spans="4:16" x14ac:dyDescent="0.2">
      <c r="D503" s="20" t="str">
        <f t="shared" si="94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1"/>
    </row>
    <row r="504" spans="4:16" x14ac:dyDescent="0.2">
      <c r="D504" s="20" t="str">
        <f t="shared" si="94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1"/>
    </row>
    <row r="505" spans="4:16" x14ac:dyDescent="0.2">
      <c r="D505" s="20" t="str">
        <f t="shared" si="94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1"/>
    </row>
    <row r="506" spans="4:16" x14ac:dyDescent="0.2">
      <c r="D506" s="20" t="str">
        <f t="shared" si="94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1"/>
    </row>
    <row r="507" spans="4:16" x14ac:dyDescent="0.2">
      <c r="D507" s="20" t="str">
        <f t="shared" si="94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1"/>
    </row>
    <row r="508" spans="4:16" x14ac:dyDescent="0.2">
      <c r="D508" s="20" t="str">
        <f t="shared" si="94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1"/>
    </row>
    <row r="509" spans="4:16" x14ac:dyDescent="0.2">
      <c r="D509" s="20" t="str">
        <f t="shared" si="94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1"/>
    </row>
    <row r="510" spans="4:16" x14ac:dyDescent="0.2">
      <c r="D510" s="20" t="str">
        <f t="shared" si="94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1"/>
    </row>
    <row r="511" spans="4:16" x14ac:dyDescent="0.2">
      <c r="D511" s="20" t="str">
        <f t="shared" si="94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1"/>
    </row>
    <row r="512" spans="4:16" x14ac:dyDescent="0.2">
      <c r="D512" s="20" t="str">
        <f t="shared" si="94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1"/>
    </row>
    <row r="513" spans="4:16" x14ac:dyDescent="0.2">
      <c r="D513" s="20" t="str">
        <f t="shared" si="94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1"/>
    </row>
    <row r="514" spans="4:16" x14ac:dyDescent="0.2">
      <c r="D514" s="20" t="str">
        <f t="shared" si="94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1"/>
    </row>
    <row r="515" spans="4:16" x14ac:dyDescent="0.2">
      <c r="D515" s="20" t="str">
        <f t="shared" si="94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1"/>
    </row>
    <row r="516" spans="4:16" x14ac:dyDescent="0.2">
      <c r="D516" s="20" t="str">
        <f t="shared" si="94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1"/>
    </row>
    <row r="517" spans="4:16" x14ac:dyDescent="0.2">
      <c r="D517" s="20" t="str">
        <f t="shared" ref="D517:D580" si="95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1"/>
    </row>
    <row r="518" spans="4:16" x14ac:dyDescent="0.2">
      <c r="D518" s="20" t="str">
        <f t="shared" si="95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1"/>
    </row>
    <row r="519" spans="4:16" x14ac:dyDescent="0.2">
      <c r="D519" s="20" t="str">
        <f t="shared" si="95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1"/>
    </row>
    <row r="520" spans="4:16" x14ac:dyDescent="0.2">
      <c r="D520" s="20" t="str">
        <f t="shared" si="95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1"/>
    </row>
    <row r="521" spans="4:16" x14ac:dyDescent="0.2">
      <c r="D521" s="20" t="str">
        <f t="shared" si="95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1"/>
    </row>
    <row r="522" spans="4:16" x14ac:dyDescent="0.2">
      <c r="D522" s="20" t="str">
        <f t="shared" si="95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1"/>
    </row>
    <row r="523" spans="4:16" x14ac:dyDescent="0.2">
      <c r="D523" s="20" t="str">
        <f t="shared" si="95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1"/>
    </row>
    <row r="524" spans="4:16" x14ac:dyDescent="0.2">
      <c r="D524" s="20" t="str">
        <f t="shared" si="95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1"/>
    </row>
    <row r="525" spans="4:16" x14ac:dyDescent="0.2">
      <c r="D525" s="20" t="str">
        <f t="shared" si="95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1"/>
    </row>
    <row r="526" spans="4:16" x14ac:dyDescent="0.2">
      <c r="D526" s="20" t="str">
        <f t="shared" si="95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1"/>
    </row>
    <row r="527" spans="4:16" x14ac:dyDescent="0.2">
      <c r="D527" s="20" t="str">
        <f t="shared" si="95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1"/>
    </row>
    <row r="528" spans="4:16" x14ac:dyDescent="0.2">
      <c r="D528" s="20" t="str">
        <f t="shared" si="95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1"/>
    </row>
    <row r="529" spans="4:16" x14ac:dyDescent="0.2">
      <c r="D529" s="20" t="str">
        <f t="shared" si="95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1"/>
    </row>
    <row r="530" spans="4:16" x14ac:dyDescent="0.2">
      <c r="D530" s="20" t="str">
        <f t="shared" si="95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1"/>
    </row>
    <row r="531" spans="4:16" x14ac:dyDescent="0.2">
      <c r="D531" s="20" t="str">
        <f t="shared" si="95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1"/>
    </row>
    <row r="532" spans="4:16" x14ac:dyDescent="0.2">
      <c r="D532" s="20" t="str">
        <f t="shared" si="95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1"/>
    </row>
    <row r="533" spans="4:16" x14ac:dyDescent="0.2">
      <c r="D533" s="20" t="str">
        <f t="shared" si="95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1"/>
    </row>
    <row r="534" spans="4:16" x14ac:dyDescent="0.2">
      <c r="D534" s="20" t="str">
        <f t="shared" si="95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1"/>
    </row>
    <row r="535" spans="4:16" x14ac:dyDescent="0.2">
      <c r="D535" s="20" t="str">
        <f t="shared" si="95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1"/>
    </row>
    <row r="536" spans="4:16" x14ac:dyDescent="0.2">
      <c r="D536" s="20" t="str">
        <f t="shared" si="95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1"/>
    </row>
    <row r="537" spans="4:16" x14ac:dyDescent="0.2">
      <c r="D537" s="20" t="str">
        <f t="shared" si="95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1"/>
    </row>
    <row r="538" spans="4:16" x14ac:dyDescent="0.2">
      <c r="D538" s="20" t="str">
        <f t="shared" si="95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1"/>
    </row>
    <row r="539" spans="4:16" x14ac:dyDescent="0.2">
      <c r="D539" s="20" t="str">
        <f t="shared" si="95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1"/>
    </row>
    <row r="540" spans="4:16" x14ac:dyDescent="0.2">
      <c r="D540" s="20" t="str">
        <f t="shared" si="95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1"/>
    </row>
    <row r="541" spans="4:16" x14ac:dyDescent="0.2">
      <c r="D541" s="20" t="str">
        <f t="shared" si="95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1"/>
    </row>
    <row r="542" spans="4:16" x14ac:dyDescent="0.2">
      <c r="D542" s="20" t="str">
        <f t="shared" si="95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1"/>
    </row>
    <row r="543" spans="4:16" x14ac:dyDescent="0.2">
      <c r="D543" s="20" t="str">
        <f t="shared" si="95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1"/>
    </row>
    <row r="544" spans="4:16" x14ac:dyDescent="0.2">
      <c r="D544" s="20" t="str">
        <f t="shared" si="95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1"/>
    </row>
    <row r="545" spans="4:16" x14ac:dyDescent="0.2">
      <c r="D545" s="20" t="str">
        <f t="shared" si="95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1"/>
    </row>
    <row r="546" spans="4:16" x14ac:dyDescent="0.2">
      <c r="D546" s="20" t="str">
        <f t="shared" si="95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1"/>
    </row>
    <row r="547" spans="4:16" x14ac:dyDescent="0.2">
      <c r="D547" s="20" t="str">
        <f t="shared" si="95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1"/>
    </row>
    <row r="548" spans="4:16" x14ac:dyDescent="0.2">
      <c r="D548" s="20" t="str">
        <f t="shared" si="95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1"/>
    </row>
    <row r="549" spans="4:16" x14ac:dyDescent="0.2">
      <c r="D549" s="20" t="str">
        <f t="shared" si="95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1"/>
    </row>
    <row r="550" spans="4:16" x14ac:dyDescent="0.2">
      <c r="D550" s="20" t="str">
        <f t="shared" si="95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1"/>
    </row>
    <row r="551" spans="4:16" x14ac:dyDescent="0.2">
      <c r="D551" s="20" t="str">
        <f t="shared" si="95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1"/>
    </row>
    <row r="552" spans="4:16" x14ac:dyDescent="0.2">
      <c r="D552" s="20" t="str">
        <f t="shared" si="95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1"/>
    </row>
    <row r="553" spans="4:16" x14ac:dyDescent="0.2">
      <c r="D553" s="20" t="str">
        <f t="shared" si="95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1"/>
    </row>
    <row r="554" spans="4:16" x14ac:dyDescent="0.2">
      <c r="D554" s="20" t="str">
        <f t="shared" si="95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1"/>
    </row>
    <row r="555" spans="4:16" x14ac:dyDescent="0.2">
      <c r="D555" s="20" t="str">
        <f t="shared" si="95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1"/>
    </row>
    <row r="556" spans="4:16" x14ac:dyDescent="0.2">
      <c r="D556" s="20" t="str">
        <f t="shared" si="95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1"/>
    </row>
    <row r="557" spans="4:16" x14ac:dyDescent="0.2">
      <c r="D557" s="20" t="str">
        <f t="shared" si="95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1"/>
    </row>
    <row r="558" spans="4:16" x14ac:dyDescent="0.2">
      <c r="D558" s="20" t="str">
        <f t="shared" si="95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1"/>
    </row>
    <row r="559" spans="4:16" x14ac:dyDescent="0.2">
      <c r="D559" s="20" t="str">
        <f t="shared" si="95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1"/>
    </row>
    <row r="560" spans="4:16" x14ac:dyDescent="0.2">
      <c r="D560" s="20" t="str">
        <f t="shared" si="95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1"/>
    </row>
    <row r="561" spans="4:16" x14ac:dyDescent="0.2">
      <c r="D561" s="20" t="str">
        <f t="shared" si="95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1"/>
    </row>
    <row r="562" spans="4:16" x14ac:dyDescent="0.2">
      <c r="D562" s="20" t="str">
        <f t="shared" si="95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1"/>
    </row>
    <row r="563" spans="4:16" x14ac:dyDescent="0.2">
      <c r="D563" s="20" t="str">
        <f t="shared" si="95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1"/>
    </row>
    <row r="564" spans="4:16" x14ac:dyDescent="0.2">
      <c r="D564" s="20" t="str">
        <f t="shared" si="95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1"/>
    </row>
    <row r="565" spans="4:16" x14ac:dyDescent="0.2">
      <c r="D565" s="20" t="str">
        <f t="shared" si="95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1"/>
    </row>
    <row r="566" spans="4:16" x14ac:dyDescent="0.2">
      <c r="D566" s="20" t="str">
        <f t="shared" si="95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1"/>
    </row>
    <row r="567" spans="4:16" x14ac:dyDescent="0.2">
      <c r="D567" s="20" t="str">
        <f t="shared" si="95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1"/>
    </row>
    <row r="568" spans="4:16" x14ac:dyDescent="0.2">
      <c r="D568" s="20" t="str">
        <f t="shared" si="95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1"/>
    </row>
    <row r="569" spans="4:16" x14ac:dyDescent="0.2">
      <c r="D569" s="20" t="str">
        <f t="shared" si="95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1"/>
    </row>
    <row r="570" spans="4:16" x14ac:dyDescent="0.2">
      <c r="D570" s="20" t="str">
        <f t="shared" si="95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1"/>
    </row>
    <row r="571" spans="4:16" x14ac:dyDescent="0.2">
      <c r="D571" s="20" t="str">
        <f t="shared" si="95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1"/>
    </row>
    <row r="572" spans="4:16" x14ac:dyDescent="0.2">
      <c r="D572" s="20" t="str">
        <f t="shared" si="95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1"/>
    </row>
    <row r="573" spans="4:16" x14ac:dyDescent="0.2">
      <c r="D573" s="20" t="str">
        <f t="shared" si="95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1"/>
    </row>
    <row r="574" spans="4:16" x14ac:dyDescent="0.2">
      <c r="D574" s="20" t="str">
        <f t="shared" si="95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1"/>
    </row>
    <row r="575" spans="4:16" x14ac:dyDescent="0.2">
      <c r="D575" s="20" t="str">
        <f t="shared" si="95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1"/>
    </row>
    <row r="576" spans="4:16" x14ac:dyDescent="0.2">
      <c r="D576" s="20" t="str">
        <f t="shared" si="95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1"/>
    </row>
    <row r="577" spans="4:16" x14ac:dyDescent="0.2">
      <c r="D577" s="20" t="str">
        <f t="shared" si="95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1"/>
    </row>
    <row r="578" spans="4:16" x14ac:dyDescent="0.2">
      <c r="D578" s="20" t="str">
        <f t="shared" si="95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1"/>
    </row>
    <row r="579" spans="4:16" x14ac:dyDescent="0.2">
      <c r="D579" s="20" t="str">
        <f t="shared" si="95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1"/>
    </row>
    <row r="580" spans="4:16" x14ac:dyDescent="0.2">
      <c r="D580" s="20" t="str">
        <f t="shared" si="95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1"/>
    </row>
    <row r="581" spans="4:16" x14ac:dyDescent="0.2">
      <c r="D581" s="20" t="str">
        <f t="shared" ref="D581:D644" si="96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1"/>
    </row>
    <row r="582" spans="4:16" x14ac:dyDescent="0.2">
      <c r="D582" s="20" t="str">
        <f t="shared" si="96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1"/>
    </row>
    <row r="583" spans="4:16" x14ac:dyDescent="0.2">
      <c r="D583" s="20" t="str">
        <f t="shared" si="96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1"/>
    </row>
    <row r="584" spans="4:16" x14ac:dyDescent="0.2">
      <c r="D584" s="20" t="str">
        <f t="shared" si="96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1"/>
    </row>
    <row r="585" spans="4:16" x14ac:dyDescent="0.2">
      <c r="D585" s="20" t="str">
        <f t="shared" si="96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1"/>
    </row>
    <row r="586" spans="4:16" x14ac:dyDescent="0.2">
      <c r="D586" s="20" t="str">
        <f t="shared" si="96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1"/>
    </row>
    <row r="587" spans="4:16" x14ac:dyDescent="0.2">
      <c r="D587" s="20" t="str">
        <f t="shared" si="96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1"/>
    </row>
    <row r="588" spans="4:16" x14ac:dyDescent="0.2">
      <c r="D588" s="20" t="str">
        <f t="shared" si="96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1"/>
    </row>
    <row r="589" spans="4:16" x14ac:dyDescent="0.2">
      <c r="D589" s="20" t="str">
        <f t="shared" si="96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1"/>
    </row>
    <row r="590" spans="4:16" x14ac:dyDescent="0.2">
      <c r="D590" s="20" t="str">
        <f t="shared" si="96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1"/>
    </row>
    <row r="591" spans="4:16" x14ac:dyDescent="0.2">
      <c r="D591" s="20" t="str">
        <f t="shared" si="96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1"/>
    </row>
    <row r="592" spans="4:16" x14ac:dyDescent="0.2">
      <c r="D592" s="20" t="str">
        <f t="shared" si="96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1"/>
    </row>
    <row r="593" spans="4:16" x14ac:dyDescent="0.2">
      <c r="D593" s="20" t="str">
        <f t="shared" si="96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1"/>
    </row>
    <row r="594" spans="4:16" x14ac:dyDescent="0.2">
      <c r="D594" s="20" t="str">
        <f t="shared" si="96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1"/>
    </row>
    <row r="595" spans="4:16" x14ac:dyDescent="0.2">
      <c r="D595" s="20" t="str">
        <f t="shared" si="96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1"/>
    </row>
    <row r="596" spans="4:16" x14ac:dyDescent="0.2">
      <c r="D596" s="20" t="str">
        <f t="shared" si="96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1"/>
    </row>
    <row r="597" spans="4:16" x14ac:dyDescent="0.2">
      <c r="D597" s="20" t="str">
        <f t="shared" si="96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1"/>
    </row>
    <row r="598" spans="4:16" x14ac:dyDescent="0.2">
      <c r="D598" s="20" t="str">
        <f t="shared" si="96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1"/>
    </row>
    <row r="599" spans="4:16" x14ac:dyDescent="0.2">
      <c r="D599" s="20" t="str">
        <f t="shared" si="96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1"/>
    </row>
    <row r="600" spans="4:16" x14ac:dyDescent="0.2">
      <c r="D600" s="20" t="str">
        <f t="shared" si="96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1"/>
    </row>
    <row r="601" spans="4:16" x14ac:dyDescent="0.2">
      <c r="D601" s="20" t="str">
        <f t="shared" si="96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1"/>
    </row>
    <row r="602" spans="4:16" x14ac:dyDescent="0.2">
      <c r="D602" s="20" t="str">
        <f t="shared" si="96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1"/>
    </row>
    <row r="603" spans="4:16" x14ac:dyDescent="0.2">
      <c r="D603" s="20" t="str">
        <f t="shared" si="96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1"/>
    </row>
    <row r="604" spans="4:16" x14ac:dyDescent="0.2">
      <c r="D604" s="20" t="str">
        <f t="shared" si="96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1"/>
    </row>
    <row r="605" spans="4:16" x14ac:dyDescent="0.2">
      <c r="D605" s="20" t="str">
        <f t="shared" si="96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1"/>
    </row>
    <row r="606" spans="4:16" x14ac:dyDescent="0.2">
      <c r="D606" s="20" t="str">
        <f t="shared" si="96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1"/>
    </row>
    <row r="607" spans="4:16" x14ac:dyDescent="0.2">
      <c r="D607" s="20" t="str">
        <f t="shared" si="96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1"/>
    </row>
    <row r="608" spans="4:16" x14ac:dyDescent="0.2">
      <c r="D608" s="20" t="str">
        <f t="shared" si="96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1"/>
    </row>
    <row r="609" spans="4:16" x14ac:dyDescent="0.2">
      <c r="D609" s="20" t="str">
        <f t="shared" si="96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1"/>
    </row>
    <row r="610" spans="4:16" x14ac:dyDescent="0.2">
      <c r="D610" s="20" t="str">
        <f t="shared" si="96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1"/>
    </row>
    <row r="611" spans="4:16" x14ac:dyDescent="0.2">
      <c r="D611" s="20" t="str">
        <f t="shared" si="96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1"/>
    </row>
    <row r="612" spans="4:16" x14ac:dyDescent="0.2">
      <c r="D612" s="20" t="str">
        <f t="shared" si="96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1"/>
    </row>
    <row r="613" spans="4:16" x14ac:dyDescent="0.2">
      <c r="D613" s="20" t="str">
        <f t="shared" si="96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1"/>
    </row>
    <row r="614" spans="4:16" x14ac:dyDescent="0.2">
      <c r="D614" s="20" t="str">
        <f t="shared" si="96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1"/>
    </row>
    <row r="615" spans="4:16" x14ac:dyDescent="0.2">
      <c r="D615" s="20" t="str">
        <f t="shared" si="96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1"/>
    </row>
    <row r="616" spans="4:16" x14ac:dyDescent="0.2">
      <c r="D616" s="20" t="str">
        <f t="shared" si="96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1"/>
    </row>
    <row r="617" spans="4:16" x14ac:dyDescent="0.2">
      <c r="D617" s="20" t="str">
        <f t="shared" si="96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1"/>
    </row>
    <row r="618" spans="4:16" x14ac:dyDescent="0.2">
      <c r="D618" s="20" t="str">
        <f t="shared" si="96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1"/>
    </row>
    <row r="619" spans="4:16" x14ac:dyDescent="0.2">
      <c r="D619" s="20" t="str">
        <f t="shared" si="96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1"/>
    </row>
    <row r="620" spans="4:16" x14ac:dyDescent="0.2">
      <c r="D620" s="20" t="str">
        <f t="shared" si="96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1"/>
    </row>
    <row r="621" spans="4:16" x14ac:dyDescent="0.2">
      <c r="D621" s="20" t="str">
        <f t="shared" si="96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1"/>
    </row>
    <row r="622" spans="4:16" x14ac:dyDescent="0.2">
      <c r="D622" s="20" t="str">
        <f t="shared" si="96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1"/>
    </row>
    <row r="623" spans="4:16" x14ac:dyDescent="0.2">
      <c r="D623" s="20" t="str">
        <f t="shared" si="96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1"/>
    </row>
    <row r="624" spans="4:16" x14ac:dyDescent="0.2">
      <c r="D624" s="20" t="str">
        <f t="shared" si="96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1"/>
    </row>
    <row r="625" spans="4:16" x14ac:dyDescent="0.2">
      <c r="D625" s="20" t="str">
        <f t="shared" si="96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1"/>
    </row>
    <row r="626" spans="4:16" x14ac:dyDescent="0.2">
      <c r="D626" s="20" t="str">
        <f t="shared" si="96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1"/>
    </row>
    <row r="627" spans="4:16" x14ac:dyDescent="0.2">
      <c r="D627" s="20" t="str">
        <f t="shared" si="96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1"/>
    </row>
    <row r="628" spans="4:16" x14ac:dyDescent="0.2">
      <c r="D628" s="20" t="str">
        <f t="shared" si="96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1"/>
    </row>
    <row r="629" spans="4:16" x14ac:dyDescent="0.2">
      <c r="D629" s="20" t="str">
        <f t="shared" si="96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1"/>
    </row>
    <row r="630" spans="4:16" x14ac:dyDescent="0.2">
      <c r="D630" s="20" t="str">
        <f t="shared" si="96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1"/>
    </row>
    <row r="631" spans="4:16" x14ac:dyDescent="0.2">
      <c r="D631" s="20" t="str">
        <f t="shared" si="96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4:16" x14ac:dyDescent="0.2">
      <c r="D632" s="20" t="str">
        <f t="shared" si="96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4:16" x14ac:dyDescent="0.2">
      <c r="D633" s="20" t="str">
        <f t="shared" si="96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4:16" x14ac:dyDescent="0.2">
      <c r="D634" s="20" t="str">
        <f t="shared" si="96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4:16" x14ac:dyDescent="0.2">
      <c r="D635" s="20" t="str">
        <f t="shared" si="96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4:16" x14ac:dyDescent="0.2">
      <c r="D636" s="20" t="str">
        <f t="shared" si="96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4:16" x14ac:dyDescent="0.2">
      <c r="D637" s="20" t="str">
        <f t="shared" si="96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4:16" x14ac:dyDescent="0.2">
      <c r="D638" s="20" t="str">
        <f t="shared" si="96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4:16" x14ac:dyDescent="0.2">
      <c r="D639" s="20" t="str">
        <f t="shared" si="96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4:16" x14ac:dyDescent="0.2">
      <c r="D640" s="20" t="str">
        <f t="shared" si="96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96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96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96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96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97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97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97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97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97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97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97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97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97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97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97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97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97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97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97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97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97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97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97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97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97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97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97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97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97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97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97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97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97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97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97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97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97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97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97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97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97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97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97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97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97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97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97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97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97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97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97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97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97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97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97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97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97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97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97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97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97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97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97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97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97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97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97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97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98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98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98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98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98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98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98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98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98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98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98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98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98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98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98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98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98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98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98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98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98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98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98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98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98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98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98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98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98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98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98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98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98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98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98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98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98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98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98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98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98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98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98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98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98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98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98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98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98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98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98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98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98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98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98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98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98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98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98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98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98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98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98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98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99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99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99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99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99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99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99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99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99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99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99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99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99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99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99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99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99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99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99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99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99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99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99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99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99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99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99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99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99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99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99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99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99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99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99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99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99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99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99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99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99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99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99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99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99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99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99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99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99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99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99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99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99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99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99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99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99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99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99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99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99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99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99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99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100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100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100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100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100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100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100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100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100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100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100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100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100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100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100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100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100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100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100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100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100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100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100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100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100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100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100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100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100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100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100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100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100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100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100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100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100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100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100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100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100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100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100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100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100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100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100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100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100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100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100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100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100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100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100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100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100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100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100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100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100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100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100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100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101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101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101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101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101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101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101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101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101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101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101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101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101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101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101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101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101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101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101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101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101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101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101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101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101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101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101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101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101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101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101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101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101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101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101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101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101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101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101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101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101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101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101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101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101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101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101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101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101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101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101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101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101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101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101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101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101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101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101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101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101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101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101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101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102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102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102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102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102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102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102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102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102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102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102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102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102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102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102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102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102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102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102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102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102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102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102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102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102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102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102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102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102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102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102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102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102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102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102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102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102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102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2020-08-21T17:57:24Z</dcterms:modified>
</cp:coreProperties>
</file>