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N24" i="2" s="1"/>
  <c r="F24" i="2"/>
  <c r="O24" i="2" s="1"/>
  <c r="G24" i="2"/>
  <c r="P24" i="2"/>
  <c r="E25" i="2"/>
  <c r="F25" i="2"/>
  <c r="G25" i="2"/>
  <c r="N25" i="2"/>
  <c r="O25" i="2"/>
  <c r="P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N79" i="2" s="1"/>
  <c r="F79" i="2"/>
  <c r="G79" i="2"/>
  <c r="P79" i="2" s="1"/>
  <c r="O79" i="2"/>
  <c r="E80" i="2"/>
  <c r="N80" i="2" s="1"/>
  <c r="F80" i="2"/>
  <c r="O80" i="2" s="1"/>
  <c r="G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O84" i="2" s="1"/>
  <c r="G84" i="2"/>
  <c r="P84" i="2" s="1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O88" i="2" s="1"/>
  <c r="G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O92" i="2" s="1"/>
  <c r="G92" i="2"/>
  <c r="P92" i="2" s="1"/>
  <c r="E93" i="2"/>
  <c r="F93" i="2"/>
  <c r="G93" i="2"/>
  <c r="P93" i="2" s="1"/>
  <c r="N93" i="2"/>
  <c r="O93" i="2"/>
  <c r="E94" i="2"/>
  <c r="N94" i="2" s="1"/>
  <c r="F94" i="2"/>
  <c r="O94" i="2" s="1"/>
  <c r="G94" i="2"/>
  <c r="P94" i="2" s="1"/>
  <c r="E95" i="2"/>
  <c r="N95" i="2" s="1"/>
  <c r="F95" i="2"/>
  <c r="G95" i="2"/>
  <c r="P95" i="2" s="1"/>
  <c r="O95" i="2"/>
  <c r="E96" i="2"/>
  <c r="N96" i="2" s="1"/>
  <c r="F96" i="2"/>
  <c r="O96" i="2" s="1"/>
  <c r="G96" i="2"/>
  <c r="P96" i="2"/>
  <c r="E97" i="2"/>
  <c r="F97" i="2"/>
  <c r="G97" i="2"/>
  <c r="P97" i="2" s="1"/>
  <c r="N97" i="2"/>
  <c r="O97" i="2"/>
  <c r="E98" i="2"/>
  <c r="N98" i="2" s="1"/>
  <c r="F98" i="2"/>
  <c r="G98" i="2"/>
  <c r="P98" i="2" s="1"/>
  <c r="O98" i="2"/>
  <c r="E99" i="2"/>
  <c r="F99" i="2"/>
  <c r="G99" i="2"/>
  <c r="P99" i="2" s="1"/>
  <c r="N99" i="2"/>
  <c r="O99" i="2"/>
  <c r="E100" i="2"/>
  <c r="N100" i="2" s="1"/>
  <c r="F100" i="2"/>
  <c r="O100" i="2" s="1"/>
  <c r="G100" i="2"/>
  <c r="P100" i="2"/>
  <c r="E101" i="2"/>
  <c r="F101" i="2"/>
  <c r="G101" i="2"/>
  <c r="P101" i="2" s="1"/>
  <c r="N101" i="2"/>
  <c r="O101" i="2"/>
  <c r="E102" i="2"/>
  <c r="N102" i="2" s="1"/>
  <c r="F102" i="2"/>
  <c r="G102" i="2"/>
  <c r="P102" i="2" s="1"/>
  <c r="O102" i="2"/>
  <c r="E103" i="2"/>
  <c r="F103" i="2"/>
  <c r="G103" i="2"/>
  <c r="P103" i="2" s="1"/>
  <c r="N103" i="2"/>
  <c r="O103" i="2"/>
  <c r="E104" i="2"/>
  <c r="N104" i="2" s="1"/>
  <c r="F104" i="2"/>
  <c r="O104" i="2" s="1"/>
  <c r="G104" i="2"/>
  <c r="P104" i="2"/>
  <c r="E105" i="2"/>
  <c r="F105" i="2"/>
  <c r="G105" i="2"/>
  <c r="P105" i="2" s="1"/>
  <c r="N105" i="2"/>
  <c r="O105" i="2"/>
  <c r="E106" i="2"/>
  <c r="N106" i="2" s="1"/>
  <c r="F106" i="2"/>
  <c r="G106" i="2"/>
  <c r="P106" i="2" s="1"/>
  <c r="O106" i="2"/>
  <c r="E107" i="2"/>
  <c r="F107" i="2"/>
  <c r="G107" i="2"/>
  <c r="P107" i="2" s="1"/>
  <c r="N107" i="2"/>
  <c r="O107" i="2"/>
  <c r="E108" i="2"/>
  <c r="N108" i="2" s="1"/>
  <c r="F108" i="2"/>
  <c r="O108" i="2" s="1"/>
  <c r="G108" i="2"/>
  <c r="P108" i="2"/>
  <c r="E109" i="2"/>
  <c r="F109" i="2"/>
  <c r="G109" i="2"/>
  <c r="P109" i="2" s="1"/>
  <c r="N109" i="2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D134" i="5"/>
  <c r="D126" i="5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T22" i="4" s="1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F120" i="5"/>
  <c r="G120" i="5"/>
  <c r="F128" i="5"/>
  <c r="G128" i="5"/>
  <c r="F136" i="5"/>
  <c r="Q698" i="4"/>
  <c r="Q714" i="4"/>
  <c r="P714" i="4"/>
  <c r="S714" i="4" s="1"/>
  <c r="U714" i="4" s="1"/>
  <c r="G17" i="5"/>
  <c r="I29" i="5"/>
  <c r="E29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G55" i="5"/>
  <c r="E717" i="5"/>
  <c r="Q74" i="4"/>
  <c r="I97" i="5"/>
  <c r="I65" i="5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S72" i="4" s="1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43" i="5"/>
  <c r="E43" i="5"/>
  <c r="I53" i="5"/>
  <c r="I61" i="5"/>
  <c r="I75" i="5"/>
  <c r="E75" i="5"/>
  <c r="I77" i="5"/>
  <c r="I83" i="5"/>
  <c r="E83" i="5"/>
  <c r="E101" i="5"/>
  <c r="I101" i="5"/>
  <c r="I107" i="5"/>
  <c r="E107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8" i="5"/>
  <c r="I137" i="5"/>
  <c r="E135" i="5"/>
  <c r="E134" i="5"/>
  <c r="E132" i="5"/>
  <c r="E128" i="5"/>
  <c r="G127" i="5"/>
  <c r="E126" i="5"/>
  <c r="G123" i="5"/>
  <c r="E122" i="5"/>
  <c r="G121" i="5"/>
  <c r="I121" i="5"/>
  <c r="E120" i="5"/>
  <c r="E119" i="5"/>
  <c r="I117" i="5"/>
  <c r="E116" i="5"/>
  <c r="G115" i="5"/>
  <c r="E115" i="5"/>
  <c r="E112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85" i="5" l="1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40" i="4" l="1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7" i="3"/>
  <c r="D394" i="3"/>
  <c r="D375" i="3"/>
  <c r="D309" i="3"/>
  <c r="D332" i="3"/>
  <c r="D397" i="3"/>
  <c r="D395" i="3"/>
  <c r="D374" i="3"/>
  <c r="D314" i="3"/>
  <c r="D339" i="3"/>
  <c r="D327" i="3"/>
  <c r="D403" i="3"/>
  <c r="D315" i="3"/>
  <c r="D366" i="3"/>
  <c r="D334" i="3"/>
  <c r="D302" i="3"/>
  <c r="D300" i="3"/>
  <c r="D34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378" i="3"/>
  <c r="D354" i="3"/>
  <c r="D385" i="3"/>
  <c r="D360" i="3"/>
  <c r="D319" i="3"/>
  <c r="D326" i="3"/>
  <c r="D325" i="3"/>
  <c r="D379" i="3"/>
  <c r="D398" i="3"/>
  <c r="D361" i="3"/>
  <c r="D348" i="3"/>
  <c r="D299" i="3"/>
  <c r="D322" i="3"/>
  <c r="D343" i="3"/>
  <c r="D399" i="3"/>
  <c r="D402" i="3"/>
  <c r="D373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355" i="3"/>
  <c r="D391" i="3"/>
  <c r="D369" i="3"/>
  <c r="D338" i="3"/>
  <c r="D349" i="3"/>
  <c r="D311" i="3"/>
  <c r="D388" i="3"/>
  <c r="D401" i="3"/>
  <c r="D359" i="3"/>
  <c r="D390" i="3"/>
  <c r="D328" i="3"/>
  <c r="D336" i="3"/>
  <c r="D352" i="3"/>
  <c r="D307" i="3"/>
  <c r="D386" i="3"/>
  <c r="D400" i="3"/>
  <c r="D382" i="3"/>
  <c r="D358" i="3"/>
  <c r="D320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393" i="3"/>
  <c r="D333" i="3"/>
  <c r="D370" i="3"/>
  <c r="D310" i="3"/>
  <c r="D342" i="3"/>
  <c r="D306" i="3"/>
  <c r="D387" i="3"/>
  <c r="D404" i="3"/>
  <c r="D362" i="3"/>
  <c r="D380" i="3"/>
  <c r="D376" i="3"/>
  <c r="D346" i="3"/>
  <c r="D303" i="3"/>
  <c r="D330" i="3"/>
  <c r="D383" i="3"/>
  <c r="D389" i="3"/>
  <c r="D381" i="3"/>
  <c r="D357" i="3"/>
  <c r="D317" i="3"/>
  <c r="D31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" i="3"/>
  <c r="D3" i="3"/>
  <c r="D27" i="3"/>
  <c r="D88" i="3"/>
  <c r="D57" i="3"/>
  <c r="D32" i="3"/>
  <c r="D70" i="3"/>
  <c r="D28" i="3"/>
  <c r="D72" i="3"/>
  <c r="D25" i="3"/>
  <c r="D52" i="3"/>
  <c r="D93" i="3"/>
  <c r="D99" i="3"/>
  <c r="D30" i="3"/>
  <c r="D56" i="3"/>
  <c r="D113" i="3"/>
  <c r="D120" i="3"/>
  <c r="D110" i="3"/>
  <c r="D46" i="3"/>
  <c r="D79" i="3"/>
  <c r="D31" i="3"/>
  <c r="D76" i="3"/>
  <c r="D13" i="3"/>
  <c r="D47" i="3"/>
  <c r="D36" i="3"/>
  <c r="D60" i="3"/>
  <c r="D67" i="3"/>
  <c r="D77" i="3"/>
  <c r="D86" i="3"/>
  <c r="D24" i="3"/>
  <c r="D115" i="3"/>
  <c r="D112" i="3"/>
  <c r="D209" i="3"/>
  <c r="D213" i="3"/>
  <c r="D237" i="3"/>
  <c r="D189" i="3"/>
  <c r="D228" i="3"/>
  <c r="D177" i="3"/>
  <c r="D161" i="3"/>
  <c r="D142" i="3"/>
  <c r="D188" i="3"/>
  <c r="D199" i="3"/>
  <c r="D183" i="3"/>
  <c r="D200" i="3"/>
  <c r="D146" i="3"/>
  <c r="D153" i="3"/>
  <c r="D175" i="3"/>
  <c r="D144" i="3"/>
  <c r="D185" i="3"/>
  <c r="D230" i="3"/>
  <c r="D245" i="3"/>
  <c r="D165" i="3"/>
  <c r="D150" i="3"/>
  <c r="D132" i="3"/>
  <c r="D131" i="3"/>
  <c r="D231" i="3"/>
  <c r="D216" i="3"/>
  <c r="D225" i="3"/>
  <c r="D241" i="3"/>
  <c r="D246" i="3"/>
  <c r="D167" i="3"/>
  <c r="D145" i="3"/>
  <c r="D129" i="3"/>
  <c r="D256" i="3"/>
  <c r="D257" i="3"/>
  <c r="D261" i="3"/>
  <c r="D284" i="3"/>
  <c r="D270" i="3"/>
  <c r="D282" i="3"/>
  <c r="D279" i="3"/>
  <c r="D273" i="3"/>
  <c r="D283" i="3"/>
  <c r="D281" i="3"/>
  <c r="D298" i="3"/>
  <c r="D297" i="3"/>
  <c r="D98" i="3"/>
  <c r="D21" i="3"/>
  <c r="D95" i="3"/>
  <c r="D40" i="3"/>
  <c r="D80" i="3"/>
  <c r="D107" i="3"/>
  <c r="D68" i="3"/>
  <c r="D16" i="3"/>
  <c r="D64" i="3"/>
  <c r="D82" i="3"/>
  <c r="D55" i="3"/>
  <c r="D101" i="3"/>
  <c r="D96" i="3"/>
  <c r="D48" i="3"/>
  <c r="D123" i="3"/>
  <c r="D75" i="3"/>
  <c r="D4" i="3"/>
  <c r="D49" i="3"/>
  <c r="D23" i="3"/>
  <c r="D61" i="3"/>
  <c r="D19" i="3"/>
  <c r="D94" i="3"/>
  <c r="D102" i="3"/>
  <c r="D50" i="3"/>
  <c r="D45" i="3"/>
  <c r="D18" i="3"/>
  <c r="D122" i="3"/>
  <c r="D91" i="3"/>
  <c r="D84" i="3"/>
  <c r="D71" i="3"/>
  <c r="D223" i="3"/>
  <c r="D202" i="3"/>
  <c r="D224" i="3"/>
  <c r="D191" i="3"/>
  <c r="D152" i="3"/>
  <c r="D149" i="3"/>
  <c r="D166" i="3"/>
  <c r="D136" i="3"/>
  <c r="D221" i="3"/>
  <c r="D184" i="3"/>
  <c r="D211" i="3"/>
  <c r="D219" i="3"/>
  <c r="D169" i="3"/>
  <c r="D164" i="3"/>
  <c r="D139" i="3"/>
  <c r="D220" i="3"/>
  <c r="D210" i="3"/>
  <c r="D192" i="3"/>
  <c r="D244" i="3"/>
  <c r="D174" i="3"/>
  <c r="D159" i="3"/>
  <c r="D130" i="3"/>
  <c r="D138" i="3"/>
  <c r="D203" i="3"/>
  <c r="D234" i="3"/>
  <c r="D198" i="3"/>
  <c r="D193" i="3"/>
  <c r="D147" i="3"/>
  <c r="D176" i="3"/>
  <c r="D171" i="3"/>
  <c r="D143" i="3"/>
  <c r="D258" i="3"/>
  <c r="D252" i="3"/>
  <c r="D271" i="3"/>
  <c r="D275" i="3"/>
  <c r="D280" i="3"/>
  <c r="D267" i="3"/>
  <c r="D276" i="3"/>
  <c r="D274" i="3"/>
  <c r="D265" i="3"/>
  <c r="D294" i="3"/>
  <c r="D293" i="3"/>
  <c r="D289" i="3"/>
  <c r="D41" i="3"/>
  <c r="D106" i="3"/>
  <c r="D85" i="3"/>
  <c r="D97" i="3"/>
  <c r="D69" i="3"/>
  <c r="D114" i="3"/>
  <c r="D126" i="3"/>
  <c r="D109" i="3"/>
  <c r="D6" i="3"/>
  <c r="D10" i="3"/>
  <c r="D51" i="3"/>
  <c r="D54" i="3"/>
  <c r="D81" i="3"/>
  <c r="D65" i="3"/>
  <c r="D8" i="3"/>
  <c r="D73" i="3"/>
  <c r="D15" i="3"/>
  <c r="D44" i="3"/>
  <c r="D111" i="3"/>
  <c r="D66" i="3"/>
  <c r="D104" i="3"/>
  <c r="D92" i="3"/>
  <c r="D83" i="3"/>
  <c r="D14" i="3"/>
  <c r="D9" i="3"/>
  <c r="D103" i="3"/>
  <c r="D121" i="3"/>
  <c r="D59" i="3"/>
  <c r="D26" i="3"/>
  <c r="D58" i="3"/>
  <c r="D212" i="3"/>
  <c r="D201" i="3"/>
  <c r="D207" i="3"/>
  <c r="D197" i="3"/>
  <c r="D158" i="3"/>
  <c r="D170" i="3"/>
  <c r="D133" i="3"/>
  <c r="D181" i="3"/>
  <c r="D233" i="3"/>
  <c r="D235" i="3"/>
  <c r="D182" i="3"/>
  <c r="D242" i="3"/>
  <c r="D156" i="3"/>
  <c r="D148" i="3"/>
  <c r="D135" i="3"/>
  <c r="D222" i="3"/>
  <c r="D238" i="3"/>
  <c r="D194" i="3"/>
  <c r="D247" i="3"/>
  <c r="D155" i="3"/>
  <c r="D151" i="3"/>
  <c r="D134" i="3"/>
  <c r="D186" i="3"/>
  <c r="D180" i="3"/>
  <c r="D195" i="3"/>
  <c r="D236" i="3"/>
  <c r="D196" i="3"/>
  <c r="D179" i="3"/>
  <c r="D160" i="3"/>
  <c r="D141" i="3"/>
  <c r="D249" i="3"/>
  <c r="D250" i="3"/>
  <c r="D251" i="3"/>
  <c r="D259" i="3"/>
  <c r="D264" i="3"/>
  <c r="D272" i="3"/>
  <c r="D286" i="3"/>
  <c r="D266" i="3"/>
  <c r="D262" i="3"/>
  <c r="D263" i="3"/>
  <c r="D288" i="3"/>
  <c r="D291" i="3"/>
  <c r="D295" i="3"/>
  <c r="D35" i="3"/>
  <c r="D89" i="3"/>
  <c r="D63" i="3"/>
  <c r="D29" i="3"/>
  <c r="D105" i="3"/>
  <c r="D20" i="3"/>
  <c r="D74" i="3"/>
  <c r="D124" i="3"/>
  <c r="D78" i="3"/>
  <c r="D108" i="3"/>
  <c r="D11" i="3"/>
  <c r="D17" i="3"/>
  <c r="D118" i="3"/>
  <c r="D22" i="3"/>
  <c r="D119" i="3"/>
  <c r="D33" i="3"/>
  <c r="D90" i="3"/>
  <c r="D100" i="3"/>
  <c r="D7" i="3"/>
  <c r="D42" i="3"/>
  <c r="D5" i="3"/>
  <c r="D43" i="3"/>
  <c r="D117" i="3"/>
  <c r="D62" i="3"/>
  <c r="D116" i="3"/>
  <c r="D87" i="3"/>
  <c r="D53" i="3"/>
  <c r="D12" i="3"/>
  <c r="D34" i="3"/>
  <c r="D37" i="3"/>
  <c r="D125" i="3"/>
  <c r="D206" i="3"/>
  <c r="D227" i="3"/>
  <c r="D218" i="3"/>
  <c r="D187" i="3"/>
  <c r="D154" i="3"/>
  <c r="D162" i="3"/>
  <c r="D137" i="3"/>
  <c r="D214" i="3"/>
  <c r="D226" i="3"/>
  <c r="D232" i="3"/>
  <c r="D205" i="3"/>
  <c r="D229" i="3"/>
  <c r="D173" i="3"/>
  <c r="D163" i="3"/>
  <c r="D127" i="3"/>
  <c r="D240" i="3"/>
  <c r="D190" i="3"/>
  <c r="D215" i="3"/>
  <c r="D208" i="3"/>
  <c r="D168" i="3"/>
  <c r="D178" i="3"/>
  <c r="D140" i="3"/>
  <c r="D217" i="3"/>
  <c r="D243" i="3"/>
  <c r="D248" i="3"/>
  <c r="D239" i="3"/>
  <c r="D204" i="3"/>
  <c r="D172" i="3"/>
  <c r="D157" i="3"/>
  <c r="D128" i="3"/>
  <c r="D253" i="3"/>
  <c r="D254" i="3"/>
  <c r="D255" i="3"/>
  <c r="D287" i="3"/>
  <c r="D260" i="3"/>
  <c r="D268" i="3"/>
  <c r="D278" i="3"/>
  <c r="D285" i="3"/>
  <c r="D277" i="3"/>
  <c r="D269" i="3"/>
  <c r="D290" i="3"/>
  <c r="D296" i="3"/>
  <c r="D292" i="3"/>
  <c r="AN132" i="4" l="1"/>
  <c r="AT132" i="4" s="1"/>
  <c r="W162" i="4"/>
  <c r="AL172" i="4"/>
  <c r="AR172" i="4" s="1"/>
  <c r="AL124" i="4"/>
  <c r="AR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Q96" i="4" s="1"/>
  <c r="AW96" i="4" s="1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N96" i="4" s="1"/>
  <c r="AT96" i="4" s="1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W93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P151" i="4" s="1"/>
  <c r="AV151" i="4" s="1"/>
  <c r="AA151" i="4"/>
  <c r="AM151" i="4" s="1"/>
  <c r="AS151" i="4" s="1"/>
  <c r="AE151" i="4"/>
  <c r="AQ151" i="4" s="1"/>
  <c r="AW151" i="4" s="1"/>
  <c r="AB151" i="4"/>
  <c r="AN151" i="4" s="1"/>
  <c r="AT151" i="4" s="1"/>
  <c r="AC151" i="4"/>
  <c r="AN776" i="4"/>
  <c r="AT776" i="4" s="1"/>
  <c r="AB69" i="4"/>
  <c r="AA69" i="4"/>
  <c r="AM69" i="4" s="1"/>
  <c r="AS69" i="4" s="1"/>
  <c r="AE69" i="4"/>
  <c r="AD69" i="4"/>
  <c r="AP69" i="4" s="1"/>
  <c r="AV69" i="4" s="1"/>
  <c r="Z69" i="4"/>
  <c r="AC69" i="4"/>
  <c r="AO69" i="4" s="1"/>
  <c r="AU69" i="4" s="1"/>
  <c r="Z89" i="4"/>
  <c r="AD89" i="4"/>
  <c r="AP89" i="4" s="1"/>
  <c r="AV89" i="4" s="1"/>
  <c r="AC89" i="4"/>
  <c r="AO89" i="4" s="1"/>
  <c r="AU89" i="4" s="1"/>
  <c r="AB89" i="4"/>
  <c r="AN89" i="4" s="1"/>
  <c r="AT89" i="4" s="1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Q89" i="4" l="1"/>
  <c r="AW89" i="4" s="1"/>
  <c r="AO112" i="4"/>
  <c r="AU112" i="4" s="1"/>
  <c r="AL120" i="4"/>
  <c r="AR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18" i="4" l="1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97" i="4" l="1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240" i="4" l="1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<sst xmlns="http://schemas.openxmlformats.org/spreadsheetml/2006/main" count="614" uniqueCount="332">
  <si>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</si>
  <si>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</si>
  <si>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</si>
  <si>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</si>
  <si>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</si>
  <si>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</si>
  <si>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</si>
  <si>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</si>
  <si>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</si>
  <si>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</si>
  <si>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</si>
  <si>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</si>
  <si>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</si>
  <si>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</si>
  <si>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</si>
  <si>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</si>
  <si>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</si>
  <si>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</si>
  <si>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</si>
  <si>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</si>
  <si>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</si>
  <si>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</si>
  <si>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</si>
  <si>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</si>
  <si>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</si>
  <si>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</si>
  <si>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</si>
  <si>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</si>
  <si>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</si>
  <si>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</si>
  <si>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</si>
  <si>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</si>
  <si>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</si>
  <si>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</si>
  <si>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</si>
  <si>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</si>
  <si>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</si>
  <si>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</si>
  <si>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</si>
  <si>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</si>
  <si>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</si>
  <si>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</si>
  <si>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</si>
  <si>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</si>
  <si>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</si>
  <si>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</si>
  <si>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</si>
  <si>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</si>
  <si>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</si>
  <si>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</si>
  <si>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</si>
  <si>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</si>
  <si>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</si>
  <si>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</si>
  <si>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</si>
  <si>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</si>
  <si>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</si>
  <si>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</si>
  <si>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</si>
  <si>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</si>
  <si>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</si>
  <si>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</si>
  <si>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</si>
  <si>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</si>
  <si>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</si>
  <si>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</si>
  <si>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</si>
  <si>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</si>
  <si>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</si>
  <si>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</si>
  <si>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</si>
  <si>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</si>
  <si>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</si>
  <si>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</si>
  <si>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</si>
  <si>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</si>
  <si>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</si>
  <si>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</si>
  <si>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</si>
  <si>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</si>
  <si>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</si>
  <si>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</si>
  <si>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</si>
  <si>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</si>
  <si>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</si>
  <si>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</si>
  <si>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</si>
  <si>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</si>
  <si>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</si>
  <si>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</si>
  <si>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</si>
  <si>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</si>
  <si>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</si>
  <si>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</si>
  <si>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</si>
  <si>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</si>
  <si>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</si>
  <si>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</si>
  <si>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</si>
  <si>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</si>
  <si>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</si>
  <si>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</si>
  <si>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</si>
  <si>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</si>
  <si>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</si>
  <si>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</si>
  <si>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</si>
  <si>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</si>
  <si>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</si>
  <si>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</si>
  <si>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</si>
  <si>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</si>
  <si>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</si>
  <si>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</si>
  <si>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</si>
  <si>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</si>
  <si>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</si>
  <si>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</si>
  <si>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</si>
  <si>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</si>
  <si>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</si>
  <si>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</si>
  <si>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</si>
  <si>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</si>
  <si>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</si>
  <si>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</si>
  <si>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</si>
  <si>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</si>
  <si>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</si>
  <si>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</si>
  <si>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</si>
  <si>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</si>
  <si>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</si>
  <si>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FC Cincinnati</t>
  </si>
  <si>
    <t>Philadelphia Union</t>
  </si>
  <si>
    <t>Orlando City</t>
  </si>
  <si>
    <t>SJK</t>
  </si>
  <si>
    <t>Hokkaido Consadole Sapporo</t>
  </si>
  <si>
    <t>Midtjylland</t>
  </si>
  <si>
    <t>Nordsjaelland</t>
  </si>
  <si>
    <t>Brondby</t>
  </si>
  <si>
    <t>Silkeborg</t>
  </si>
  <si>
    <t>Derry City</t>
  </si>
  <si>
    <t>Bohemians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</si>
  <si>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</si>
  <si>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</si>
  <si>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</si>
  <si>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</si>
  <si>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</si>
  <si>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</si>
  <si>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</si>
  <si>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</si>
  <si>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</si>
  <si>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</si>
  <si>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</si>
  <si>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</si>
  <si>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</si>
  <si>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</si>
  <si>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</si>
  <si>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</si>
  <si>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</si>
  <si>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</si>
  <si>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</si>
  <si>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</si>
  <si>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</si>
  <si>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</si>
  <si>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</si>
  <si>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</si>
  <si>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</si>
  <si>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</si>
  <si>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</si>
  <si>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</si>
  <si>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</si>
  <si>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</si>
  <si>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</si>
  <si>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</si>
  <si>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</si>
  <si>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</si>
  <si>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</si>
  <si>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</si>
  <si>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</si>
  <si>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</si>
  <si>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</si>
  <si>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</si>
  <si>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</si>
  <si>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</si>
  <si>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</si>
  <si>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</si>
  <si>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</si>
  <si>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</si>
  <si>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</si>
  <si>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</si>
  <si>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</si>
  <si>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</si>
  <si>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</si>
  <si>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</si>
  <si>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</si>
  <si>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</si>
  <si>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</si>
  <si>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</si>
  <si>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</si>
  <si>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</si>
  <si>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</si>
  <si>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</si>
  <si>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</si>
  <si>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</si>
  <si>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</si>
  <si>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</si>
  <si>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</si>
  <si>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</si>
  <si>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</si>
  <si>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</si>
  <si>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</si>
  <si>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</si>
  <si>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</si>
  <si>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</si>
  <si>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</si>
  <si>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</si>
  <si>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</si>
  <si>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</si>
  <si>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</si>
  <si>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</si>
  <si>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</si>
  <si>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</si>
  <si>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</si>
  <si>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</si>
  <si>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</si>
  <si>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</si>
  <si>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</si>
  <si>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</si>
  <si>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</si>
  <si>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</si>
  <si>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</si>
  <si>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</si>
  <si>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</si>
  <si>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</si>
  <si>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</si>
  <si>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</si>
  <si>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</si>
  <si>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</si>
  <si>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</si>
  <si>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</si>
  <si>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</si>
  <si>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</si>
  <si>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</si>
  <si>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</si>
  <si>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</si>
  <si>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</si>
  <si>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</si>
  <si>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</si>
  <si>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</si>
  <si>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</si>
  <si>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</si>
  <si>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</si>
  <si>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</si>
  <si>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</si>
  <si>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</si>
  <si>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</si>
  <si>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</si>
  <si>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</si>
  <si>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</si>
  <si>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</si>
  <si>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</si>
  <si>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</si>
  <si>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</si>
  <si>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</si>
  <si>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</si>
  <si>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</si>
  <si>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</si>
  <si>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</si>
  <si>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</si>
  <si>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</si>
  <si>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</si>
  <si>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</si>
  <si>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</si>
  <si>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</si>
  <si>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</si>
  <si>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</si>
  <si>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</si>
  <si>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</si>
  <si>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</si>
  <si>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</si>
  <si>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</si>
  <si>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</si>
  <si>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</si>
  <si>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</si>
  <si>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</si>
  <si>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</si>
  <si>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</si>
  <si>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</si>
  <si>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</si>
  <si>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</si>
  <si>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</si>
  <si>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</si>
  <si>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Liga MX</t>
  </si>
  <si>
    <t>Eliteserien</t>
  </si>
  <si>
    <t>Ekstraklasa</t>
  </si>
  <si>
    <t>Premier League</t>
  </si>
  <si>
    <t>Allsvenskan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</si>
  <si>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</si>
  <si>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</si>
  <si>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</si>
  <si>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</si>
  <si>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</si>
  <si>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</si>
  <si>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</si>
  <si>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</si>
  <si>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</si>
  <si>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</si>
  <si>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</si>
  <si>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Swiss</t>
  </si>
  <si>
    <t>Finn Harps</t>
  </si>
  <si>
    <t>Longford</t>
  </si>
  <si>
    <t>Dundalk</t>
  </si>
  <si>
    <t>St. Patricks</t>
  </si>
  <si>
    <t>Waterford</t>
  </si>
  <si>
    <t>Drogheda</t>
  </si>
  <si>
    <t>Sagan Tosu</t>
  </si>
  <si>
    <t>Stromsgodset</t>
  </si>
  <si>
    <t>Oita Trinita</t>
  </si>
  <si>
    <t>Stabaek</t>
  </si>
  <si>
    <t>Sporting Kansas City</t>
  </si>
  <si>
    <t>Pachuca</t>
  </si>
  <si>
    <t>Juarez</t>
  </si>
  <si>
    <t>Inter Miami</t>
  </si>
  <si>
    <t>Necaxa</t>
  </si>
  <si>
    <t>15/10/2021</t>
  </si>
  <si>
    <t>16/10/2021</t>
  </si>
  <si>
    <t>17/10/2021</t>
  </si>
  <si>
    <t>18/10/2021</t>
  </si>
  <si>
    <t>19/10/2021</t>
  </si>
  <si>
    <t>Bundesliga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</si>
</sst>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1.0374354179886722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29.440141112295141</v>
      </c>
      <c r="I2" s="6">
        <f>IF('Log_working_3-way'!$D2="","",'True_Odds_Calculator_3-way'!O3/'True_Odds_Calculator_3-way'!B3-1)</f>
        <v>5.2128979811510172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3.6843797461070915E-2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1.0308815611133513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15.52765679926053</v>
      </c>
      <c r="I3" s="6">
        <f>IF('Log_working_3-way'!$D3="","",'True_Odds_Calculator_3-way'!O4/'True_Odds_Calculator_3-way'!B4-1)</f>
        <v>7.6765901680939947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3.3137158613478768E-2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1.0346496483310414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24.402680837348623</v>
      </c>
      <c r="I4" s="6">
        <f>IF('Log_working_3-way'!$D4="","",'True_Odds_Calculator_3-way'!O5/'True_Odds_Calculator_3-way'!B5-1)</f>
        <v>7.7633994306156691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3.5264270150718868E-2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1.0249755400688383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17.574435488593146</v>
      </c>
      <c r="I5" s="6">
        <f>IF('Log_working_3-way'!$D5="","",'True_Odds_Calculator_3-way'!O6/'True_Odds_Calculator_3-way'!B6-1)</f>
        <v>6.3921936984974712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2.662872517636683E-2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1.0286133931867119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23.52758745585011</v>
      </c>
      <c r="I6" s="6">
        <f>IF('Log_working_3-way'!$D6="","",'True_Odds_Calculator_3-way'!O7/'True_Odds_Calculator_3-way'!B7-1)</f>
        <v>5.797940922980322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2.9530018965384874E-2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1.0248410776301229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11.783501454658836</v>
      </c>
      <c r="I7" s="6">
        <f>IF('Log_working_3-way'!$D7="","",'True_Odds_Calculator_3-way'!O8/'True_Odds_Calculator_3-way'!B8-1)</f>
        <v>8.0514947093442455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2.6909119576025375E-2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1.0348369250268847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43.957177673436732</v>
      </c>
      <c r="I8" s="6">
        <f>IF('Log_working_3-way'!$D8="","",'True_Odds_Calculator_3-way'!O9/'True_Odds_Calculator_3-way'!B9-1)</f>
        <v>3.4545100960859756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2.9357637687885019E-2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1.0250421615320366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13.974096270915627</v>
      </c>
      <c r="I9" s="6">
        <f>IF('Log_working_3-way'!$D9="","",'True_Odds_Calculator_3-way'!O10/'True_Odds_Calculator_3-way'!B10-1)</f>
        <v>7.3247034131552322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2.7020276988469094E-2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1.0371869803720408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38.258579896595187</v>
      </c>
      <c r="I10" s="6">
        <f>IF('Log_working_3-way'!$D10="","",'True_Odds_Calculator_3-way'!O11/'True_Odds_Calculator_3-way'!B11-1)</f>
        <v>4.6732743691478218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3.3394413418883495E-2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1.032778747721077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20.309267444677268</v>
      </c>
      <c r="I11" s="6">
        <f>IF('Log_working_3-way'!$D11="","",'True_Odds_Calculator_3-way'!O12/'True_Odds_Calculator_3-way'!B12-1)</f>
        <v>8.0413279344009858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3.4361323141587574E-2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1.0304429003376778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13.545101804813347</v>
      </c>
      <c r="I12" s="6">
        <f>IF('Log_working_3-way'!$D12="","",'True_Odds_Calculator_3-way'!O13/'True_Odds_Calculator_3-way'!B13-1)</f>
        <v>9.3398282341791123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3.2865622425338969E-2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1.0511122796087333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47.335122686587425</v>
      </c>
      <c r="I13" s="6">
        <f>IF('Log_working_3-way'!$D13="","",'True_Odds_Calculator_3-way'!O14/'True_Odds_Calculator_3-way'!B14-1)</f>
        <v>3.5413543200947286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4.063624802266852E-2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1.0415333276552574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14.692867042024039</v>
      </c>
      <c r="I14" s="6">
        <f>IF('Log_working_3-way'!$D14="","",'True_Odds_Calculator_3-way'!O15/'True_Odds_Calculator_3-way'!B15-1)</f>
        <v>8.17679768201406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4.448882611528604E-2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1.0420674739257252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16.330934995411525</v>
      </c>
      <c r="I15" s="6">
        <f>IF('Log_working_3-way'!$D15="","",'True_Odds_Calculator_3-way'!O16/'True_Odds_Calculator_3-way'!B16-1)</f>
        <v>8.4053801075225447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4.4821936271585372E-2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1.0419079343247575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16.334956765792349</v>
      </c>
      <c r="I16" s="6">
        <f>IF('Log_working_3-way'!$D16="","",'True_Odds_Calculator_3-way'!O17/'True_Odds_Calculator_3-way'!B17-1)</f>
        <v>6.8148815297214904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4.4579533941236038E-2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1.0269883829097912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5.5642048049600845</v>
      </c>
      <c r="I17" s="6">
        <f>IF('Log_working_3-way'!$D17="","",'True_Odds_Calculator_3-way'!O18/'True_Odds_Calculator_3-way'!B18-1)</f>
        <v>5.5984378880154662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2.7771139604895856E-2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1.0586537368767663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-0.3051629230884233</v>
      </c>
      <c r="I18" s="6">
        <f>IF('Log_working_3-way'!$D18="","",'True_Odds_Calculator_3-way'!O19/'True_Odds_Calculator_3-way'!B19-1)</f>
        <v>1.0489215680476769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3.7113851118909968E-2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1.0296031077098737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24.789257987858953</v>
      </c>
      <c r="I19" s="6">
        <f>IF('Log_working_3-way'!$D19="","",'True_Odds_Calculator_3-way'!O20/'True_Odds_Calculator_3-way'!B20-1)</f>
        <v>5.5142991330710878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3.0285750742051532E-2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1.0346934257812348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4.0355350906733154</v>
      </c>
      <c r="I20" s="6">
        <f>IF('Log_working_3-way'!$D20="","",'True_Odds_Calculator_3-way'!O21/'True_Odds_Calculator_3-way'!B21-1)</f>
        <v>6.7525475201240015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3.5156830687358642E-2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1.0332154567597305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1.5078170357285461</v>
      </c>
      <c r="I21" s="6">
        <f>IF('Log_working_3-way'!$D21="","",'True_Odds_Calculator_3-way'!O22/'True_Odds_Calculator_3-way'!B22-1)</f>
        <v>5.3789236426745743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3.06788931056583E-2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1.0259033588155988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13.61472817116606</v>
      </c>
      <c r="I22" s="6">
        <f>IF('Log_working_3-way'!$D22="","",'True_Odds_Calculator_3-way'!O23/'True_Odds_Calculator_3-way'!B23-1)</f>
        <v>7.2207845962809092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2.7944923293760526E-2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1.0275109108283851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20.02497542728587</v>
      </c>
      <c r="I23" s="6">
        <f>IF('Log_working_3-way'!$D23="","",'True_Odds_Calculator_3-way'!O24/'True_Odds_Calculator_3-way'!B24-1)</f>
        <v>8.1448632722937386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2.893415406779587E-2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1.0265563758376606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8.9870506220101696</v>
      </c>
      <c r="I24" s="6">
        <f>IF('Log_working_3-way'!$D24="","",'True_Odds_Calculator_3-way'!O25/'True_Odds_Calculator_3-way'!B25-1)</f>
        <v>8.0364687662566752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2.8616675744921327E-2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1.0253639375250208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13.622461322170832</v>
      </c>
      <c r="I25" s="6">
        <f>IF('Log_working_3-way'!$D25="","",'True_Odds_Calculator_3-way'!O26/'True_Odds_Calculator_3-way'!B26-1)</f>
        <v>7.6730186273021097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2.7401290239018383E-2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1.0338048788983156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1.5241953990256123</v>
      </c>
      <c r="I26" s="6">
        <f>IF('Log_working_3-way'!$D26="","",'True_Odds_Calculator_3-way'!O27/'True_Odds_Calculator_3-way'!B27-1)</f>
        <v>4.4228253183410473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3.060833437105126E-2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1.0271508812255394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20.634483933940228</v>
      </c>
      <c r="I27" s="6">
        <f>IF('Log_working_3-way'!$D27="","",'True_Odds_Calculator_3-way'!O28/'True_Odds_Calculator_3-way'!B28-1)</f>
        <v>8.1491987459728445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2.8446579465215782E-2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1.0265463896344329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13.492149444625282</v>
      </c>
      <c r="I28" s="6">
        <f>IF('Log_working_3-way'!$D28="","",'True_Odds_Calculator_3-way'!O29/'True_Odds_Calculator_3-way'!B29-1)</f>
        <v>7.4095837101635684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2.8650088908338533E-2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1.0304270310885333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30.349505664214483</v>
      </c>
      <c r="I29" s="6">
        <f>IF('Log_working_3-way'!$D29="","",'True_Odds_Calculator_3-way'!O30/'True_Odds_Calculator_3-way'!B30-1)</f>
        <v>5.0997247972984319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2.9778848732879393E-2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1.0297600973750027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27.683303806188501</v>
      </c>
      <c r="I30" s="6">
        <f>IF('Log_working_3-way'!$D30="","",'True_Odds_Calculator_3-way'!O31/'True_Odds_Calculator_3-way'!B31-1)</f>
        <v>5.7964358057047534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2.9758015442002739E-2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1.0240395534789559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11.431622639434842</v>
      </c>
      <c r="I31" s="6">
        <f>IF('Log_working_3-way'!$D31="","",'True_Odds_Calculator_3-way'!O32/'True_Odds_Calculator_3-way'!B32-1)</f>
        <v>7.6846889278831938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2.6020690199794583E-2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1.0333612973605171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33.754543057862136</v>
      </c>
      <c r="I32" s="6">
        <f>IF('Log_working_3-way'!$D32="","",'True_Odds_Calculator_3-way'!O33/'True_Odds_Calculator_3-way'!B33-1)</f>
        <v>3.5215000832243328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3.1704856288182537E-2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1.0262709826210112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19.102990691225983</v>
      </c>
      <c r="I33" s="6">
        <f>IF('Log_working_3-way'!$D33="","",'True_Odds_Calculator_3-way'!O34/'True_Odds_Calculator_3-way'!B34-1)</f>
        <v>8.5614700077174728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2.7765338110165683E-2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1.0267127355829255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6.1426403668447582</v>
      </c>
      <c r="I34" s="6">
        <f>IF('Log_working_3-way'!$D34="","",'True_Odds_Calculator_3-way'!O35/'True_Odds_Calculator_3-way'!B35-1)</f>
        <v>7.6660642012915901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2.8225769043942694E-2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1.0248256438216214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14.458515631453684</v>
      </c>
      <c r="I35" s="6">
        <f>IF('Log_working_3-way'!$D35="","",'True_Odds_Calculator_3-way'!O36/'True_Odds_Calculator_3-way'!B36-1)</f>
        <v>8.1079309008520895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2.6797417216799069E-2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1.0282418959491169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24.039930143139213</v>
      </c>
      <c r="I36" s="6">
        <f>IF('Log_working_3-way'!$D36="","",'True_Odds_Calculator_3-way'!O37/'True_Odds_Calculator_3-way'!B37-1)</f>
        <v>6.0602120656278986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2.9045160939453751E-2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1.0433008576322416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50.552784595048145</v>
      </c>
      <c r="I37" s="6">
        <f>IF('Log_working_3-way'!$D37="","",'True_Odds_Calculator_3-way'!O38/'True_Odds_Calculator_3-way'!B38-1)</f>
        <v>2.0635193768583813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3.349109106328596E-2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1.0394741713829294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4.0941508400411442E-2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1.0373095632768869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3.9373537954964011E-2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1.0513491411451548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17.808614054050881</v>
      </c>
      <c r="I42" s="6">
        <f>IF('Log_working_3-way'!$D42="","",'True_Odds_Calculator_3-way'!O41/'True_Odds_Calculator_3-way'!B41-1)</f>
        <v>8.2653521413593474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5.424170159448316E-2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1.0374920274449921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7.5731165962619755</v>
      </c>
      <c r="I43" s="6">
        <f>IF('Log_working_3-way'!$D43="","",'True_Odds_Calculator_3-way'!O42/'True_Odds_Calculator_3-way'!B42-1)</f>
        <v>6.8990977907857918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3.9585868521419876E-2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1.0536149092885199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31.062908452426292</v>
      </c>
      <c r="I44" s="6">
        <f>IF('Log_working_3-way'!$D44="","",'True_Odds_Calculator_3-way'!O43/'True_Odds_Calculator_3-way'!B43-1)</f>
        <v>7.4522083640595174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5.0842982463947362E-2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1.059700248935104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42.327845678029881</v>
      </c>
      <c r="I45" s="6">
        <f>IF('Log_working_3-way'!$D45="","",'True_Odds_Calculator_3-way'!O44/'True_Odds_Calculator_3-way'!B44-1)</f>
        <v>4.0834799941759359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5.1176147218729984E-2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1.0406102507958428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0.11459792241018563</v>
      </c>
      <c r="I46" s="6">
        <f>IF('Log_working_3-way'!$D46="","",'True_Odds_Calculator_3-way'!O45/'True_Odds_Calculator_3-way'!B45-1)</f>
        <v>2.3371801954147156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3.0785143475163146E-2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1.0257360685676578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11.579376473538151</v>
      </c>
      <c r="I47" s="6">
        <f>IF('Log_working_3-way'!$D47="","",'True_Odds_Calculator_3-way'!O46/'True_Odds_Calculator_3-way'!B46-1)</f>
        <v>7.8967010428538806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2.7869700257980856E-2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1.0287212661111687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29.619059370332732</v>
      </c>
      <c r="I48" s="6">
        <f>IF('Log_working_3-way'!$D48="","",'True_Odds_Calculator_3-way'!O47/'True_Odds_Calculator_3-way'!B47-1)</f>
        <v>5.6135448267397168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2.8233167588021635E-2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1.0265569947707349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13.845061644165847</v>
      </c>
      <c r="I49" s="6">
        <f>IF('Log_working_3-way'!$D49="","",'True_Odds_Calculator_3-way'!O48/'True_Odds_Calculator_3-way'!B48-1)</f>
        <v>7.5664746534006024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2.8657833372155439E-2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1.0255819574129115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9.2519613037092139</v>
      </c>
      <c r="I50" s="6">
        <f>IF('Log_working_3-way'!$D50="","",'True_Odds_Calculator_3-way'!O49/'True_Odds_Calculator_3-way'!B49-1)</f>
        <v>8.20749876558647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2.7624549363679751E-2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1.0503836998796661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2.6841427565879483E-2</v>
      </c>
      <c r="I51" s="6">
        <f>IF('Log_working_3-way'!$D51="","",'True_Odds_Calculator_3-way'!O50/'True_Odds_Calculator_3-way'!B50-1)</f>
        <v>2.0132307512088921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3.6407018522734536E-2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1.0259750789785689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15.754498929543395</v>
      </c>
      <c r="I52" s="6">
        <f>IF('Log_working_3-way'!$D52="","",'True_Odds_Calculator_3-way'!O51/'True_Odds_Calculator_3-way'!B51-1)</f>
        <v>7.6711343490916466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2.791063082769818E-2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1.0843379099407742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57.89110663974256</v>
      </c>
      <c r="I53" s="6">
        <f>IF('Log_working_3-way'!$D53="","",'True_Odds_Calculator_3-way'!O52/'True_Odds_Calculator_3-way'!B52-1)</f>
        <v>1.8583630549309378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5.7969550047170193E-2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1.0442441774166316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21.704082251166088</v>
      </c>
      <c r="I54" s="6">
        <f>IF('Log_working_3-way'!$D54="","",'True_Odds_Calculator_3-way'!O53/'True_Odds_Calculator_3-way'!B53-1)</f>
        <v>6.3424648319965531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4.600150020523408E-2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1.0261748675490239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18.529065863825849</v>
      </c>
      <c r="I55" s="6">
        <f>IF('Log_working_3-way'!$D55="","",'True_Odds_Calculator_3-way'!O54/'True_Odds_Calculator_3-way'!B54-1)</f>
        <v>6.9874829959536511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2.7729004670273838E-2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1.032692707030491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36.815813195492659</v>
      </c>
      <c r="I56" s="6">
        <f>IF('Log_working_3-way'!$D56="","",'True_Odds_Calculator_3-way'!O55/'True_Odds_Calculator_3-way'!B55-1)</f>
        <v>4.2928530014961934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2.9787849164406355E-2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1.0280154755447446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28.054888098011581</v>
      </c>
      <c r="I57" s="6">
        <f>IF('Log_working_3-way'!$D57="","",'True_Odds_Calculator_3-way'!O56/'True_Odds_Calculator_3-way'!B56-1)</f>
        <v>5.7383597473290155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2.794659352224782E-2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1.0445132315435628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5.6199496902608725</v>
      </c>
      <c r="I58" s="6">
        <f>IF('Log_working_3-way'!$D58="","",'True_Odds_Calculator_3-way'!O57/'True_Odds_Calculator_3-way'!B57-1)</f>
        <v>8.1372821720301598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4.631397152332517E-2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1.0409270269937096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8.8041137348079896</v>
      </c>
      <c r="I59" s="6">
        <f>IF('Log_working_3-way'!$D59="","",'True_Odds_Calculator_3-way'!O58/'True_Odds_Calculator_3-way'!B58-1)</f>
        <v>9.0579314247818221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4.3862025415587702E-2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1.0399259206741696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10.684386363743243</v>
      </c>
      <c r="I60" s="6">
        <f>IF('Log_working_3-way'!$D60="","",'True_Odds_Calculator_3-way'!O59/'True_Odds_Calculator_3-way'!B59-1)</f>
        <v>9.1405433162022121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4.3030307496680464E-2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1.0458283882906598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4.8117220296708734</v>
      </c>
      <c r="I61" s="6">
        <f>IF('Log_working_3-way'!$D61="","",'True_Odds_Calculator_3-way'!O60/'True_Odds_Calculator_3-way'!B60-1)</f>
        <v>6.7757567916074359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4.6669621145269957E-2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1.0349460321908548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27.628651546513822</v>
      </c>
      <c r="I62" s="6">
        <f>IF('Log_working_3-way'!$D62="","",'True_Odds_Calculator_3-way'!O61/'True_Odds_Calculator_3-way'!B61-1)</f>
        <v>5.3033853493833103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3.4876905326869156E-2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1.0263717956523366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13.692984480604618</v>
      </c>
      <c r="I63" s="6">
        <f>IF('Log_working_3-way'!$D63="","",'True_Odds_Calculator_3-way'!O62/'True_Odds_Calculator_3-way'!B62-1)</f>
        <v>6.3720008939144694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2.835757959097629E-2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1.0532402460097365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54.457902820356026</v>
      </c>
      <c r="I64" s="6">
        <f>IF('Log_working_3-way'!$D64="","",'True_Odds_Calculator_3-way'!O63/'True_Odds_Calculator_3-way'!B63-1)</f>
        <v>1.9125027088815449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3.8598254293743084E-2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1.032261001472305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22.366599330659991</v>
      </c>
      <c r="I65" s="6">
        <f>IF('Log_working_3-way'!$D65="","",'True_Odds_Calculator_3-way'!O64/'True_Odds_Calculator_3-way'!B64-1)</f>
        <v>6.8929911100132815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3.3494296148194991E-2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1.0312441649434623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13.923991000352848</v>
      </c>
      <c r="I66" s="6">
        <f>IF('Log_working_3-way'!$D66="","",'True_Odds_Calculator_3-way'!O65/'True_Odds_Calculator_3-way'!B65-1)</f>
        <v>9.9892736872119752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3.365342886479028E-2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1.032641672725672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23.433504541543769</v>
      </c>
      <c r="I67" s="6">
        <f>IF('Log_working_3-way'!$D67="","",'True_Odds_Calculator_3-way'!O66/'True_Odds_Calculator_3-way'!B66-1)</f>
        <v>6.3027956568475627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3.3648093949601332E-2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1.039283666299242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1.4845965108901398</v>
      </c>
      <c r="I68" s="6">
        <f>IF('Log_working_3-way'!$D68="","",'True_Odds_Calculator_3-way'!O67/'True_Odds_Calculator_3-way'!B67-1)</f>
        <v>5.6646155029543692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3.6220534372797486E-2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1.0296327350712065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11.792690832855639</v>
      </c>
      <c r="I69" s="6">
        <f>IF('Log_working_3-way'!$D69="","",'True_Odds_Calculator_3-way'!O68/'True_Odds_Calculator_3-way'!B68-1)</f>
        <v>9.1323534968706621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3.2088545312515926E-2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1.0399395192690299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34.447035262708226</v>
      </c>
      <c r="I70" s="6">
        <f>IF('Log_working_3-way'!$D70="","",'True_Odds_Calculator_3-way'!O69/'True_Odds_Calculator_3-way'!B69-1)</f>
        <v>6.0875326637380116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3.7063316087706299E-2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1.0446072098725907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2.2620456726867348</v>
      </c>
      <c r="I71" s="6">
        <f>IF('Log_working_3-way'!$D71="","",'True_Odds_Calculator_3-way'!O70/'True_Odds_Calculator_3-way'!B70-1)</f>
        <v>4.7921049965613403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4.1481948553560022E-2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1.036736530415461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14.305491649499023</v>
      </c>
      <c r="I72" s="6">
        <f>IF('Log_working_3-way'!$D72="","",'True_Odds_Calculator_3-way'!O71/'True_Odds_Calculator_3-way'!B71-1)</f>
        <v>7.3906446986198144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3.9412386485129902E-2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1.0539580571668667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44.044579959010917</v>
      </c>
      <c r="I73" s="6">
        <f>IF('Log_working_3-way'!$D73="","",'True_Odds_Calculator_3-way'!O72/'True_Odds_Calculator_3-way'!B72-1)</f>
        <v>3.1848242746774842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4.5444842357977855E-2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1.0478892499417054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1.156051782062951</v>
      </c>
      <c r="I74" s="6">
        <f>IF('Log_working_3-way'!$D74="","",'True_Odds_Calculator_3-way'!O73/'True_Odds_Calculator_3-way'!B73-1)</f>
        <v>5.1042329460833971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4.2615408593779325E-2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1.0249139119818083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15.066423960363629</v>
      </c>
      <c r="I75" s="6">
        <f>IF('Log_working_3-way'!$D75="","",'True_Odds_Calculator_3-way'!O74/'True_Odds_Calculator_3-way'!B74-1)</f>
        <v>7.5233291771370805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2.6814865839955404E-2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1.025358905530992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7.6494281225020995</v>
      </c>
      <c r="I76" s="6">
        <f>IF('Log_working_3-way'!$D76="","",'True_Odds_Calculator_3-way'!O75/'True_Odds_Calculator_3-way'!B75-1)</f>
        <v>8.0248638928463212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2.7216833784859729E-2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1.0269164955291528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18.409386834765471</v>
      </c>
      <c r="I77" s="6">
        <f>IF('Log_working_3-way'!$D77="","",'True_Odds_Calculator_3-way'!O76/'True_Odds_Calculator_3-way'!B76-1)</f>
        <v>8.6914626856789567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2.8552651344449398E-2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1.0256582075919167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16.478890681613851</v>
      </c>
      <c r="I78" s="6">
        <f>IF('Log_working_3-way'!$D78="","",'True_Odds_Calculator_3-way'!O77/'True_Odds_Calculator_3-way'!B77-1)</f>
        <v>9.1957907374573491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2.7465453846505117E-2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1.0298747308270115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16.020709915487167</v>
      </c>
      <c r="I79" s="6">
        <f>IF('Log_working_3-way'!$D79="","",'True_Odds_Calculator_3-way'!O78/'True_Odds_Calculator_3-way'!B78-1)</f>
        <v>8.9239552417861017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3.2016506791201493E-2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1.0314682759304015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17.239327084312716</v>
      </c>
      <c r="I80" s="6">
        <f>IF('Log_working_3-way'!$D80="","",'True_Odds_Calculator_3-way'!O79/'True_Odds_Calculator_3-way'!B79-1)</f>
        <v>8.9982405956814073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3.3525298231180667E-2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1.0611561427753777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58.141647297651879</v>
      </c>
      <c r="I81" s="6">
        <f>IF('Log_working_3-way'!$D81="","",'True_Odds_Calculator_3-way'!O80/'True_Odds_Calculator_3-way'!B80-1)</f>
        <v>1.380520900258273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4.1939915862329702E-2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1.0342065778940641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38.758472594293487</v>
      </c>
      <c r="I82" s="6">
        <f>IF('Log_working_3-way'!$D82="","",'True_Odds_Calculator_3-way'!O81/'True_Odds_Calculator_3-way'!B81-1)</f>
        <v>3.7780848842208705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3.0752050852553392E-2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1.033821645121648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36.490165608706057</v>
      </c>
      <c r="I83" s="6">
        <f>IF('Log_working_3-way'!$D83="","",'True_Odds_Calculator_3-way'!O82/'True_Odds_Calculator_3-way'!B82-1)</f>
        <v>4.2638265968818745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3.1013343312650488E-2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1.0272312883001213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17.99454584461029</v>
      </c>
      <c r="I84" s="6">
        <f>IF('Log_working_3-way'!$D84="","",'True_Odds_Calculator_3-way'!O83/'True_Odds_Calculator_3-way'!B83-1)</f>
        <v>6.2821574296064178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2.8950478845920724E-2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1.0264451646460131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14.897974920908894</v>
      </c>
      <c r="I85" s="6">
        <f>IF('Log_working_3-way'!$D85="","",'True_Odds_Calculator_3-way'!O84/'True_Odds_Calculator_3-way'!B84-1)</f>
        <v>5.6120810145936701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2.8273745918977244E-2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1.0298752659482835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27.705814916291697</v>
      </c>
      <c r="I86" s="6">
        <f>IF('Log_working_3-way'!$D86="","",'True_Odds_Calculator_3-way'!O85/'True_Odds_Calculator_3-way'!B85-1)</f>
        <v>5.4225326941136505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2.9905467775062755E-2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1.0359929978454847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6.673460406673132</v>
      </c>
      <c r="I87" s="6">
        <f>IF('Log_working_3-way'!$D87="","",'True_Odds_Calculator_3-way'!O86/'True_Odds_Calculator_3-way'!B86-1)</f>
        <v>9.1197052872021427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3.8262130261436766E-2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1.0391534327100993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25.615577979634416</v>
      </c>
      <c r="I88" s="6">
        <f>IF('Log_working_3-way'!$D88="","",'True_Odds_Calculator_3-way'!O87/'True_Odds_Calculator_3-way'!B87-1)</f>
        <v>7.600507549204961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3.9519868396843183E-2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1.0514752634058679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14.534393142623339</v>
      </c>
      <c r="I89" s="6">
        <f>IF('Log_working_3-way'!$D89="","",'True_Odds_Calculator_3-way'!O88/'True_Odds_Calculator_3-way'!B88-1)</f>
        <v>6.9989694228487034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5.4754367392792158E-2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1.0406557301089427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6.6332678058081633</v>
      </c>
      <c r="I90" s="6">
        <f>IF('Log_working_3-way'!$D90="","",'True_Odds_Calculator_3-way'!O89/'True_Odds_Calculator_3-way'!B89-1)</f>
        <v>10.678939591678589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4.334533709006716E-2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1.0628055725149932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24.452711191761427</v>
      </c>
      <c r="I91" s="6">
        <f>IF('Log_working_3-way'!$D91="","",'True_Odds_Calculator_3-way'!O90/'True_Odds_Calculator_3-way'!B90-1)</f>
        <v>8.9941815565643566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6.3074356881848148E-2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1.0478563998368302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2.4773893023293412</v>
      </c>
      <c r="I92" s="6">
        <f>IF('Log_working_3-way'!$D92="","",'True_Odds_Calculator_3-way'!O91/'True_Odds_Calculator_3-way'!B91-1)</f>
        <v>9.3032026493364643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4.7445572035736072E-2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1.0334706263221742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1.4789909043197667</v>
      </c>
      <c r="I93" s="6">
        <f>IF('Log_working_3-way'!$D93="","",'True_Odds_Calculator_3-way'!O92/'True_Odds_Calculator_3-way'!B92-1)</f>
        <v>5.1215897841365683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3.0936635669326362E-2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1.031575405073851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27.507974087609075</v>
      </c>
      <c r="I94" s="6">
        <f>IF('Log_working_3-way'!$D94="","",'True_Odds_Calculator_3-way'!O93/'True_Odds_Calculator_3-way'!B93-1)</f>
        <v>5.7171621851975329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3.1480296601834157E-2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1.0303510891080012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13.460006850962534</v>
      </c>
      <c r="I95" s="6">
        <f>IF('Log_working_3-way'!$D95="","",'True_Odds_Calculator_3-way'!O94/'True_Odds_Calculator_3-way'!B94-1)</f>
        <v>7.6951102546650798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3.2723805927398875E-2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1.0500985955693114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47.76417017949295</v>
      </c>
      <c r="I96" s="6">
        <f>IF('Log_working_3-way'!$D96="","",'True_Odds_Calculator_3-way'!O95/'True_Odds_Calculator_3-way'!B95-1)</f>
        <v>2.5716066008395906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4.0434203827252047E-2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1.0256221312357054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12.893381395209889</v>
      </c>
      <c r="I97" s="6">
        <f>IF('Log_working_3-way'!$D97="","",'True_Odds_Calculator_3-way'!O96/'True_Odds_Calculator_3-way'!B96-1)</f>
        <v>6.9499602607576989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2.7639670656987247E-2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1.0256535780866292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10.50773078899236</v>
      </c>
      <c r="I98" s="6">
        <f>IF('Log_working_3-way'!$D98="","",'True_Odds_Calculator_3-way'!O97/'True_Odds_Calculator_3-way'!B97-1)</f>
        <v>9.1317378903212081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2.7838943063856592E-2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1.0309087806685753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30.774815781113379</v>
      </c>
      <c r="I99" s="6">
        <f>IF('Log_working_3-way'!$D99="","",'True_Odds_Calculator_3-way'!O98/'True_Odds_Calculator_3-way'!B98-1)</f>
        <v>5.9569027802953842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3.0012839483090303E-2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1.0406570106815451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12.750283688811399</v>
      </c>
      <c r="I100" s="6">
        <f>IF('Log_working_3-way'!$D100="","",'True_Odds_Calculator_3-way'!O99/'True_Odds_Calculator_3-way'!B99-1)</f>
        <v>7.0337154238137423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4.352430834526988E-2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1.0495938192099514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4.2264021194674459</v>
      </c>
      <c r="I101" s="6">
        <f>IF('Log_working_3-way'!$D101="","",'True_Odds_Calculator_3-way'!O100/'True_Odds_Calculator_3-way'!B100-1)</f>
        <v>4.1782327715993572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4.7760765339435629E-2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1.0427765218208247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19.164360009045286</v>
      </c>
      <c r="I102" s="6">
        <f>IF('Log_working_3-way'!$D102="","",'True_Odds_Calculator_3-way'!O101/'True_Odds_Calculator_3-way'!B101-1)</f>
        <v>5.4988270743127998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4.486516201974311E-2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1.0364543670298463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43.774645567386955</v>
      </c>
      <c r="I103" s="6">
        <f>IF('Log_working_3-way'!$D103="","",'True_Odds_Calculator_3-way'!O102/'True_Odds_Calculator_3-way'!B102-1)</f>
        <v>2.8638929954553096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3.0647420830310912E-2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1.0269617063211918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20.095049266115598</v>
      </c>
      <c r="I104" s="6">
        <f>IF('Log_working_3-way'!$D104="","",'True_Odds_Calculator_3-way'!O103/'True_Odds_Calculator_3-way'!B103-1)</f>
        <v>6.7682915735618918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2.8356455715128348E-2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1.0256476024629939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9.6383921047948888</v>
      </c>
      <c r="I105" s="6">
        <f>IF('Log_working_3-way'!$D105="","",'True_Odds_Calculator_3-way'!O104/'True_Odds_Calculator_3-way'!B104-1)</f>
        <v>6.875454854471255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2.7548746459710394E-2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1.026120432285839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17.223523931209304</v>
      </c>
      <c r="I106" s="6">
        <f>IF('Log_working_3-way'!$D106="","",'True_Odds_Calculator_3-way'!O105/'True_Odds_Calculator_3-way'!B105-1)</f>
        <v>6.1031808655460882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2.7846027846027743E-2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1.0266125343719565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15.081529510293901</v>
      </c>
      <c r="I107" s="6">
        <f>IF('Log_working_3-way'!$D107="","",'True_Odds_Calculator_3-way'!O106/'True_Odds_Calculator_3-way'!B106-1)</f>
        <v>6.9899987672100012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2.860748612870645E-2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1.0264334263587032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15.341513815739464</v>
      </c>
      <c r="I108" s="6">
        <f>IF('Log_working_3-way'!$D108="","",'True_Odds_Calculator_3-way'!O107/'True_Odds_Calculator_3-way'!B107-1)</f>
        <v>6.0304975035687987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2.8303619525195334E-2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1.0246646545710134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12.740009910610029</v>
      </c>
      <c r="I109" s="6">
        <f>IF('Log_working_3-way'!$D109="","",'True_Odds_Calculator_3-way'!O108/'True_Odds_Calculator_3-way'!B108-1)</f>
        <v>6.9362297243683537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2.6617638987980863E-2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1.0347781293381257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25.657038610712988</v>
      </c>
      <c r="I110" s="6">
        <f>IF('Log_working_3-way'!$D110="","",'True_Odds_Calculator_3-way'!O109/'True_Odds_Calculator_3-way'!B109-1)</f>
        <v>5.0779714097338777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3.5340314136125706E-2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1.0257806627501513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11.974485722602761</v>
      </c>
      <c r="I111" s="6">
        <f>IF('Log_working_3-way'!$D111="","",'True_Odds_Calculator_3-way'!O110/'True_Odds_Calculator_3-way'!B110-1)</f>
        <v>8.1095258546336826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2.791675834600893E-2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1.0616149982145131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44.938929484645186</v>
      </c>
      <c r="I112" s="6">
        <f>IF('Log_working_3-way'!$D112="","",'True_Odds_Calculator_3-way'!O111/'True_Odds_Calculator_3-way'!B111-1)</f>
        <v>3.8123903480481944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5.118204457344544E-2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1.0591665625839068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60.277489363638644</v>
      </c>
      <c r="I113" s="6">
        <f>IF('Log_working_3-way'!$D113="","",'True_Odds_Calculator_3-way'!O112/'True_Odds_Calculator_3-way'!B112-1)</f>
        <v>1.6059113233306639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3.861772777185335E-2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1.0308360355431851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9.4999945776538404</v>
      </c>
      <c r="I114" s="6">
        <f>IF('Log_working_3-way'!$D114="","",'True_Odds_Calculator_3-way'!O113/'True_Odds_Calculator_3-way'!B113-1)</f>
        <v>8.5268187062371368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3.3296994439178551E-2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1.0372368690126998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13.80689197631904</v>
      </c>
      <c r="I115" s="6">
        <f>IF('Log_working_3-way'!$D115="","",'True_Odds_Calculator_3-way'!O114/'True_Odds_Calculator_3-way'!B114-1)</f>
        <v>7.8413053329673605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4.0014751982297758E-2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1.036191782389589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11.43272785477718</v>
      </c>
      <c r="I116" s="6">
        <f>IF('Log_working_3-way'!$D116="","",'True_Odds_Calculator_3-way'!O115/'True_Odds_Calculator_3-way'!B115-1)</f>
        <v>7.4711316913248016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3.8896311849165421E-2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1.0362378565988388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14.760376709912229</v>
      </c>
      <c r="I117" s="6">
        <f>IF('Log_working_3-way'!$D117="","",'True_Odds_Calculator_3-way'!O116/'True_Odds_Calculator_3-way'!B116-1)</f>
        <v>8.3898908466312037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3.8901707955270481E-2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1.0425352748502899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19.441291327845992</v>
      </c>
      <c r="I118" s="6">
        <f>IF('Log_working_3-way'!$D118="","",'True_Odds_Calculator_3-way'!O117/'True_Odds_Calculator_3-way'!B117-1)</f>
        <v>9.146736036188015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4.4572175275835679E-2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1.0650869167412704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46.07100434023944</v>
      </c>
      <c r="I119" s="6">
        <f>IF('Log_working_3-way'!$D119="","",'True_Odds_Calculator_3-way'!O118/'True_Odds_Calculator_3-way'!B118-1)</f>
        <v>4.0868276800293648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5.2795151085931691E-2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1.034243138780685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24.436542975199778</v>
      </c>
      <c r="I120" s="6">
        <f>IF('Log_working_3-way'!$D120="","",'True_Odds_Calculator_3-way'!O119/'True_Odds_Calculator_3-way'!B119-1)</f>
        <v>5.5949513396478316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3.5000517867183056E-2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1.031246094683095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12.42433714570036</v>
      </c>
      <c r="I121" s="6">
        <f>IF('Log_working_3-way'!$D121="","",'True_Odds_Calculator_3-way'!O120/'True_Odds_Calculator_3-way'!B120-1)</f>
        <v>6.5370156642029338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3.3569840093190528E-2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1.0302281783416614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12.553045931979858</v>
      </c>
      <c r="I122" s="6">
        <f>IF('Log_working_3-way'!$D122="","",'True_Odds_Calculator_3-way'!O121/'True_Odds_Calculator_3-way'!B121-1)</f>
        <v>7.0706262441520948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3.2552866283355186E-2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1.0363744249393059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12.987776197476888</v>
      </c>
      <c r="I123" s="6">
        <f>IF('Log_working_3-way'!$D123="","",'True_Odds_Calculator_3-way'!O122/'True_Odds_Calculator_3-way'!B122-1)</f>
        <v>9.4006502746925982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3.9222817155715184E-2</v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1.78</v>
      </c>
      <c r="B2" s="4">
        <f>IF('True_Odds_Calculator_3-way'!B3="","",'True_Odds_Calculator_3-way'!B3)</f>
        <v>3.94</v>
      </c>
      <c r="C2" s="4">
        <f>IF('True_Odds_Calculator_3-way'!C3="","",'True_Odds_Calculator_3-way'!C3)</f>
        <v>4.5199999999999996</v>
      </c>
      <c r="D2" s="9">
        <f>(K2/(AR2+K2-(AR2*K2)))</f>
        <v>0.54670149361833842</v>
      </c>
      <c r="E2" s="9">
        <f>(L2/(AR2+L2-(AR2*L2)))</f>
        <v>0.24240870879496218</v>
      </c>
      <c r="F2" s="9">
        <f>(M2/(AR2+M2-(AR2*M2)))</f>
        <v>0.21088979758669946</v>
      </c>
      <c r="G2" s="9">
        <f>AR2</f>
        <v>1.0630150786898214</v>
      </c>
      <c r="H2" s="9">
        <f>IF(A2="","",1/D2)</f>
        <v>1.8291517613780601</v>
      </c>
      <c r="I2" s="9">
        <f>IF(B2="","",1/E2)</f>
        <v>4.1252643313480757</v>
      </c>
      <c r="J2" s="9">
        <f>IF(C2="","",1/F2)</f>
        <v>4.741813076988171</v>
      </c>
      <c r="K2" s="11">
        <f>1/A2</f>
        <v>0.5617977528089888</v>
      </c>
      <c r="L2" s="11">
        <f>1/B2</f>
        <v>0.25380710659898476</v>
      </c>
      <c r="M2" s="11">
        <f>1/C2</f>
        <v>0.22123893805309736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-0.25464194194613543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0.22839358802036513</v>
      </c>
      <c r="Q2" s="11">
        <f>2*'OddsRatio_working_3-way'!K2*'OddsRatio_working_3-way'!L2*'OddsRatio_working_3-way'!M2</f>
        <v>6.3092151386841197E-2</v>
      </c>
      <c r="R2" s="11">
        <f>O2/N2</f>
        <v>0</v>
      </c>
      <c r="S2" s="11">
        <f>P2/N2</f>
        <v>-0.89692053977768271</v>
      </c>
      <c r="T2" s="11">
        <f>Q2/N2</f>
        <v>-0.24776810491096207</v>
      </c>
      <c r="U2" s="11">
        <f>'OddsRatio_working_3-way'!S2-'OddsRatio_working_3-way'!R2^2/3</f>
        <v>-0.89692053977768271</v>
      </c>
      <c r="V2" s="11">
        <f>'OddsRatio_working_3-way'!S2*'OddsRatio_working_3-way'!R2/3-2*'OddsRatio_working_3-way'!R2^3/27-'OddsRatio_working_3-way'!T2</f>
        <v>0.24776810491096207</v>
      </c>
      <c r="W2" s="11">
        <f>'OddsRatio_working_3-way'!V2^2+4*'OddsRatio_working_3-way'!U2^3/27</f>
        <v>-4.5506149412566803E-2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0.16347414415109834</v>
      </c>
      <c r="Y2" s="11">
        <f>IF('OddsRatio_working_3-way'!W2&gt;=0,IF('OddsRatio_working_3-way'!V2+SQRT('OddsRatio_working_3-way'!W2)&gt;0,0,PI()),ACOS('OddsRatio_working_3-way'!V2/(2*'OddsRatio_working_3-way'!X2)))</f>
        <v>0.71083019101092171</v>
      </c>
      <c r="Z2" s="11">
        <f>'OddsRatio_working_3-way'!X2^(1/3)*COS('OddsRatio_working_3-way'!Y2/3)</f>
        <v>0.53150753934491068</v>
      </c>
      <c r="AA2" s="11">
        <f>'OddsRatio_working_3-way'!X2^(1/3)*COS(('OddsRatio_working_3-way'!Y2+2*PI())/3)</f>
        <v>-0.37690653238692573</v>
      </c>
      <c r="AB2" s="11">
        <f>'OddsRatio_working_3-way'!X2^(1/3)*COS(('OddsRatio_working_3-way'!Y2+4*PI())/3)</f>
        <v>-0.15460100695798504</v>
      </c>
      <c r="AC2" s="11">
        <f>'OddsRatio_working_3-way'!X2^(1/3)*SIN('OddsRatio_working_3-way'!Y2/3)</f>
        <v>0.12834815494874019</v>
      </c>
      <c r="AD2" s="11">
        <f>'OddsRatio_working_3-way'!X2^(1/3)*SIN(('OddsRatio_working_3-way'!Y2+2*PI())/3)</f>
        <v>0.39612495390127961</v>
      </c>
      <c r="AE2" s="11">
        <f>'OddsRatio_working_3-way'!X2^(1/3)*SIN(('OddsRatio_working_3-way'!Y2+4*PI())/3)</f>
        <v>-0.52447310885001974</v>
      </c>
      <c r="AF2" s="11">
        <f>-'OddsRatio_working_3-way'!U2/(3*'OddsRatio_working_3-way'!X2^(1/3))*COS(('OddsRatio_working_3-way'!Y2)/3)</f>
        <v>0.53150753934491068</v>
      </c>
      <c r="AG2" s="11">
        <f>-'OddsRatio_working_3-way'!U2/(3*'OddsRatio_working_3-way'!X2^(1/3))*COS(('OddsRatio_working_3-way'!Y2+2*PI())/3)</f>
        <v>-0.37690653238692573</v>
      </c>
      <c r="AH2" s="11">
        <f>-'OddsRatio_working_3-way'!U2/(3*'OddsRatio_working_3-way'!X2^(1/3))*COS(('OddsRatio_working_3-way'!Y2+4*PI())/3)</f>
        <v>-0.15460100695798504</v>
      </c>
      <c r="AI2" s="11">
        <f>'OddsRatio_working_3-way'!U2/(3*'OddsRatio_working_3-way'!X2^(1/3))*SIN(('OddsRatio_working_3-way'!Y2)/3)</f>
        <v>-0.12834815494874019</v>
      </c>
      <c r="AJ2" s="11">
        <f>'OddsRatio_working_3-way'!U2/(3*'OddsRatio_working_3-way'!X2^(1/3))*SIN(('OddsRatio_working_3-way'!Y2+2*PI())/3)</f>
        <v>-0.39612495390127961</v>
      </c>
      <c r="AK2" s="11">
        <f>'OddsRatio_working_3-way'!U2/(3*'OddsRatio_working_3-way'!X2^(1/3))*SIN(('OddsRatio_working_3-way'!Y2+4*PI())/3)</f>
        <v>0.52447310885001974</v>
      </c>
      <c r="AL2" s="11">
        <f>'OddsRatio_working_3-way'!Z2+'OddsRatio_working_3-way'!AF2</f>
        <v>1.0630150786898214</v>
      </c>
      <c r="AM2" s="11">
        <f>'OddsRatio_working_3-way'!AA2+'OddsRatio_working_3-way'!AG2</f>
        <v>-0.75381306477385146</v>
      </c>
      <c r="AN2" s="11">
        <f>'OddsRatio_working_3-way'!AB2+'OddsRatio_working_3-way'!AH2</f>
        <v>-0.30920201391597008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1.0630150786898214</v>
      </c>
      <c r="AS2" s="11">
        <f>IF(('OddsRatio_working_3-way'!X2=0),IF(Q2&gt;0,-Q2^(1/3),(-Q2)^(1/3)),'OddsRatio_working_3-way'!AM2-'OddsRatio_working_3-way'!R2/3)</f>
        <v>-0.75381306477385146</v>
      </c>
      <c r="AT2" s="11">
        <f>IF(('OddsRatio_working_3-way'!X2=0),IF(Q2&gt;0,-Q2^(1/3),(-Q2)^(1/3)),'OddsRatio_working_3-way'!AN2-'OddsRatio_working_3-way'!R2/3)</f>
        <v>-0.30920201391597008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2.42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3.12</v>
      </c>
      <c r="D3" s="9">
        <f t="shared" ref="D3" si="0">(K3/(AR3+K3-(AR3*K3)))</f>
        <v>0.4011921576966318</v>
      </c>
      <c r="E3" s="9">
        <f t="shared" ref="E3" si="1">(L3/(AR3+L3-(AR3*L3)))</f>
        <v>0.28905166911131247</v>
      </c>
      <c r="F3" s="9">
        <f t="shared" ref="F3" si="2">(M3/(AR3+M3-(AR3*M3)))</f>
        <v>0.30975617319205556</v>
      </c>
      <c r="G3" s="9">
        <f t="shared" ref="G3" si="3">AR3</f>
        <v>1.0511064473817395</v>
      </c>
      <c r="H3" s="9">
        <f t="shared" ref="H3" si="4">IF(A3="","",1/D3)</f>
        <v>2.4925711552820702</v>
      </c>
      <c r="I3" s="9">
        <f t="shared" ref="I3" si="5">IF(B3="","",1/E3)</f>
        <v>3.4595890868732697</v>
      </c>
      <c r="J3" s="9">
        <f t="shared" ref="J3" si="6">IF(C3="","",1/F3)</f>
        <v>3.2283456684492879</v>
      </c>
      <c r="K3" s="11">
        <f t="shared" ref="K3" si="7">1/A3</f>
        <v>0.41322314049586778</v>
      </c>
      <c r="L3" s="11">
        <f t="shared" ref="L3" si="8">1/B3</f>
        <v>0.29940119760479045</v>
      </c>
      <c r="M3" s="11">
        <f t="shared" ref="M3" si="9">1/C3</f>
        <v>0.32051282051282048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-0.27933389419508081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0.23316367899928059</v>
      </c>
      <c r="Q3" s="11">
        <f>2*'OddsRatio_working_3-way'!K3*'OddsRatio_working_3-way'!L3*'OddsRatio_working_3-way'!M3</f>
        <v>7.9307373809279103E-2</v>
      </c>
      <c r="R3" s="11">
        <f t="shared" ref="R3" si="10">O3/N3</f>
        <v>0</v>
      </c>
      <c r="S3" s="11">
        <f t="shared" ref="S3" si="11">P3/N3</f>
        <v>-0.83471316530046324</v>
      </c>
      <c r="T3" s="11">
        <f t="shared" ref="T3" si="12">Q3/N3</f>
        <v>-0.28391604261920511</v>
      </c>
      <c r="U3" s="11">
        <f>'OddsRatio_working_3-way'!S3-'OddsRatio_working_3-way'!R3^2/3</f>
        <v>-0.83471316530046324</v>
      </c>
      <c r="V3" s="11">
        <f>'OddsRatio_working_3-way'!S3*'OddsRatio_working_3-way'!R3/3-2*'OddsRatio_working_3-way'!R3^3/27-'OddsRatio_working_3-way'!T3</f>
        <v>0.28391604261920511</v>
      </c>
      <c r="W3" s="11">
        <f>'OddsRatio_working_3-way'!V3^2+4*'OddsRatio_working_3-way'!U3^3/27</f>
        <v>-5.5521423883356652E-3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0.14676551165454876</v>
      </c>
      <c r="Y3" s="11">
        <f>IF('OddsRatio_working_3-way'!W3&gt;=0,IF('OddsRatio_working_3-way'!V3+SQRT('OddsRatio_working_3-way'!W3)&gt;0,0,PI()),ACOS('OddsRatio_working_3-way'!V3/(2*'OddsRatio_working_3-way'!X3)))</f>
        <v>0.25665804080301058</v>
      </c>
      <c r="Z3" s="11">
        <f>'OddsRatio_working_3-way'!X3^(1/3)*COS('OddsRatio_working_3-way'!Y3/3)</f>
        <v>0.52555322369086965</v>
      </c>
      <c r="AA3" s="11">
        <f>'OddsRatio_working_3-way'!X3^(1/3)*COS(('OddsRatio_working_3-way'!Y3+2*PI())/3)</f>
        <v>-0.3018105474171498</v>
      </c>
      <c r="AB3" s="11">
        <f>'OddsRatio_working_3-way'!X3^(1/3)*COS(('OddsRatio_working_3-way'!Y3+4*PI())/3)</f>
        <v>-0.22374267627372005</v>
      </c>
      <c r="AC3" s="11">
        <f>'OddsRatio_working_3-way'!X3^(1/3)*SIN('OddsRatio_working_3-way'!Y3/3)</f>
        <v>4.5072506419720194E-2</v>
      </c>
      <c r="AD3" s="11">
        <f>'OddsRatio_working_3-way'!X3^(1/3)*SIN(('OddsRatio_working_3-way'!Y3+2*PI())/3)</f>
        <v>0.43260618954723867</v>
      </c>
      <c r="AE3" s="11">
        <f>'OddsRatio_working_3-way'!X3^(1/3)*SIN(('OddsRatio_working_3-way'!Y3+4*PI())/3)</f>
        <v>-0.47767869596695889</v>
      </c>
      <c r="AF3" s="11">
        <f>-'OddsRatio_working_3-way'!U3/(3*'OddsRatio_working_3-way'!X3^(1/3))*COS(('OddsRatio_working_3-way'!Y3)/3)</f>
        <v>0.52555322369086976</v>
      </c>
      <c r="AG3" s="11">
        <f>-'OddsRatio_working_3-way'!U3/(3*'OddsRatio_working_3-way'!X3^(1/3))*COS(('OddsRatio_working_3-way'!Y3+2*PI())/3)</f>
        <v>-0.30181054741714985</v>
      </c>
      <c r="AH3" s="11">
        <f>-'OddsRatio_working_3-way'!U3/(3*'OddsRatio_working_3-way'!X3^(1/3))*COS(('OddsRatio_working_3-way'!Y3+4*PI())/3)</f>
        <v>-0.2237426762737201</v>
      </c>
      <c r="AI3" s="11">
        <f>'OddsRatio_working_3-way'!U3/(3*'OddsRatio_working_3-way'!X3^(1/3))*SIN(('OddsRatio_working_3-way'!Y3)/3)</f>
        <v>-4.5072506419720201E-2</v>
      </c>
      <c r="AJ3" s="11">
        <f>'OddsRatio_working_3-way'!U3/(3*'OddsRatio_working_3-way'!X3^(1/3))*SIN(('OddsRatio_working_3-way'!Y3+2*PI())/3)</f>
        <v>-0.43260618954723878</v>
      </c>
      <c r="AK3" s="11">
        <f>'OddsRatio_working_3-way'!U3/(3*'OddsRatio_working_3-way'!X3^(1/3))*SIN(('OddsRatio_working_3-way'!Y3+4*PI())/3)</f>
        <v>0.477678695966959</v>
      </c>
      <c r="AL3" s="11">
        <f>'OddsRatio_working_3-way'!Z3+'OddsRatio_working_3-way'!AF3</f>
        <v>1.0511064473817395</v>
      </c>
      <c r="AM3" s="11">
        <f>'OddsRatio_working_3-way'!AA3+'OddsRatio_working_3-way'!AG3</f>
        <v>-0.60362109483429971</v>
      </c>
      <c r="AN3" s="11">
        <f>'OddsRatio_working_3-way'!AB3+'OddsRatio_working_3-way'!AH3</f>
        <v>-0.44748535254744015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1.0511064473817395</v>
      </c>
      <c r="AS3" s="11">
        <f>IF(('OddsRatio_working_3-way'!X3=0),IF(Q3&gt;0,-Q3^(1/3),(-Q3)^(1/3)),'OddsRatio_working_3-way'!AM3-'OddsRatio_working_3-way'!R3/3)</f>
        <v>-0.60362109483429971</v>
      </c>
      <c r="AT3" s="11">
        <f>IF(('OddsRatio_working_3-way'!X3=0),IF(Q3&gt;0,-Q3^(1/3),(-Q3)^(1/3)),'OddsRatio_working_3-way'!AN3-'OddsRatio_working_3-way'!R3/3)</f>
        <v>-0.44748535254744015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3.32</v>
      </c>
      <c r="C4" s="4">
        <f>IF('True_Odds_Calculator_3-way'!C5="","",'True_Odds_Calculator_3-way'!C5)</f>
        <v>4.5199999999999996</v>
      </c>
      <c r="D4" s="9">
        <f t="shared" ref="D4:D67" si="13">(K4/(AR4+K4-(AR4*K4)))</f>
        <v>0.49877701205396741</v>
      </c>
      <c r="E4" s="9">
        <f t="shared" ref="E4:E67" si="14">(L4/(AR4+L4-(AR4*L4)))</f>
        <v>0.2895125902093208</v>
      </c>
      <c r="F4" s="9">
        <f t="shared" ref="F4:F67" si="15">(M4/(AR4+M4-(AR4*M4)))</f>
        <v>0.21171039773671171</v>
      </c>
      <c r="G4" s="9">
        <f t="shared" ref="G4:G67" si="16">AR4</f>
        <v>1.0577936281258769</v>
      </c>
      <c r="H4" s="9">
        <f t="shared" ref="H4:H67" si="17">IF(A4="","",1/D4)</f>
        <v>2.0049039467195824</v>
      </c>
      <c r="I4" s="9">
        <f t="shared" ref="I4:I67" si="18">IF(B4="","",1/E4)</f>
        <v>3.4540812172520337</v>
      </c>
      <c r="J4" s="9">
        <f t="shared" ref="J4:J67" si="19">IF(C4="","",1/F4)</f>
        <v>4.7234335710030866</v>
      </c>
      <c r="K4" s="11">
        <f t="shared" ref="K4:K67" si="20">1/A4</f>
        <v>0.51282051282051289</v>
      </c>
      <c r="L4" s="11">
        <f t="shared" ref="L4:L67" si="21">1/B4</f>
        <v>0.30120481927710846</v>
      </c>
      <c r="M4" s="11">
        <f t="shared" ref="M4:M67" si="22">1/C4</f>
        <v>0.22123893805309736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-0.26512038624204071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0.23203774936369034</v>
      </c>
      <c r="Q4" s="11">
        <f>2*'OddsRatio_working_3-way'!K4*'OddsRatio_working_3-way'!L4*'OddsRatio_working_3-way'!M4</f>
        <v>6.8346907029069329E-2</v>
      </c>
      <c r="R4" s="11">
        <f t="shared" ref="R4:R67" si="23">O4/N4</f>
        <v>0</v>
      </c>
      <c r="S4" s="11">
        <f t="shared" ref="S4:S67" si="24">P4/N4</f>
        <v>-0.87521654842435359</v>
      </c>
      <c r="T4" s="11">
        <f t="shared" ref="T4:T67" si="25">Q4/N4</f>
        <v>-0.25779574327668736</v>
      </c>
      <c r="U4" s="11">
        <f>'OddsRatio_working_3-way'!S4-'OddsRatio_working_3-way'!R4^2/3</f>
        <v>-0.87521654842435359</v>
      </c>
      <c r="V4" s="11">
        <f>'OddsRatio_working_3-way'!S4*'OddsRatio_working_3-way'!R4/3-2*'OddsRatio_working_3-way'!R4^3/27-'OddsRatio_working_3-way'!T4</f>
        <v>0.25779574327668736</v>
      </c>
      <c r="W4" s="11">
        <f>'OddsRatio_working_3-way'!V4^2+4*'OddsRatio_working_3-way'!U4^3/27</f>
        <v>-3.286274478798247E-2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0.15757648146183029</v>
      </c>
      <c r="Y4" s="11">
        <f>IF('OddsRatio_working_3-way'!W4&gt;=0,IF('OddsRatio_working_3-way'!V4+SQRT('OddsRatio_working_3-way'!W4)&gt;0,0,PI()),ACOS('OddsRatio_working_3-way'!V4/(2*'OddsRatio_working_3-way'!X4)))</f>
        <v>0.61286747707026346</v>
      </c>
      <c r="Z4" s="11">
        <f>'OddsRatio_working_3-way'!X4^(1/3)*COS('OddsRatio_working_3-way'!Y4/3)</f>
        <v>0.52889681406293854</v>
      </c>
      <c r="AA4" s="11">
        <f>'OddsRatio_working_3-way'!X4^(1/3)*COS(('OddsRatio_working_3-way'!Y4+2*PI())/3)</f>
        <v>-0.35934444046618919</v>
      </c>
      <c r="AB4" s="11">
        <f>'OddsRatio_working_3-way'!X4^(1/3)*COS(('OddsRatio_working_3-way'!Y4+4*PI())/3)</f>
        <v>-0.16955237359674954</v>
      </c>
      <c r="AC4" s="11">
        <f>'OddsRatio_working_3-way'!X4^(1/3)*SIN('OddsRatio_working_3-way'!Y4/3)</f>
        <v>0.10957650089712655</v>
      </c>
      <c r="AD4" s="11">
        <f>'OddsRatio_working_3-way'!X4^(1/3)*SIN(('OddsRatio_working_3-way'!Y4+2*PI())/3)</f>
        <v>0.40324982651059638</v>
      </c>
      <c r="AE4" s="11">
        <f>'OddsRatio_working_3-way'!X4^(1/3)*SIN(('OddsRatio_working_3-way'!Y4+4*PI())/3)</f>
        <v>-0.51282632740772283</v>
      </c>
      <c r="AF4" s="11">
        <f>-'OddsRatio_working_3-way'!U4/(3*'OddsRatio_working_3-way'!X4^(1/3))*COS(('OddsRatio_working_3-way'!Y4)/3)</f>
        <v>0.52889681406293843</v>
      </c>
      <c r="AG4" s="11">
        <f>-'OddsRatio_working_3-way'!U4/(3*'OddsRatio_working_3-way'!X4^(1/3))*COS(('OddsRatio_working_3-way'!Y4+2*PI())/3)</f>
        <v>-0.35934444046618913</v>
      </c>
      <c r="AH4" s="11">
        <f>-'OddsRatio_working_3-way'!U4/(3*'OddsRatio_working_3-way'!X4^(1/3))*COS(('OddsRatio_working_3-way'!Y4+4*PI())/3)</f>
        <v>-0.16955237359674952</v>
      </c>
      <c r="AI4" s="11">
        <f>'OddsRatio_working_3-way'!U4/(3*'OddsRatio_working_3-way'!X4^(1/3))*SIN(('OddsRatio_working_3-way'!Y4)/3)</f>
        <v>-0.10957650089712653</v>
      </c>
      <c r="AJ4" s="11">
        <f>'OddsRatio_working_3-way'!U4/(3*'OddsRatio_working_3-way'!X4^(1/3))*SIN(('OddsRatio_working_3-way'!Y4+2*PI())/3)</f>
        <v>-0.40324982651059627</v>
      </c>
      <c r="AK4" s="11">
        <f>'OddsRatio_working_3-way'!U4/(3*'OddsRatio_working_3-way'!X4^(1/3))*SIN(('OddsRatio_working_3-way'!Y4+4*PI())/3)</f>
        <v>0.51282632740772272</v>
      </c>
      <c r="AL4" s="11">
        <f>'OddsRatio_working_3-way'!Z4+'OddsRatio_working_3-way'!AF4</f>
        <v>1.0577936281258769</v>
      </c>
      <c r="AM4" s="11">
        <f>'OddsRatio_working_3-way'!AA4+'OddsRatio_working_3-way'!AG4</f>
        <v>-0.71868888093237837</v>
      </c>
      <c r="AN4" s="11">
        <f>'OddsRatio_working_3-way'!AB4+'OddsRatio_working_3-way'!AH4</f>
        <v>-0.33910474719349903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1.0577936281258769</v>
      </c>
      <c r="AS4" s="11">
        <f>IF(('OddsRatio_working_3-way'!X4=0),IF(Q4&gt;0,-Q4^(1/3),(-Q4)^(1/3)),'OddsRatio_working_3-way'!AM4-'OddsRatio_working_3-way'!R4/3)</f>
        <v>-0.71868888093237837</v>
      </c>
      <c r="AT4" s="11">
        <f>IF(('OddsRatio_working_3-way'!X4=0),IF(Q4&gt;0,-Q4^(1/3),(-Q4)^(1/3)),'OddsRatio_working_3-way'!AN4-'OddsRatio_working_3-way'!R4/3)</f>
        <v>-0.33910474719349903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2.29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3.18</v>
      </c>
      <c r="D5" s="9">
        <f t="shared" si="13"/>
        <v>0.42673838141374348</v>
      </c>
      <c r="E5" s="9">
        <f t="shared" si="14"/>
        <v>0.26746690499828168</v>
      </c>
      <c r="F5" s="9">
        <f t="shared" si="15"/>
        <v>0.30579471358797494</v>
      </c>
      <c r="G5" s="9">
        <f t="shared" si="16"/>
        <v>1.0413613374663779</v>
      </c>
      <c r="H5" s="9">
        <f t="shared" si="17"/>
        <v>2.3433561253316273</v>
      </c>
      <c r="I5" s="9">
        <f t="shared" si="18"/>
        <v>3.7387803175365728</v>
      </c>
      <c r="J5" s="9">
        <f t="shared" si="19"/>
        <v>3.2701677156767039</v>
      </c>
      <c r="K5" s="11">
        <f t="shared" si="20"/>
        <v>0.4366812227074236</v>
      </c>
      <c r="L5" s="11">
        <f t="shared" si="21"/>
        <v>0.27548209366391185</v>
      </c>
      <c r="M5" s="11">
        <f t="shared" si="22"/>
        <v>0.31446540880503143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-0.27979034580186579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0.23076004110706405</v>
      </c>
      <c r="Q5" s="11">
        <f>2*'OddsRatio_working_3-way'!K5*'OddsRatio_working_3-way'!L5*'OddsRatio_working_3-way'!M5</f>
        <v>7.5659029871168557E-2</v>
      </c>
      <c r="R5" s="11">
        <f t="shared" si="23"/>
        <v>0</v>
      </c>
      <c r="S5" s="11">
        <f t="shared" si="24"/>
        <v>-0.82476055578585739</v>
      </c>
      <c r="T5" s="11">
        <f t="shared" si="25"/>
        <v>-0.27041329697896965</v>
      </c>
      <c r="U5" s="11">
        <f>'OddsRatio_working_3-way'!S5-'OddsRatio_working_3-way'!R5^2/3</f>
        <v>-0.82476055578585739</v>
      </c>
      <c r="V5" s="11">
        <f>'OddsRatio_working_3-way'!S5*'OddsRatio_working_3-way'!R5/3-2*'OddsRatio_working_3-way'!R5^3/27-'OddsRatio_working_3-way'!T5</f>
        <v>0.27041329697896965</v>
      </c>
      <c r="W5" s="11">
        <f>'OddsRatio_working_3-way'!V5^2+4*'OddsRatio_working_3-way'!U5^3/27</f>
        <v>-9.9917379624465674E-3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0.14414843837645536</v>
      </c>
      <c r="Y5" s="11">
        <f>IF('OddsRatio_working_3-way'!W5&gt;=0,IF('OddsRatio_working_3-way'!V5+SQRT('OddsRatio_working_3-way'!W5)&gt;0,0,PI()),ACOS('OddsRatio_working_3-way'!V5/(2*'OddsRatio_working_3-way'!X5)))</f>
        <v>0.35407335043904919</v>
      </c>
      <c r="Z5" s="11">
        <f>'OddsRatio_working_3-way'!X5^(1/3)*COS('OddsRatio_working_3-way'!Y5/3)</f>
        <v>0.52068066873318897</v>
      </c>
      <c r="AA5" s="11">
        <f>'OddsRatio_working_3-way'!X5^(1/3)*COS(('OddsRatio_working_3-way'!Y5+2*PI())/3)</f>
        <v>-0.31380873486757926</v>
      </c>
      <c r="AB5" s="11">
        <f>'OddsRatio_working_3-way'!X5^(1/3)*COS(('OddsRatio_working_3-way'!Y5+4*PI())/3)</f>
        <v>-0.20687193386560937</v>
      </c>
      <c r="AC5" s="11">
        <f>'OddsRatio_working_3-way'!X5^(1/3)*SIN('OddsRatio_working_3-way'!Y5/3)</f>
        <v>6.1739990844764739E-2</v>
      </c>
      <c r="AD5" s="11">
        <f>'OddsRatio_working_3-way'!X5^(1/3)*SIN(('OddsRatio_working_3-way'!Y5+2*PI())/3)</f>
        <v>0.42005269096002917</v>
      </c>
      <c r="AE5" s="11">
        <f>'OddsRatio_working_3-way'!X5^(1/3)*SIN(('OddsRatio_working_3-way'!Y5+4*PI())/3)</f>
        <v>-0.4817926818047939</v>
      </c>
      <c r="AF5" s="11">
        <f>-'OddsRatio_working_3-way'!U5/(3*'OddsRatio_working_3-way'!X5^(1/3))*COS(('OddsRatio_working_3-way'!Y5)/3)</f>
        <v>0.52068066873318897</v>
      </c>
      <c r="AG5" s="11">
        <f>-'OddsRatio_working_3-way'!U5/(3*'OddsRatio_working_3-way'!X5^(1/3))*COS(('OddsRatio_working_3-way'!Y5+2*PI())/3)</f>
        <v>-0.31380873486757926</v>
      </c>
      <c r="AH5" s="11">
        <f>-'OddsRatio_working_3-way'!U5/(3*'OddsRatio_working_3-way'!X5^(1/3))*COS(('OddsRatio_working_3-way'!Y5+4*PI())/3)</f>
        <v>-0.20687193386560937</v>
      </c>
      <c r="AI5" s="11">
        <f>'OddsRatio_working_3-way'!U5/(3*'OddsRatio_working_3-way'!X5^(1/3))*SIN(('OddsRatio_working_3-way'!Y5)/3)</f>
        <v>-6.1739990844764739E-2</v>
      </c>
      <c r="AJ5" s="11">
        <f>'OddsRatio_working_3-way'!U5/(3*'OddsRatio_working_3-way'!X5^(1/3))*SIN(('OddsRatio_working_3-way'!Y5+2*PI())/3)</f>
        <v>-0.42005269096002917</v>
      </c>
      <c r="AK5" s="11">
        <f>'OddsRatio_working_3-way'!U5/(3*'OddsRatio_working_3-way'!X5^(1/3))*SIN(('OddsRatio_working_3-way'!Y5+4*PI())/3)</f>
        <v>0.4817926818047939</v>
      </c>
      <c r="AL5" s="11">
        <f>'OddsRatio_working_3-way'!Z5+'OddsRatio_working_3-way'!AF5</f>
        <v>1.0413613374663779</v>
      </c>
      <c r="AM5" s="11">
        <f>'OddsRatio_working_3-way'!AA5+'OddsRatio_working_3-way'!AG5</f>
        <v>-0.62761746973515853</v>
      </c>
      <c r="AN5" s="11">
        <f>'OddsRatio_working_3-way'!AB5+'OddsRatio_working_3-way'!AH5</f>
        <v>-0.41374386773121874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1.0413613374663779</v>
      </c>
      <c r="AS5" s="11">
        <f>IF(('OddsRatio_working_3-way'!X5=0),IF(Q5&gt;0,-Q5^(1/3),(-Q5)^(1/3)),'OddsRatio_working_3-way'!AM5-'OddsRatio_working_3-way'!R5/3)</f>
        <v>-0.62761746973515853</v>
      </c>
      <c r="AT5" s="11">
        <f>IF(('OddsRatio_working_3-way'!X5=0),IF(Q5&gt;0,-Q5^(1/3),(-Q5)^(1/3)),'OddsRatio_working_3-way'!AN5-'OddsRatio_working_3-way'!R5/3)</f>
        <v>-0.41374386773121874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1.99</v>
      </c>
      <c r="B6" s="4">
        <f>IF('True_Odds_Calculator_3-way'!B7="","",'True_Odds_Calculator_3-way'!B7)</f>
        <v>3.78</v>
      </c>
      <c r="C6" s="4">
        <f>IF('True_Odds_Calculator_3-way'!C7="","",'True_Odds_Calculator_3-way'!C7)</f>
        <v>3.81</v>
      </c>
      <c r="D6" s="9">
        <f t="shared" si="13"/>
        <v>0.49086597626001904</v>
      </c>
      <c r="E6" s="9">
        <f t="shared" si="14"/>
        <v>0.25558542163114967</v>
      </c>
      <c r="F6" s="9">
        <f t="shared" si="15"/>
        <v>0.25354860210883101</v>
      </c>
      <c r="G6" s="9">
        <f t="shared" si="16"/>
        <v>1.0476928867119653</v>
      </c>
      <c r="H6" s="9">
        <f t="shared" si="17"/>
        <v>2.0372159578448459</v>
      </c>
      <c r="I6" s="9">
        <f t="shared" si="18"/>
        <v>3.9125862250592629</v>
      </c>
      <c r="J6" s="9">
        <f t="shared" si="19"/>
        <v>3.9440170116606228</v>
      </c>
      <c r="K6" s="11">
        <f t="shared" si="20"/>
        <v>0.50251256281407031</v>
      </c>
      <c r="L6" s="11">
        <f t="shared" si="21"/>
        <v>0.26455026455026459</v>
      </c>
      <c r="M6" s="11">
        <f t="shared" si="22"/>
        <v>0.26246719160104987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-0.26984629433883578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0.22959162488831836</v>
      </c>
      <c r="Q6" s="11">
        <f>2*'OddsRatio_working_3-way'!K6*'OddsRatio_working_3-way'!L6*'OddsRatio_working_3-way'!M6</f>
        <v>6.9784688415902241E-2</v>
      </c>
      <c r="R6" s="11">
        <f t="shared" si="23"/>
        <v>0</v>
      </c>
      <c r="S6" s="11">
        <f t="shared" si="24"/>
        <v>-0.85082370855176115</v>
      </c>
      <c r="T6" s="11">
        <f t="shared" si="25"/>
        <v>-0.25860902995494262</v>
      </c>
      <c r="U6" s="11">
        <f>'OddsRatio_working_3-way'!S6-'OddsRatio_working_3-way'!R6^2/3</f>
        <v>-0.85082370855176115</v>
      </c>
      <c r="V6" s="11">
        <f>'OddsRatio_working_3-way'!S6*'OddsRatio_working_3-way'!R6/3-2*'OddsRatio_working_3-way'!R6^3/27-'OddsRatio_working_3-way'!T6</f>
        <v>0.25860902995494262</v>
      </c>
      <c r="W6" s="11">
        <f>'OddsRatio_working_3-way'!V6^2+4*'OddsRatio_working_3-way'!U6^3/27</f>
        <v>-2.4367609478957608E-2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0.15103496271823455</v>
      </c>
      <c r="Y6" s="11">
        <f>IF('OddsRatio_working_3-way'!W6&gt;=0,IF('OddsRatio_working_3-way'!V6+SQRT('OddsRatio_working_3-way'!W6)&gt;0,0,PI()),ACOS('OddsRatio_working_3-way'!V6/(2*'OddsRatio_working_3-way'!X6)))</f>
        <v>0.54307615544585008</v>
      </c>
      <c r="Z6" s="11">
        <f>'OddsRatio_working_3-way'!X6^(1/3)*COS('OddsRatio_working_3-way'!Y6/3)</f>
        <v>0.52384644335598252</v>
      </c>
      <c r="AA6" s="11">
        <f>'OddsRatio_working_3-way'!X6^(1/3)*COS(('OddsRatio_working_3-way'!Y6+2*PI())/3)</f>
        <v>-0.34495697972497991</v>
      </c>
      <c r="AB6" s="11">
        <f>'OddsRatio_working_3-way'!X6^(1/3)*COS(('OddsRatio_working_3-way'!Y6+4*PI())/3)</f>
        <v>-0.17888946363100261</v>
      </c>
      <c r="AC6" s="11">
        <f>'OddsRatio_working_3-way'!X6^(1/3)*SIN('OddsRatio_working_3-way'!Y6/3)</f>
        <v>9.5879125120510347E-2</v>
      </c>
      <c r="AD6" s="11">
        <f>'OddsRatio_working_3-way'!X6^(1/3)*SIN(('OddsRatio_working_3-way'!Y6+2*PI())/3)</f>
        <v>0.40572476506815153</v>
      </c>
      <c r="AE6" s="11">
        <f>'OddsRatio_working_3-way'!X6^(1/3)*SIN(('OddsRatio_working_3-way'!Y6+4*PI())/3)</f>
        <v>-0.50160389018866192</v>
      </c>
      <c r="AF6" s="11">
        <f>-'OddsRatio_working_3-way'!U6/(3*'OddsRatio_working_3-way'!X6^(1/3))*COS(('OddsRatio_working_3-way'!Y6)/3)</f>
        <v>0.52384644335598263</v>
      </c>
      <c r="AG6" s="11">
        <f>-'OddsRatio_working_3-way'!U6/(3*'OddsRatio_working_3-way'!X6^(1/3))*COS(('OddsRatio_working_3-way'!Y6+2*PI())/3)</f>
        <v>-0.34495697972498002</v>
      </c>
      <c r="AH6" s="11">
        <f>-'OddsRatio_working_3-way'!U6/(3*'OddsRatio_working_3-way'!X6^(1/3))*COS(('OddsRatio_working_3-way'!Y6+4*PI())/3)</f>
        <v>-0.17888946363100264</v>
      </c>
      <c r="AI6" s="11">
        <f>'OddsRatio_working_3-way'!U6/(3*'OddsRatio_working_3-way'!X6^(1/3))*SIN(('OddsRatio_working_3-way'!Y6)/3)</f>
        <v>-9.5879125120510361E-2</v>
      </c>
      <c r="AJ6" s="11">
        <f>'OddsRatio_working_3-way'!U6/(3*'OddsRatio_working_3-way'!X6^(1/3))*SIN(('OddsRatio_working_3-way'!Y6+2*PI())/3)</f>
        <v>-0.40572476506815164</v>
      </c>
      <c r="AK6" s="11">
        <f>'OddsRatio_working_3-way'!U6/(3*'OddsRatio_working_3-way'!X6^(1/3))*SIN(('OddsRatio_working_3-way'!Y6+4*PI())/3)</f>
        <v>0.50160389018866203</v>
      </c>
      <c r="AL6" s="11">
        <f>'OddsRatio_working_3-way'!Z6+'OddsRatio_working_3-way'!AF6</f>
        <v>1.0476928867119653</v>
      </c>
      <c r="AM6" s="11">
        <f>'OddsRatio_working_3-way'!AA6+'OddsRatio_working_3-way'!AG6</f>
        <v>-0.68991395944995992</v>
      </c>
      <c r="AN6" s="11">
        <f>'OddsRatio_working_3-way'!AB6+'OddsRatio_working_3-way'!AH6</f>
        <v>-0.35777892726200522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1.0476928867119653</v>
      </c>
      <c r="AS6" s="11">
        <f>IF(('OddsRatio_working_3-way'!X6=0),IF(Q6&gt;0,-Q6^(1/3),(-Q6)^(1/3)),'OddsRatio_working_3-way'!AM6-'OddsRatio_working_3-way'!R6/3)</f>
        <v>-0.68991395944995992</v>
      </c>
      <c r="AT6" s="11">
        <f>IF(('OddsRatio_working_3-way'!X6=0),IF(Q6&gt;0,-Q6^(1/3),(-Q6)^(1/3)),'OddsRatio_working_3-way'!AN6-'OddsRatio_working_3-way'!R6/3)</f>
        <v>-0.35777892726200522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2.76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2.78</v>
      </c>
      <c r="D7" s="9">
        <f t="shared" si="13"/>
        <v>0.35307781115261966</v>
      </c>
      <c r="E7" s="9">
        <f t="shared" si="14"/>
        <v>0.29642104775599187</v>
      </c>
      <c r="F7" s="9">
        <f t="shared" si="15"/>
        <v>0.35050114109138847</v>
      </c>
      <c r="G7" s="9">
        <f t="shared" si="16"/>
        <v>1.0410436846244706</v>
      </c>
      <c r="H7" s="9">
        <f t="shared" si="17"/>
        <v>2.8322368849390678</v>
      </c>
      <c r="I7" s="9">
        <f t="shared" si="18"/>
        <v>3.3735796009437928</v>
      </c>
      <c r="J7" s="9">
        <f t="shared" si="19"/>
        <v>2.8530577586315573</v>
      </c>
      <c r="K7" s="11">
        <f t="shared" si="20"/>
        <v>0.3623188405797102</v>
      </c>
      <c r="L7" s="11">
        <f t="shared" si="21"/>
        <v>0.3048780487804878</v>
      </c>
      <c r="M7" s="11">
        <f t="shared" si="22"/>
        <v>0.35971223021582738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-0.28381790855756528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0.23125719996643196</v>
      </c>
      <c r="Q7" s="11">
        <f>2*'OddsRatio_working_3-way'!K7*'OddsRatio_working_3-way'!L7*'OddsRatio_working_3-way'!M7</f>
        <v>7.9469828167158765E-2</v>
      </c>
      <c r="R7" s="11">
        <f t="shared" si="23"/>
        <v>0</v>
      </c>
      <c r="S7" s="11">
        <f t="shared" si="24"/>
        <v>-0.81480834363743926</v>
      </c>
      <c r="T7" s="11">
        <f t="shared" si="25"/>
        <v>-0.28000286722936063</v>
      </c>
      <c r="U7" s="11">
        <f>'OddsRatio_working_3-way'!S7-'OddsRatio_working_3-way'!R7^2/3</f>
        <v>-0.81480834363743926</v>
      </c>
      <c r="V7" s="11">
        <f>'OddsRatio_working_3-way'!S7*'OddsRatio_working_3-way'!R7/3-2*'OddsRatio_working_3-way'!R7^3/27-'OddsRatio_working_3-way'!T7</f>
        <v>0.28000286722936063</v>
      </c>
      <c r="W7" s="11">
        <f>'OddsRatio_working_3-way'!V7^2+4*'OddsRatio_working_3-way'!U7^3/27</f>
        <v>-1.7408470782746266E-3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0.14154721185432936</v>
      </c>
      <c r="Y7" s="11">
        <f>IF('OddsRatio_working_3-way'!W7&gt;=0,IF('OddsRatio_working_3-way'!V7+SQRT('OddsRatio_working_3-way'!W7)&gt;0,0,PI()),ACOS('OddsRatio_working_3-way'!V7/(2*'OddsRatio_working_3-way'!X7)))</f>
        <v>0.14792240380534927</v>
      </c>
      <c r="Z7" s="11">
        <f>'OddsRatio_working_3-way'!X7^(1/3)*COS('OddsRatio_working_3-way'!Y7/3)</f>
        <v>0.52052184231223542</v>
      </c>
      <c r="AA7" s="11">
        <f>'OddsRatio_working_3-way'!X7^(1/3)*COS(('OddsRatio_working_3-way'!Y7+2*PI())/3)</f>
        <v>-0.28250602547745363</v>
      </c>
      <c r="AB7" s="11">
        <f>'OddsRatio_working_3-way'!X7^(1/3)*COS(('OddsRatio_working_3-way'!Y7+4*PI())/3)</f>
        <v>-0.23801581683478173</v>
      </c>
      <c r="AC7" s="11">
        <f>'OddsRatio_working_3-way'!X7^(1/3)*SIN('OddsRatio_working_3-way'!Y7/3)</f>
        <v>2.5686433936149174E-2</v>
      </c>
      <c r="AD7" s="11">
        <f>'OddsRatio_working_3-way'!X7^(1/3)*SIN(('OddsRatio_working_3-way'!Y7+2*PI())/3)</f>
        <v>0.43794192169899904</v>
      </c>
      <c r="AE7" s="11">
        <f>'OddsRatio_working_3-way'!X7^(1/3)*SIN(('OddsRatio_working_3-way'!Y7+4*PI())/3)</f>
        <v>-0.46362835563514826</v>
      </c>
      <c r="AF7" s="11">
        <f>-'OddsRatio_working_3-way'!U7/(3*'OddsRatio_working_3-way'!X7^(1/3))*COS(('OddsRatio_working_3-way'!Y7)/3)</f>
        <v>0.52052184231223519</v>
      </c>
      <c r="AG7" s="11">
        <f>-'OddsRatio_working_3-way'!U7/(3*'OddsRatio_working_3-way'!X7^(1/3))*COS(('OddsRatio_working_3-way'!Y7+2*PI())/3)</f>
        <v>-0.28250602547745352</v>
      </c>
      <c r="AH7" s="11">
        <f>-'OddsRatio_working_3-way'!U7/(3*'OddsRatio_working_3-way'!X7^(1/3))*COS(('OddsRatio_working_3-way'!Y7+4*PI())/3)</f>
        <v>-0.23801581683478162</v>
      </c>
      <c r="AI7" s="11">
        <f>'OddsRatio_working_3-way'!U7/(3*'OddsRatio_working_3-way'!X7^(1/3))*SIN(('OddsRatio_working_3-way'!Y7)/3)</f>
        <v>-2.5686433936149163E-2</v>
      </c>
      <c r="AJ7" s="11">
        <f>'OddsRatio_working_3-way'!U7/(3*'OddsRatio_working_3-way'!X7^(1/3))*SIN(('OddsRatio_working_3-way'!Y7+2*PI())/3)</f>
        <v>-0.43794192169899887</v>
      </c>
      <c r="AK7" s="11">
        <f>'OddsRatio_working_3-way'!U7/(3*'OddsRatio_working_3-way'!X7^(1/3))*SIN(('OddsRatio_working_3-way'!Y7+4*PI())/3)</f>
        <v>0.46362835563514804</v>
      </c>
      <c r="AL7" s="11">
        <f>'OddsRatio_working_3-way'!Z7+'OddsRatio_working_3-way'!AF7</f>
        <v>1.0410436846244706</v>
      </c>
      <c r="AM7" s="11">
        <f>'OddsRatio_working_3-way'!AA7+'OddsRatio_working_3-way'!AG7</f>
        <v>-0.56501205095490714</v>
      </c>
      <c r="AN7" s="11">
        <f>'OddsRatio_working_3-way'!AB7+'OddsRatio_working_3-way'!AH7</f>
        <v>-0.47603163366956336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1.0410436846244706</v>
      </c>
      <c r="AS7" s="11">
        <f>IF(('OddsRatio_working_3-way'!X7=0),IF(Q7&gt;0,-Q7^(1/3),(-Q7)^(1/3)),'OddsRatio_working_3-way'!AM7-'OddsRatio_working_3-way'!R7/3)</f>
        <v>-0.56501205095490714</v>
      </c>
      <c r="AT7" s="11">
        <f>IF(('OddsRatio_working_3-way'!X7=0),IF(Q7&gt;0,-Q7^(1/3),(-Q7)^(1/3)),'OddsRatio_working_3-way'!AN7-'OddsRatio_working_3-way'!R7/3)</f>
        <v>-0.47603163366956336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1.47</v>
      </c>
      <c r="B8" s="4">
        <f>IF('True_Odds_Calculator_3-way'!B9="","",'True_Odds_Calculator_3-way'!B9)</f>
        <v>4.67</v>
      </c>
      <c r="C8" s="4">
        <f>IF('True_Odds_Calculator_3-way'!C9="","",'True_Odds_Calculator_3-way'!C9)</f>
        <v>7.41</v>
      </c>
      <c r="D8" s="9">
        <f t="shared" si="13"/>
        <v>0.66735486577718928</v>
      </c>
      <c r="E8" s="9">
        <f t="shared" si="14"/>
        <v>0.20440798814399808</v>
      </c>
      <c r="F8" s="9">
        <f t="shared" si="15"/>
        <v>0.12823714607881279</v>
      </c>
      <c r="G8" s="9">
        <f t="shared" si="16"/>
        <v>1.060538614497319</v>
      </c>
      <c r="H8" s="9">
        <f t="shared" si="17"/>
        <v>1.4984531488137398</v>
      </c>
      <c r="I8" s="9">
        <f t="shared" si="18"/>
        <v>4.892176715205161</v>
      </c>
      <c r="J8" s="9">
        <f t="shared" si="19"/>
        <v>7.7980525189278129</v>
      </c>
      <c r="K8" s="11">
        <f t="shared" si="20"/>
        <v>0.68027210884353739</v>
      </c>
      <c r="L8" s="11">
        <f t="shared" si="21"/>
        <v>0.21413276231263384</v>
      </c>
      <c r="M8" s="11">
        <f t="shared" si="22"/>
        <v>0.1349527665317139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-0.21735494661385424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0.20739583779947002</v>
      </c>
      <c r="Q8" s="11">
        <f>2*'OddsRatio_working_3-way'!K8*'OddsRatio_working_3-way'!L8*'OddsRatio_working_3-way'!M8</f>
        <v>3.9316746502269198E-2</v>
      </c>
      <c r="R8" s="11">
        <f t="shared" si="23"/>
        <v>0</v>
      </c>
      <c r="S8" s="11">
        <f t="shared" si="24"/>
        <v>-0.95418043633450289</v>
      </c>
      <c r="T8" s="11">
        <f t="shared" si="25"/>
        <v>-0.18088728650891051</v>
      </c>
      <c r="U8" s="11">
        <f>'OddsRatio_working_3-way'!S8-'OddsRatio_working_3-way'!R8^2/3</f>
        <v>-0.95418043633450289</v>
      </c>
      <c r="V8" s="11">
        <f>'OddsRatio_working_3-way'!S8*'OddsRatio_working_3-way'!R8/3-2*'OddsRatio_working_3-way'!R8^3/27-'OddsRatio_working_3-way'!T8</f>
        <v>0.18088728650891051</v>
      </c>
      <c r="W8" s="11">
        <f>'OddsRatio_working_3-way'!V8^2+4*'OddsRatio_working_3-way'!U8^3/27</f>
        <v>-9.5982517160157516E-2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0.17937581190109927</v>
      </c>
      <c r="Y8" s="11">
        <f>IF('OddsRatio_working_3-way'!W8&gt;=0,IF('OddsRatio_working_3-way'!V8+SQRT('OddsRatio_working_3-way'!W8)&gt;0,0,PI()),ACOS('OddsRatio_working_3-way'!V8/(2*'OddsRatio_working_3-way'!X8)))</f>
        <v>1.0423257531730528</v>
      </c>
      <c r="Z8" s="11">
        <f>'OddsRatio_working_3-way'!X8^(1/3)*COS('OddsRatio_working_3-way'!Y8/3)</f>
        <v>0.5302693072486595</v>
      </c>
      <c r="AA8" s="11">
        <f>'OddsRatio_working_3-way'!X8^(1/3)*COS(('OddsRatio_working_3-way'!Y8+2*PI())/3)</f>
        <v>-0.43143545165652752</v>
      </c>
      <c r="AB8" s="11">
        <f>'OddsRatio_working_3-way'!X8^(1/3)*COS(('OddsRatio_working_3-way'!Y8+4*PI())/3)</f>
        <v>-9.8833855592131786E-2</v>
      </c>
      <c r="AC8" s="11">
        <f>'OddsRatio_working_3-way'!X8^(1/3)*SIN('OddsRatio_working_3-way'!Y8/3)</f>
        <v>0.19202762102067802</v>
      </c>
      <c r="AD8" s="11">
        <f>'OddsRatio_working_3-way'!X8^(1/3)*SIN(('OddsRatio_working_3-way'!Y8+2*PI())/3)</f>
        <v>0.36321288041417582</v>
      </c>
      <c r="AE8" s="11">
        <f>'OddsRatio_working_3-way'!X8^(1/3)*SIN(('OddsRatio_working_3-way'!Y8+4*PI())/3)</f>
        <v>-0.55524050143485393</v>
      </c>
      <c r="AF8" s="11">
        <f>-'OddsRatio_working_3-way'!U8/(3*'OddsRatio_working_3-way'!X8^(1/3))*COS(('OddsRatio_working_3-way'!Y8)/3)</f>
        <v>0.5302693072486595</v>
      </c>
      <c r="AG8" s="11">
        <f>-'OddsRatio_working_3-way'!U8/(3*'OddsRatio_working_3-way'!X8^(1/3))*COS(('OddsRatio_working_3-way'!Y8+2*PI())/3)</f>
        <v>-0.43143545165652752</v>
      </c>
      <c r="AH8" s="11">
        <f>-'OddsRatio_working_3-way'!U8/(3*'OddsRatio_working_3-way'!X8^(1/3))*COS(('OddsRatio_working_3-way'!Y8+4*PI())/3)</f>
        <v>-9.8833855592131786E-2</v>
      </c>
      <c r="AI8" s="11">
        <f>'OddsRatio_working_3-way'!U8/(3*'OddsRatio_working_3-way'!X8^(1/3))*SIN(('OddsRatio_working_3-way'!Y8)/3)</f>
        <v>-0.19202762102067802</v>
      </c>
      <c r="AJ8" s="11">
        <f>'OddsRatio_working_3-way'!U8/(3*'OddsRatio_working_3-way'!X8^(1/3))*SIN(('OddsRatio_working_3-way'!Y8+2*PI())/3)</f>
        <v>-0.36321288041417582</v>
      </c>
      <c r="AK8" s="11">
        <f>'OddsRatio_working_3-way'!U8/(3*'OddsRatio_working_3-way'!X8^(1/3))*SIN(('OddsRatio_working_3-way'!Y8+4*PI())/3)</f>
        <v>0.55524050143485393</v>
      </c>
      <c r="AL8" s="11">
        <f>'OddsRatio_working_3-way'!Z8+'OddsRatio_working_3-way'!AF8</f>
        <v>1.060538614497319</v>
      </c>
      <c r="AM8" s="11">
        <f>'OddsRatio_working_3-way'!AA8+'OddsRatio_working_3-way'!AG8</f>
        <v>-0.86287090331305505</v>
      </c>
      <c r="AN8" s="11">
        <f>'OddsRatio_working_3-way'!AB8+'OddsRatio_working_3-way'!AH8</f>
        <v>-0.19766771118426357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1.060538614497319</v>
      </c>
      <c r="AS8" s="11">
        <f>IF(('OddsRatio_working_3-way'!X8=0),IF(Q8&gt;0,-Q8^(1/3),(-Q8)^(1/3)),'OddsRatio_working_3-way'!AM8-'OddsRatio_working_3-way'!R8/3)</f>
        <v>-0.86287090331305505</v>
      </c>
      <c r="AT8" s="11">
        <f>IF(('OddsRatio_working_3-way'!X8=0),IF(Q8&gt;0,-Q8^(1/3),(-Q8)^(1/3)),'OddsRatio_working_3-way'!AN8-'OddsRatio_working_3-way'!R8/3)</f>
        <v>-0.19766771118426357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2.5499999999999998</v>
      </c>
      <c r="B9" s="4">
        <f>IF('True_Odds_Calculator_3-way'!B10="","",'True_Odds_Calculator_3-way'!B10)</f>
        <v>3.42</v>
      </c>
      <c r="C9" s="4">
        <f>IF('True_Odds_Calculator_3-way'!C10="","",'True_Odds_Calculator_3-way'!C10)</f>
        <v>2.92</v>
      </c>
      <c r="D9" s="9">
        <f t="shared" si="13"/>
        <v>0.38253182000841884</v>
      </c>
      <c r="E9" s="9">
        <f t="shared" si="14"/>
        <v>0.28407679345860354</v>
      </c>
      <c r="F9" s="9">
        <f t="shared" si="15"/>
        <v>0.33339138653297778</v>
      </c>
      <c r="G9" s="9">
        <f t="shared" si="16"/>
        <v>1.0413945896781525</v>
      </c>
      <c r="H9" s="9">
        <f t="shared" si="17"/>
        <v>2.6141616140011354</v>
      </c>
      <c r="I9" s="9">
        <f t="shared" si="18"/>
        <v>3.5201749070211283</v>
      </c>
      <c r="J9" s="9">
        <f t="shared" si="19"/>
        <v>2.9994776121820528</v>
      </c>
      <c r="K9" s="11">
        <f t="shared" si="20"/>
        <v>0.39215686274509809</v>
      </c>
      <c r="L9" s="11">
        <f t="shared" si="21"/>
        <v>0.29239766081871343</v>
      </c>
      <c r="M9" s="11">
        <f t="shared" si="22"/>
        <v>0.34246575342465752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-0.28281286078478496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0.23129495329334171</v>
      </c>
      <c r="Q9" s="11">
        <f>2*'OddsRatio_working_3-way'!K9*'OddsRatio_working_3-way'!L9*'OddsRatio_working_3-way'!M9</f>
        <v>7.8538184479912287E-2</v>
      </c>
      <c r="R9" s="11">
        <f t="shared" si="23"/>
        <v>0</v>
      </c>
      <c r="S9" s="11">
        <f t="shared" si="24"/>
        <v>-0.81783746556473835</v>
      </c>
      <c r="T9" s="11">
        <f t="shared" si="25"/>
        <v>-0.27770372345152405</v>
      </c>
      <c r="U9" s="11">
        <f>'OddsRatio_working_3-way'!S9-'OddsRatio_working_3-way'!R9^2/3</f>
        <v>-0.81783746556473835</v>
      </c>
      <c r="V9" s="11">
        <f>'OddsRatio_working_3-way'!S9*'OddsRatio_working_3-way'!R9/3-2*'OddsRatio_working_3-way'!R9^3/27-'OddsRatio_working_3-way'!T9</f>
        <v>0.27770372345152405</v>
      </c>
      <c r="W9" s="11">
        <f>'OddsRatio_working_3-way'!V9^2+4*'OddsRatio_working_3-way'!U9^3/27</f>
        <v>-3.9202315737121018E-3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0.14233726637159422</v>
      </c>
      <c r="Y9" s="11">
        <f>IF('OddsRatio_working_3-way'!W9&gt;=0,IF('OddsRatio_working_3-way'!V9+SQRT('OddsRatio_working_3-way'!W9)&gt;0,0,PI()),ACOS('OddsRatio_working_3-way'!V9/(2*'OddsRatio_working_3-way'!X9)))</f>
        <v>0.22175453382989074</v>
      </c>
      <c r="Z9" s="11">
        <f>'OddsRatio_working_3-way'!X9^(1/3)*COS('OddsRatio_working_3-way'!Y9/3)</f>
        <v>0.52069729483907623</v>
      </c>
      <c r="AA9" s="11">
        <f>'OddsRatio_working_3-way'!X9^(1/3)*COS(('OddsRatio_working_3-way'!Y9+2*PI())/3)</f>
        <v>-0.29374193644047286</v>
      </c>
      <c r="AB9" s="11">
        <f>'OddsRatio_working_3-way'!X9^(1/3)*COS(('OddsRatio_working_3-way'!Y9+4*PI())/3)</f>
        <v>-0.22695535839860345</v>
      </c>
      <c r="AC9" s="11">
        <f>'OddsRatio_working_3-way'!X9^(1/3)*SIN('OddsRatio_working_3-way'!Y9/3)</f>
        <v>3.8559248810727219E-2</v>
      </c>
      <c r="AD9" s="11">
        <f>'OddsRatio_working_3-way'!X9^(1/3)*SIN(('OddsRatio_working_3-way'!Y9+2*PI())/3)</f>
        <v>0.43165746060711224</v>
      </c>
      <c r="AE9" s="11">
        <f>'OddsRatio_working_3-way'!X9^(1/3)*SIN(('OddsRatio_working_3-way'!Y9+4*PI())/3)</f>
        <v>-0.4702167094178395</v>
      </c>
      <c r="AF9" s="11">
        <f>-'OddsRatio_working_3-way'!U9/(3*'OddsRatio_working_3-way'!X9^(1/3))*COS(('OddsRatio_working_3-way'!Y9)/3)</f>
        <v>0.52069729483907634</v>
      </c>
      <c r="AG9" s="11">
        <f>-'OddsRatio_working_3-way'!U9/(3*'OddsRatio_working_3-way'!X9^(1/3))*COS(('OddsRatio_working_3-way'!Y9+2*PI())/3)</f>
        <v>-0.29374193644047292</v>
      </c>
      <c r="AH9" s="11">
        <f>-'OddsRatio_working_3-way'!U9/(3*'OddsRatio_working_3-way'!X9^(1/3))*COS(('OddsRatio_working_3-way'!Y9+4*PI())/3)</f>
        <v>-0.22695535839860351</v>
      </c>
      <c r="AI9" s="11">
        <f>'OddsRatio_working_3-way'!U9/(3*'OddsRatio_working_3-way'!X9^(1/3))*SIN(('OddsRatio_working_3-way'!Y9)/3)</f>
        <v>-3.8559248810727226E-2</v>
      </c>
      <c r="AJ9" s="11">
        <f>'OddsRatio_working_3-way'!U9/(3*'OddsRatio_working_3-way'!X9^(1/3))*SIN(('OddsRatio_working_3-way'!Y9+2*PI())/3)</f>
        <v>-0.4316574606071123</v>
      </c>
      <c r="AK9" s="11">
        <f>'OddsRatio_working_3-way'!U9/(3*'OddsRatio_working_3-way'!X9^(1/3))*SIN(('OddsRatio_working_3-way'!Y9+4*PI())/3)</f>
        <v>0.47021670941783961</v>
      </c>
      <c r="AL9" s="11">
        <f>'OddsRatio_working_3-way'!Z9+'OddsRatio_working_3-way'!AF9</f>
        <v>1.0413945896781525</v>
      </c>
      <c r="AM9" s="11">
        <f>'OddsRatio_working_3-way'!AA9+'OddsRatio_working_3-way'!AG9</f>
        <v>-0.58748387288094572</v>
      </c>
      <c r="AN9" s="11">
        <f>'OddsRatio_working_3-way'!AB9+'OddsRatio_working_3-way'!AH9</f>
        <v>-0.45391071679720696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1.0413945896781525</v>
      </c>
      <c r="AS9" s="11">
        <f>IF(('OddsRatio_working_3-way'!X9=0),IF(Q9&gt;0,-Q9^(1/3),(-Q9)^(1/3)),'OddsRatio_working_3-way'!AM9-'OddsRatio_working_3-way'!R9/3)</f>
        <v>-0.58748387288094572</v>
      </c>
      <c r="AT9" s="11">
        <f>IF(('OddsRatio_working_3-way'!X9=0),IF(Q9&gt;0,-Q9^(1/3),(-Q9)^(1/3)),'OddsRatio_working_3-way'!AN9-'OddsRatio_working_3-way'!R9/3)</f>
        <v>-0.45391071679720696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1.57</v>
      </c>
      <c r="B10" s="4">
        <f>IF('True_Odds_Calculator_3-way'!B11="","",'True_Odds_Calculator_3-way'!B11)</f>
        <v>4.13</v>
      </c>
      <c r="C10" s="4">
        <f>IF('True_Odds_Calculator_3-way'!C11="","",'True_Odds_Calculator_3-way'!C11)</f>
        <v>6.48</v>
      </c>
      <c r="D10" s="9">
        <f t="shared" si="13"/>
        <v>0.62256366130804008</v>
      </c>
      <c r="E10" s="9">
        <f t="shared" si="14"/>
        <v>0.2309938379930129</v>
      </c>
      <c r="F10" s="9">
        <f t="shared" si="15"/>
        <v>0.14644250069894696</v>
      </c>
      <c r="G10" s="9">
        <f t="shared" si="16"/>
        <v>1.0636165526555137</v>
      </c>
      <c r="H10" s="9">
        <f t="shared" si="17"/>
        <v>1.6062614350136428</v>
      </c>
      <c r="I10" s="9">
        <f t="shared" si="18"/>
        <v>4.3291198098117576</v>
      </c>
      <c r="J10" s="9">
        <f t="shared" si="19"/>
        <v>6.8286187085522148</v>
      </c>
      <c r="K10" s="11">
        <f t="shared" si="20"/>
        <v>0.63694267515923564</v>
      </c>
      <c r="L10" s="11">
        <f t="shared" si="21"/>
        <v>0.24213075060532688</v>
      </c>
      <c r="M10" s="11">
        <f t="shared" si="22"/>
        <v>0.15432098765432098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-0.23268856524821113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0.21848316137423335</v>
      </c>
      <c r="Q10" s="11">
        <f>2*'OddsRatio_working_3-way'!K10*'OddsRatio_working_3-way'!L10*'OddsRatio_working_3-way'!M10</f>
        <v>4.7599817292861293E-2</v>
      </c>
      <c r="R10" s="11">
        <f t="shared" si="23"/>
        <v>0</v>
      </c>
      <c r="S10" s="11">
        <f t="shared" si="24"/>
        <v>-0.93895100148636546</v>
      </c>
      <c r="T10" s="11">
        <f t="shared" si="25"/>
        <v>-0.2045644883412561</v>
      </c>
      <c r="U10" s="11">
        <f>'OddsRatio_working_3-way'!S10-'OddsRatio_working_3-way'!R10^2/3</f>
        <v>-0.93895100148636546</v>
      </c>
      <c r="V10" s="11">
        <f>'OddsRatio_working_3-way'!S10*'OddsRatio_working_3-way'!R10/3-2*'OddsRatio_working_3-way'!R10^3/27-'OddsRatio_working_3-way'!T10</f>
        <v>0.2045644883412561</v>
      </c>
      <c r="W10" s="11">
        <f>'OddsRatio_working_3-way'!V10^2+4*'OddsRatio_working_3-way'!U10^3/27</f>
        <v>-8.0791357770090166E-2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0.17509853487423166</v>
      </c>
      <c r="Y10" s="11">
        <f>IF('OddsRatio_working_3-way'!W10&gt;=0,IF('OddsRatio_working_3-way'!V10+SQRT('OddsRatio_working_3-way'!W10)&gt;0,0,PI()),ACOS('OddsRatio_working_3-way'!V10/(2*'OddsRatio_working_3-way'!X10)))</f>
        <v>0.94697493090859108</v>
      </c>
      <c r="Z10" s="11">
        <f>'OddsRatio_working_3-way'!X10^(1/3)*COS('OddsRatio_working_3-way'!Y10/3)</f>
        <v>0.53180827632775685</v>
      </c>
      <c r="AA10" s="11">
        <f>'OddsRatio_working_3-way'!X10^(1/3)*COS(('OddsRatio_working_3-way'!Y10+2*PI())/3)</f>
        <v>-0.41631264288873288</v>
      </c>
      <c r="AB10" s="11">
        <f>'OddsRatio_working_3-way'!X10^(1/3)*COS(('OddsRatio_working_3-way'!Y10+4*PI())/3)</f>
        <v>-0.1154956334390238</v>
      </c>
      <c r="AC10" s="11">
        <f>'OddsRatio_working_3-way'!X10^(1/3)*SIN('OddsRatio_working_3-way'!Y10/3)</f>
        <v>0.1736767813826077</v>
      </c>
      <c r="AD10" s="11">
        <f>'OddsRatio_working_3-way'!X10^(1/3)*SIN(('OddsRatio_working_3-way'!Y10+2*PI())/3)</f>
        <v>0.37372108655134811</v>
      </c>
      <c r="AE10" s="11">
        <f>'OddsRatio_working_3-way'!X10^(1/3)*SIN(('OddsRatio_working_3-way'!Y10+4*PI())/3)</f>
        <v>-0.54739786793395573</v>
      </c>
      <c r="AF10" s="11">
        <f>-'OddsRatio_working_3-way'!U10/(3*'OddsRatio_working_3-way'!X10^(1/3))*COS(('OddsRatio_working_3-way'!Y10)/3)</f>
        <v>0.53180827632775685</v>
      </c>
      <c r="AG10" s="11">
        <f>-'OddsRatio_working_3-way'!U10/(3*'OddsRatio_working_3-way'!X10^(1/3))*COS(('OddsRatio_working_3-way'!Y10+2*PI())/3)</f>
        <v>-0.41631264288873288</v>
      </c>
      <c r="AH10" s="11">
        <f>-'OddsRatio_working_3-way'!U10/(3*'OddsRatio_working_3-way'!X10^(1/3))*COS(('OddsRatio_working_3-way'!Y10+4*PI())/3)</f>
        <v>-0.1154956334390238</v>
      </c>
      <c r="AI10" s="11">
        <f>'OddsRatio_working_3-way'!U10/(3*'OddsRatio_working_3-way'!X10^(1/3))*SIN(('OddsRatio_working_3-way'!Y10)/3)</f>
        <v>-0.1736767813826077</v>
      </c>
      <c r="AJ10" s="11">
        <f>'OddsRatio_working_3-way'!U10/(3*'OddsRatio_working_3-way'!X10^(1/3))*SIN(('OddsRatio_working_3-way'!Y10+2*PI())/3)</f>
        <v>-0.37372108655134811</v>
      </c>
      <c r="AK10" s="11">
        <f>'OddsRatio_working_3-way'!U10/(3*'OddsRatio_working_3-way'!X10^(1/3))*SIN(('OddsRatio_working_3-way'!Y10+4*PI())/3)</f>
        <v>0.54739786793395573</v>
      </c>
      <c r="AL10" s="11">
        <f>'OddsRatio_working_3-way'!Z10+'OddsRatio_working_3-way'!AF10</f>
        <v>1.0636165526555137</v>
      </c>
      <c r="AM10" s="11">
        <f>'OddsRatio_working_3-way'!AA10+'OddsRatio_working_3-way'!AG10</f>
        <v>-0.83262528577746575</v>
      </c>
      <c r="AN10" s="11">
        <f>'OddsRatio_working_3-way'!AB10+'OddsRatio_working_3-way'!AH10</f>
        <v>-0.23099126687804761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1.0636165526555137</v>
      </c>
      <c r="AS10" s="11">
        <f>IF(('OddsRatio_working_3-way'!X10=0),IF(Q10&gt;0,-Q10^(1/3),(-Q10)^(1/3)),'OddsRatio_working_3-way'!AM10-'OddsRatio_working_3-way'!R10/3)</f>
        <v>-0.83262528577746575</v>
      </c>
      <c r="AT10" s="11">
        <f>IF(('OddsRatio_working_3-way'!X10=0),IF(Q10&gt;0,-Q10^(1/3),(-Q10)^(1/3)),'OddsRatio_working_3-way'!AN10-'OddsRatio_working_3-way'!R10/3)</f>
        <v>-0.23099126687804761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2.13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3.86</v>
      </c>
      <c r="D11" s="9">
        <f t="shared" si="13"/>
        <v>0.45630421411600203</v>
      </c>
      <c r="E11" s="9">
        <f t="shared" si="14"/>
        <v>0.29467360467789255</v>
      </c>
      <c r="F11" s="9">
        <f t="shared" si="15"/>
        <v>0.24902218120610531</v>
      </c>
      <c r="G11" s="9">
        <f t="shared" si="16"/>
        <v>1.0544428438028015</v>
      </c>
      <c r="H11" s="9">
        <f t="shared" si="17"/>
        <v>2.1915204134971655</v>
      </c>
      <c r="I11" s="9">
        <f t="shared" si="18"/>
        <v>3.3935852554323591</v>
      </c>
      <c r="J11" s="9">
        <f t="shared" si="19"/>
        <v>4.0157065332760116</v>
      </c>
      <c r="K11" s="11">
        <f t="shared" si="20"/>
        <v>0.46948356807511737</v>
      </c>
      <c r="L11" s="11">
        <f t="shared" si="21"/>
        <v>0.3058103975535168</v>
      </c>
      <c r="M11" s="11">
        <f t="shared" si="22"/>
        <v>0.2590673575129534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-0.27286992595131765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0.23284111614062802</v>
      </c>
      <c r="Q11" s="11">
        <f>2*'OddsRatio_working_3-way'!K11*'OddsRatio_working_3-way'!L11*'OddsRatio_working_3-way'!M11</f>
        <v>7.4390132952277324E-2</v>
      </c>
      <c r="R11" s="11">
        <f t="shared" si="23"/>
        <v>0</v>
      </c>
      <c r="S11" s="11">
        <f t="shared" si="24"/>
        <v>-0.85330442821378893</v>
      </c>
      <c r="T11" s="11">
        <f t="shared" si="25"/>
        <v>-0.27262122307149805</v>
      </c>
      <c r="U11" s="11">
        <f>'OddsRatio_working_3-way'!S11-'OddsRatio_working_3-way'!R11^2/3</f>
        <v>-0.85330442821378893</v>
      </c>
      <c r="V11" s="11">
        <f>'OddsRatio_working_3-way'!S11*'OddsRatio_working_3-way'!R11/3-2*'OddsRatio_working_3-way'!R11^3/27-'OddsRatio_working_3-way'!T11</f>
        <v>0.27262122307149805</v>
      </c>
      <c r="W11" s="11">
        <f>'OddsRatio_working_3-way'!V11^2+4*'OddsRatio_working_3-way'!U11^3/27</f>
        <v>-1.77243692216809E-2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0.15169599573709946</v>
      </c>
      <c r="Y11" s="11">
        <f>IF('OddsRatio_working_3-way'!W11&gt;=0,IF('OddsRatio_working_3-way'!V11+SQRT('OddsRatio_working_3-way'!W11)&gt;0,0,PI()),ACOS('OddsRatio_working_3-way'!V11/(2*'OddsRatio_working_3-way'!X11)))</f>
        <v>0.45427929103946663</v>
      </c>
      <c r="Z11" s="11">
        <f>'OddsRatio_working_3-way'!X11^(1/3)*COS('OddsRatio_working_3-way'!Y11/3)</f>
        <v>0.52722142190140076</v>
      </c>
      <c r="AA11" s="11">
        <f>'OddsRatio_working_3-way'!X11^(1/3)*COS(('OddsRatio_working_3-way'!Y11+2*PI())/3)</f>
        <v>-0.33328341916307086</v>
      </c>
      <c r="AB11" s="11">
        <f>'OddsRatio_working_3-way'!X11^(1/3)*COS(('OddsRatio_working_3-way'!Y11+4*PI())/3)</f>
        <v>-0.19393800273832998</v>
      </c>
      <c r="AC11" s="11">
        <f>'OddsRatio_working_3-way'!X11^(1/3)*SIN('OddsRatio_working_3-way'!Y11/3)</f>
        <v>8.0451113683164779E-2</v>
      </c>
      <c r="AD11" s="11">
        <f>'OddsRatio_working_3-way'!X11^(1/3)*SIN(('OddsRatio_working_3-way'!Y11+2*PI())/3)</f>
        <v>0.4163615879443841</v>
      </c>
      <c r="AE11" s="11">
        <f>'OddsRatio_working_3-way'!X11^(1/3)*SIN(('OddsRatio_working_3-way'!Y11+4*PI())/3)</f>
        <v>-0.49681270162754876</v>
      </c>
      <c r="AF11" s="11">
        <f>-'OddsRatio_working_3-way'!U11/(3*'OddsRatio_working_3-way'!X11^(1/3))*COS(('OddsRatio_working_3-way'!Y11)/3)</f>
        <v>0.52722142190140076</v>
      </c>
      <c r="AG11" s="11">
        <f>-'OddsRatio_working_3-way'!U11/(3*'OddsRatio_working_3-way'!X11^(1/3))*COS(('OddsRatio_working_3-way'!Y11+2*PI())/3)</f>
        <v>-0.33328341916307086</v>
      </c>
      <c r="AH11" s="11">
        <f>-'OddsRatio_working_3-way'!U11/(3*'OddsRatio_working_3-way'!X11^(1/3))*COS(('OddsRatio_working_3-way'!Y11+4*PI())/3)</f>
        <v>-0.19393800273832998</v>
      </c>
      <c r="AI11" s="11">
        <f>'OddsRatio_working_3-way'!U11/(3*'OddsRatio_working_3-way'!X11^(1/3))*SIN(('OddsRatio_working_3-way'!Y11)/3)</f>
        <v>-8.0451113683164779E-2</v>
      </c>
      <c r="AJ11" s="11">
        <f>'OddsRatio_working_3-way'!U11/(3*'OddsRatio_working_3-way'!X11^(1/3))*SIN(('OddsRatio_working_3-way'!Y11+2*PI())/3)</f>
        <v>-0.4163615879443841</v>
      </c>
      <c r="AK11" s="11">
        <f>'OddsRatio_working_3-way'!U11/(3*'OddsRatio_working_3-way'!X11^(1/3))*SIN(('OddsRatio_working_3-way'!Y11+4*PI())/3)</f>
        <v>0.49681270162754876</v>
      </c>
      <c r="AL11" s="11">
        <f>'OddsRatio_working_3-way'!Z11+'OddsRatio_working_3-way'!AF11</f>
        <v>1.0544428438028015</v>
      </c>
      <c r="AM11" s="11">
        <f>'OddsRatio_working_3-way'!AA11+'OddsRatio_working_3-way'!AG11</f>
        <v>-0.66656683832614172</v>
      </c>
      <c r="AN11" s="11">
        <f>'OddsRatio_working_3-way'!AB11+'OddsRatio_working_3-way'!AH11</f>
        <v>-0.38787600547665996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1.0544428438028015</v>
      </c>
      <c r="AS11" s="11">
        <f>IF(('OddsRatio_working_3-way'!X11=0),IF(Q11&gt;0,-Q11^(1/3),(-Q11)^(1/3)),'OddsRatio_working_3-way'!AM11-'OddsRatio_working_3-way'!R11/3)</f>
        <v>-0.66656683832614172</v>
      </c>
      <c r="AT11" s="11">
        <f>IF(('OddsRatio_working_3-way'!X11=0),IF(Q11&gt;0,-Q11^(1/3),(-Q11)^(1/3)),'OddsRatio_working_3-way'!AN11-'OddsRatio_working_3-way'!R11/3)</f>
        <v>-0.38787600547665996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2.58</v>
      </c>
      <c r="B12" s="4">
        <f>IF('True_Odds_Calculator_3-way'!B13="","",'True_Odds_Calculator_3-way'!B13)</f>
        <v>3.06</v>
      </c>
      <c r="C12" s="4">
        <f>IF('True_Odds_Calculator_3-way'!C13="","",'True_Odds_Calculator_3-way'!C13)</f>
        <v>3.14</v>
      </c>
      <c r="D12" s="9">
        <f t="shared" si="13"/>
        <v>0.37600582670427884</v>
      </c>
      <c r="E12" s="9">
        <f t="shared" si="14"/>
        <v>0.31608606996892163</v>
      </c>
      <c r="F12" s="9">
        <f t="shared" si="15"/>
        <v>0.30790810332679946</v>
      </c>
      <c r="G12" s="9">
        <f t="shared" si="16"/>
        <v>1.050337502838349</v>
      </c>
      <c r="H12" s="9">
        <f t="shared" si="17"/>
        <v>2.6595332544845913</v>
      </c>
      <c r="I12" s="9">
        <f t="shared" si="18"/>
        <v>3.1636952558469993</v>
      </c>
      <c r="J12" s="9">
        <f t="shared" si="19"/>
        <v>3.2477222560740668</v>
      </c>
      <c r="K12" s="11">
        <f t="shared" si="20"/>
        <v>0.38759689922480617</v>
      </c>
      <c r="L12" s="11">
        <f t="shared" si="21"/>
        <v>0.32679738562091504</v>
      </c>
      <c r="M12" s="11">
        <f t="shared" si="22"/>
        <v>0.31847133757961782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-0.28097475432510766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0.23316161666035762</v>
      </c>
      <c r="Q12" s="11">
        <f>2*'OddsRatio_working_3-way'!K12*'OddsRatio_working_3-way'!L12*'OddsRatio_working_3-way'!M12</f>
        <v>8.0678760090089119E-2</v>
      </c>
      <c r="R12" s="11">
        <f t="shared" si="23"/>
        <v>0</v>
      </c>
      <c r="S12" s="11">
        <f t="shared" si="24"/>
        <v>-0.8298311968290687</v>
      </c>
      <c r="T12" s="11">
        <f t="shared" si="25"/>
        <v>-0.28713882243220362</v>
      </c>
      <c r="U12" s="11">
        <f>'OddsRatio_working_3-way'!S12-'OddsRatio_working_3-way'!R12^2/3</f>
        <v>-0.8298311968290687</v>
      </c>
      <c r="V12" s="11">
        <f>'OddsRatio_working_3-way'!S12*'OddsRatio_working_3-way'!R12/3-2*'OddsRatio_working_3-way'!R12^3/27-'OddsRatio_working_3-way'!T12</f>
        <v>0.28713882243220362</v>
      </c>
      <c r="W12" s="11">
        <f>'OddsRatio_working_3-way'!V12^2+4*'OddsRatio_working_3-way'!U12^3/27</f>
        <v>-2.2088085682707703E-3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0.14547981983424998</v>
      </c>
      <c r="Y12" s="11">
        <f>IF('OddsRatio_working_3-way'!W12&gt;=0,IF('OddsRatio_working_3-way'!V12+SQRT('OddsRatio_working_3-way'!W12)&gt;0,0,PI()),ACOS('OddsRatio_working_3-way'!V12/(2*'OddsRatio_working_3-way'!X12)))</f>
        <v>0.16223821449712039</v>
      </c>
      <c r="Z12" s="11">
        <f>'OddsRatio_working_3-way'!X12^(1/3)*COS('OddsRatio_working_3-way'!Y12/3)</f>
        <v>0.52516875141917452</v>
      </c>
      <c r="AA12" s="11">
        <f>'OddsRatio_working_3-way'!X12^(1/3)*COS(('OddsRatio_working_3-way'!Y12+2*PI())/3)</f>
        <v>-0.28720420728671564</v>
      </c>
      <c r="AB12" s="11">
        <f>'OddsRatio_working_3-way'!X12^(1/3)*COS(('OddsRatio_working_3-way'!Y12+4*PI())/3)</f>
        <v>-0.23796454413245902</v>
      </c>
      <c r="AC12" s="11">
        <f>'OddsRatio_working_3-way'!X12^(1/3)*SIN('OddsRatio_working_3-way'!Y12/3)</f>
        <v>2.8428532776916652E-2</v>
      </c>
      <c r="AD12" s="11">
        <f>'OddsRatio_working_3-way'!X12^(1/3)*SIN(('OddsRatio_working_3-way'!Y12+2*PI())/3)</f>
        <v>0.44059521361430182</v>
      </c>
      <c r="AE12" s="11">
        <f>'OddsRatio_working_3-way'!X12^(1/3)*SIN(('OddsRatio_working_3-way'!Y12+4*PI())/3)</f>
        <v>-0.46902374639121835</v>
      </c>
      <c r="AF12" s="11">
        <f>-'OddsRatio_working_3-way'!U12/(3*'OddsRatio_working_3-way'!X12^(1/3))*COS(('OddsRatio_working_3-way'!Y12)/3)</f>
        <v>0.52516875141917441</v>
      </c>
      <c r="AG12" s="11">
        <f>-'OddsRatio_working_3-way'!U12/(3*'OddsRatio_working_3-way'!X12^(1/3))*COS(('OddsRatio_working_3-way'!Y12+2*PI())/3)</f>
        <v>-0.28720420728671558</v>
      </c>
      <c r="AH12" s="11">
        <f>-'OddsRatio_working_3-way'!U12/(3*'OddsRatio_working_3-way'!X12^(1/3))*COS(('OddsRatio_working_3-way'!Y12+4*PI())/3)</f>
        <v>-0.23796454413245896</v>
      </c>
      <c r="AI12" s="11">
        <f>'OddsRatio_working_3-way'!U12/(3*'OddsRatio_working_3-way'!X12^(1/3))*SIN(('OddsRatio_working_3-way'!Y12)/3)</f>
        <v>-2.8428532776916645E-2</v>
      </c>
      <c r="AJ12" s="11">
        <f>'OddsRatio_working_3-way'!U12/(3*'OddsRatio_working_3-way'!X12^(1/3))*SIN(('OddsRatio_working_3-way'!Y12+2*PI())/3)</f>
        <v>-0.44059521361430171</v>
      </c>
      <c r="AK12" s="11">
        <f>'OddsRatio_working_3-way'!U12/(3*'OddsRatio_working_3-way'!X12^(1/3))*SIN(('OddsRatio_working_3-way'!Y12+4*PI())/3)</f>
        <v>0.46902374639121824</v>
      </c>
      <c r="AL12" s="11">
        <f>'OddsRatio_working_3-way'!Z12+'OddsRatio_working_3-way'!AF12</f>
        <v>1.050337502838349</v>
      </c>
      <c r="AM12" s="11">
        <f>'OddsRatio_working_3-way'!AA12+'OddsRatio_working_3-way'!AG12</f>
        <v>-0.57440841457343117</v>
      </c>
      <c r="AN12" s="11">
        <f>'OddsRatio_working_3-way'!AB12+'OddsRatio_working_3-way'!AH12</f>
        <v>-0.47592908826491798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1.050337502838349</v>
      </c>
      <c r="AS12" s="11">
        <f>IF(('OddsRatio_working_3-way'!X12=0),IF(Q12&gt;0,-Q12^(1/3),(-Q12)^(1/3)),'OddsRatio_working_3-way'!AM12-'OddsRatio_working_3-way'!R12/3)</f>
        <v>-0.57440841457343117</v>
      </c>
      <c r="AT12" s="11">
        <f>IF(('OddsRatio_working_3-way'!X12=0),IF(Q12&gt;0,-Q12^(1/3),(-Q12)^(1/3)),'OddsRatio_working_3-way'!AN12-'OddsRatio_working_3-way'!R12/3)</f>
        <v>-0.47592908826491798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1.41</v>
      </c>
      <c r="B13" s="4">
        <f>IF('True_Odds_Calculator_3-way'!B14="","",'True_Odds_Calculator_3-way'!B14)</f>
        <v>4.5999999999999996</v>
      </c>
      <c r="C13" s="4">
        <f>IF('True_Odds_Calculator_3-way'!C14="","",'True_Odds_Calculator_3-way'!C14)</f>
        <v>8.77</v>
      </c>
      <c r="D13" s="9">
        <f t="shared" si="13"/>
        <v>0.69121268328623564</v>
      </c>
      <c r="E13" s="9">
        <f t="shared" si="14"/>
        <v>0.20314752172770043</v>
      </c>
      <c r="F13" s="9">
        <f t="shared" si="15"/>
        <v>0.10563979498606403</v>
      </c>
      <c r="G13" s="9">
        <f t="shared" si="16"/>
        <v>1.0895919809836017</v>
      </c>
      <c r="H13" s="9">
        <f t="shared" si="17"/>
        <v>1.4467327122032765</v>
      </c>
      <c r="I13" s="9">
        <f t="shared" si="18"/>
        <v>4.922531131540965</v>
      </c>
      <c r="J13" s="9">
        <f t="shared" si="19"/>
        <v>9.4661296922425837</v>
      </c>
      <c r="K13" s="11">
        <f t="shared" si="20"/>
        <v>0.70921985815602839</v>
      </c>
      <c r="L13" s="11">
        <f t="shared" si="21"/>
        <v>0.21739130434782611</v>
      </c>
      <c r="M13" s="11">
        <f t="shared" si="22"/>
        <v>0.11402508551881414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-0.20161871319368341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0.20709458948683793</v>
      </c>
      <c r="Q13" s="11">
        <f>2*'OddsRatio_working_3-way'!K13*'OddsRatio_working_3-way'!L13*'OddsRatio_working_3-way'!M13</f>
        <v>3.5160371729514077E-2</v>
      </c>
      <c r="R13" s="11">
        <f t="shared" si="23"/>
        <v>0</v>
      </c>
      <c r="S13" s="11">
        <f t="shared" si="24"/>
        <v>-1.0271595637449296</v>
      </c>
      <c r="T13" s="11">
        <f t="shared" si="25"/>
        <v>-0.17439041829285731</v>
      </c>
      <c r="U13" s="11">
        <f>'OddsRatio_working_3-way'!S13-'OddsRatio_working_3-way'!R13^2/3</f>
        <v>-1.0271595637449296</v>
      </c>
      <c r="V13" s="11">
        <f>'OddsRatio_working_3-way'!S13*'OddsRatio_working_3-way'!R13/3-2*'OddsRatio_working_3-way'!R13^3/27-'OddsRatio_working_3-way'!T13</f>
        <v>0.17439041829285731</v>
      </c>
      <c r="W13" s="11">
        <f>'OddsRatio_working_3-way'!V13^2+4*'OddsRatio_working_3-way'!U13^3/27</f>
        <v>-0.13013785622623691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0.20034337661786741</v>
      </c>
      <c r="Y13" s="11">
        <f>IF('OddsRatio_working_3-way'!W13&gt;=0,IF('OddsRatio_working_3-way'!V13+SQRT('OddsRatio_working_3-way'!W13)&gt;0,0,PI()),ACOS('OddsRatio_working_3-way'!V13/(2*'OddsRatio_working_3-way'!X13)))</f>
        <v>1.1205039240131183</v>
      </c>
      <c r="Z13" s="11">
        <f>'OddsRatio_working_3-way'!X13^(1/3)*COS('OddsRatio_working_3-way'!Y13/3)</f>
        <v>0.54479599049180083</v>
      </c>
      <c r="AA13" s="11">
        <f>'OddsRatio_working_3-way'!X13^(1/3)*COS(('OddsRatio_working_3-way'!Y13+2*PI())/3)</f>
        <v>-0.45729766396998345</v>
      </c>
      <c r="AB13" s="11">
        <f>'OddsRatio_working_3-way'!X13^(1/3)*COS(('OddsRatio_working_3-way'!Y13+4*PI())/3)</f>
        <v>-8.7498326521817202E-2</v>
      </c>
      <c r="AC13" s="11">
        <f>'OddsRatio_working_3-way'!X13^(1/3)*SIN('OddsRatio_working_3-way'!Y13/3)</f>
        <v>0.21350374702184413</v>
      </c>
      <c r="AD13" s="11">
        <f>'OddsRatio_working_3-way'!X13^(1/3)*SIN(('OddsRatio_working_3-way'!Y13+2*PI())/3)</f>
        <v>0.36505529413488297</v>
      </c>
      <c r="AE13" s="11">
        <f>'OddsRatio_working_3-way'!X13^(1/3)*SIN(('OddsRatio_working_3-way'!Y13+4*PI())/3)</f>
        <v>-0.57855904115672696</v>
      </c>
      <c r="AF13" s="11">
        <f>-'OddsRatio_working_3-way'!U13/(3*'OddsRatio_working_3-way'!X13^(1/3))*COS(('OddsRatio_working_3-way'!Y13)/3)</f>
        <v>0.54479599049180083</v>
      </c>
      <c r="AG13" s="11">
        <f>-'OddsRatio_working_3-way'!U13/(3*'OddsRatio_working_3-way'!X13^(1/3))*COS(('OddsRatio_working_3-way'!Y13+2*PI())/3)</f>
        <v>-0.45729766396998345</v>
      </c>
      <c r="AH13" s="11">
        <f>-'OddsRatio_working_3-way'!U13/(3*'OddsRatio_working_3-way'!X13^(1/3))*COS(('OddsRatio_working_3-way'!Y13+4*PI())/3)</f>
        <v>-8.7498326521817202E-2</v>
      </c>
      <c r="AI13" s="11">
        <f>'OddsRatio_working_3-way'!U13/(3*'OddsRatio_working_3-way'!X13^(1/3))*SIN(('OddsRatio_working_3-way'!Y13)/3)</f>
        <v>-0.21350374702184413</v>
      </c>
      <c r="AJ13" s="11">
        <f>'OddsRatio_working_3-way'!U13/(3*'OddsRatio_working_3-way'!X13^(1/3))*SIN(('OddsRatio_working_3-way'!Y13+2*PI())/3)</f>
        <v>-0.36505529413488297</v>
      </c>
      <c r="AK13" s="11">
        <f>'OddsRatio_working_3-way'!U13/(3*'OddsRatio_working_3-way'!X13^(1/3))*SIN(('OddsRatio_working_3-way'!Y13+4*PI())/3)</f>
        <v>0.57855904115672696</v>
      </c>
      <c r="AL13" s="11">
        <f>'OddsRatio_working_3-way'!Z13+'OddsRatio_working_3-way'!AF13</f>
        <v>1.0895919809836017</v>
      </c>
      <c r="AM13" s="11">
        <f>'OddsRatio_working_3-way'!AA13+'OddsRatio_working_3-way'!AG13</f>
        <v>-0.9145953279399669</v>
      </c>
      <c r="AN13" s="11">
        <f>'OddsRatio_working_3-way'!AB13+'OddsRatio_working_3-way'!AH13</f>
        <v>-0.1749966530436344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1.0895919809836017</v>
      </c>
      <c r="AS13" s="11">
        <f>IF(('OddsRatio_working_3-way'!X13=0),IF(Q13&gt;0,-Q13^(1/3),(-Q13)^(1/3)),'OddsRatio_working_3-way'!AM13-'OddsRatio_working_3-way'!R13/3)</f>
        <v>-0.9145953279399669</v>
      </c>
      <c r="AT13" s="11">
        <f>IF(('OddsRatio_working_3-way'!X13=0),IF(Q13&gt;0,-Q13^(1/3),(-Q13)^(1/3)),'OddsRatio_working_3-way'!AN13-'OddsRatio_working_3-way'!R13/3)</f>
        <v>-0.1749966530436344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2.4700000000000002</v>
      </c>
      <c r="B14" s="4">
        <f>IF('True_Odds_Calculator_3-way'!B15="","",'True_Odds_Calculator_3-way'!B15)</f>
        <v>3.23</v>
      </c>
      <c r="C14" s="4">
        <f>IF('True_Odds_Calculator_3-way'!C15="","",'True_Odds_Calculator_3-way'!C15)</f>
        <v>3.03</v>
      </c>
      <c r="D14" s="9">
        <f t="shared" si="13"/>
        <v>0.38893939779527309</v>
      </c>
      <c r="E14" s="9">
        <f t="shared" si="14"/>
        <v>0.29556406344491226</v>
      </c>
      <c r="F14" s="9">
        <f t="shared" si="15"/>
        <v>0.31549653875981443</v>
      </c>
      <c r="G14" s="9">
        <f t="shared" si="16"/>
        <v>1.0687718622730471</v>
      </c>
      <c r="H14" s="9">
        <f t="shared" si="17"/>
        <v>2.5710946375413792</v>
      </c>
      <c r="I14" s="9">
        <f t="shared" si="18"/>
        <v>3.3833612528688954</v>
      </c>
      <c r="J14" s="9">
        <f t="shared" si="19"/>
        <v>3.169606880414285</v>
      </c>
      <c r="K14" s="11">
        <f t="shared" si="20"/>
        <v>0.40485829959514169</v>
      </c>
      <c r="L14" s="11">
        <f t="shared" si="21"/>
        <v>0.30959752321981426</v>
      </c>
      <c r="M14" s="11">
        <f t="shared" si="22"/>
        <v>0.33003300330033003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-0.27528093303934364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0.2370350219865496</v>
      </c>
      <c r="Q14" s="11">
        <f>2*'OddsRatio_working_3-way'!K14*'OddsRatio_working_3-way'!L14*'OddsRatio_working_3-way'!M14</f>
        <v>8.2734737168080136E-2</v>
      </c>
      <c r="R14" s="11">
        <f t="shared" si="23"/>
        <v>0</v>
      </c>
      <c r="S14" s="11">
        <f t="shared" si="24"/>
        <v>-0.86106589137676359</v>
      </c>
      <c r="T14" s="11">
        <f t="shared" si="25"/>
        <v>-0.30054655894476912</v>
      </c>
      <c r="U14" s="11">
        <f>'OddsRatio_working_3-way'!S14-'OddsRatio_working_3-way'!R14^2/3</f>
        <v>-0.86106589137676359</v>
      </c>
      <c r="V14" s="11">
        <f>'OddsRatio_working_3-way'!S14*'OddsRatio_working_3-way'!R14/3-2*'OddsRatio_working_3-way'!R14^3/27-'OddsRatio_working_3-way'!T14</f>
        <v>0.30054655894476912</v>
      </c>
      <c r="W14" s="11">
        <f>'OddsRatio_working_3-way'!V14^2+4*'OddsRatio_working_3-way'!U14^3/27</f>
        <v>-4.2530891951651217E-3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0.15377038343639737</v>
      </c>
      <c r="Y14" s="11">
        <f>IF('OddsRatio_working_3-way'!W14&gt;=0,IF('OddsRatio_working_3-way'!V14+SQRT('OddsRatio_working_3-way'!W14)&gt;0,0,PI()),ACOS('OddsRatio_working_3-way'!V14/(2*'OddsRatio_working_3-way'!X14)))</f>
        <v>0.21367782204130514</v>
      </c>
      <c r="Z14" s="11">
        <f>'OddsRatio_working_3-way'!X14^(1/3)*COS('OddsRatio_working_3-way'!Y14/3)</f>
        <v>0.53438593113652355</v>
      </c>
      <c r="AA14" s="11">
        <f>'OddsRatio_working_3-way'!X14^(1/3)*COS(('OddsRatio_working_3-way'!Y14+2*PI())/3)</f>
        <v>-0.30021160116551199</v>
      </c>
      <c r="AB14" s="11">
        <f>'OddsRatio_working_3-way'!X14^(1/3)*COS(('OddsRatio_working_3-way'!Y14+4*PI())/3)</f>
        <v>-0.23417432997101173</v>
      </c>
      <c r="AC14" s="11">
        <f>'OddsRatio_working_3-way'!X14^(1/3)*SIN('OddsRatio_working_3-way'!Y14/3)</f>
        <v>3.812663630069326E-2</v>
      </c>
      <c r="AD14" s="11">
        <f>'OddsRatio_working_3-way'!X14^(1/3)*SIN(('OddsRatio_working_3-way'!Y14+2*PI())/3)</f>
        <v>0.44372847363888446</v>
      </c>
      <c r="AE14" s="11">
        <f>'OddsRatio_working_3-way'!X14^(1/3)*SIN(('OddsRatio_working_3-way'!Y14+4*PI())/3)</f>
        <v>-0.48185510993957753</v>
      </c>
      <c r="AF14" s="11">
        <f>-'OddsRatio_working_3-way'!U14/(3*'OddsRatio_working_3-way'!X14^(1/3))*COS(('OddsRatio_working_3-way'!Y14)/3)</f>
        <v>0.53438593113652344</v>
      </c>
      <c r="AG14" s="11">
        <f>-'OddsRatio_working_3-way'!U14/(3*'OddsRatio_working_3-way'!X14^(1/3))*COS(('OddsRatio_working_3-way'!Y14+2*PI())/3)</f>
        <v>-0.30021160116551193</v>
      </c>
      <c r="AH14" s="11">
        <f>-'OddsRatio_working_3-way'!U14/(3*'OddsRatio_working_3-way'!X14^(1/3))*COS(('OddsRatio_working_3-way'!Y14+4*PI())/3)</f>
        <v>-0.23417432997101167</v>
      </c>
      <c r="AI14" s="11">
        <f>'OddsRatio_working_3-way'!U14/(3*'OddsRatio_working_3-way'!X14^(1/3))*SIN(('OddsRatio_working_3-way'!Y14)/3)</f>
        <v>-3.8126636300693253E-2</v>
      </c>
      <c r="AJ14" s="11">
        <f>'OddsRatio_working_3-way'!U14/(3*'OddsRatio_working_3-way'!X14^(1/3))*SIN(('OddsRatio_working_3-way'!Y14+2*PI())/3)</f>
        <v>-0.4437284736388844</v>
      </c>
      <c r="AK14" s="11">
        <f>'OddsRatio_working_3-way'!U14/(3*'OddsRatio_working_3-way'!X14^(1/3))*SIN(('OddsRatio_working_3-way'!Y14+4*PI())/3)</f>
        <v>0.48185510993957742</v>
      </c>
      <c r="AL14" s="11">
        <f>'OddsRatio_working_3-way'!Z14+'OddsRatio_working_3-way'!AF14</f>
        <v>1.0687718622730471</v>
      </c>
      <c r="AM14" s="11">
        <f>'OddsRatio_working_3-way'!AA14+'OddsRatio_working_3-way'!AG14</f>
        <v>-0.60042320233102386</v>
      </c>
      <c r="AN14" s="11">
        <f>'OddsRatio_working_3-way'!AB14+'OddsRatio_working_3-way'!AH14</f>
        <v>-0.4683486599420234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1.0687718622730471</v>
      </c>
      <c r="AS14" s="11">
        <f>IF(('OddsRatio_working_3-way'!X14=0),IF(Q14&gt;0,-Q14^(1/3),(-Q14)^(1/3)),'OddsRatio_working_3-way'!AM14-'OddsRatio_working_3-way'!R14/3)</f>
        <v>-0.60042320233102386</v>
      </c>
      <c r="AT14" s="11">
        <f>IF(('OddsRatio_working_3-way'!X14=0),IF(Q14&gt;0,-Q14^(1/3),(-Q14)^(1/3)),'OddsRatio_working_3-way'!AN14-'OddsRatio_working_3-way'!R14/3)</f>
        <v>-0.4683486599420234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2.35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3.27</v>
      </c>
      <c r="D15" s="9">
        <f t="shared" si="13"/>
        <v>0.4091455365193003</v>
      </c>
      <c r="E15" s="9">
        <f t="shared" si="14"/>
        <v>0.29916111379168175</v>
      </c>
      <c r="F15" s="9">
        <f t="shared" si="15"/>
        <v>0.29169334968901778</v>
      </c>
      <c r="G15" s="9">
        <f t="shared" si="16"/>
        <v>1.0697170905786493</v>
      </c>
      <c r="H15" s="9">
        <f t="shared" si="17"/>
        <v>2.4441180722811766</v>
      </c>
      <c r="I15" s="9">
        <f t="shared" si="18"/>
        <v>3.3426804283672422</v>
      </c>
      <c r="J15" s="9">
        <f t="shared" si="19"/>
        <v>3.4282577956135345</v>
      </c>
      <c r="K15" s="11">
        <f t="shared" si="20"/>
        <v>0.42553191489361702</v>
      </c>
      <c r="L15" s="11">
        <f t="shared" si="21"/>
        <v>0.31347962382445144</v>
      </c>
      <c r="M15" s="11">
        <f t="shared" si="22"/>
        <v>0.3058103975535168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-0.27377730402628242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0.2370117267772871</v>
      </c>
      <c r="Q15" s="11">
        <f>2*'OddsRatio_working_3-way'!K15*'OddsRatio_working_3-way'!L15*'OddsRatio_working_3-way'!M15</f>
        <v>8.1587513520580759E-2</v>
      </c>
      <c r="R15" s="11">
        <f t="shared" si="23"/>
        <v>0</v>
      </c>
      <c r="S15" s="11">
        <f t="shared" si="24"/>
        <v>-0.86570991565661026</v>
      </c>
      <c r="T15" s="11">
        <f t="shared" si="25"/>
        <v>-0.2980068556477144</v>
      </c>
      <c r="U15" s="11">
        <f>'OddsRatio_working_3-way'!S15-'OddsRatio_working_3-way'!R15^2/3</f>
        <v>-0.86570991565661026</v>
      </c>
      <c r="V15" s="11">
        <f>'OddsRatio_working_3-way'!S15*'OddsRatio_working_3-way'!R15/3-2*'OddsRatio_working_3-way'!R15^3/27-'OddsRatio_working_3-way'!T15</f>
        <v>0.2980068556477144</v>
      </c>
      <c r="W15" s="11">
        <f>'OddsRatio_working_3-way'!V15^2+4*'OddsRatio_working_3-way'!U15^3/27</f>
        <v>-7.3118344481484659E-3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0.15501606405562146</v>
      </c>
      <c r="Y15" s="11">
        <f>IF('OddsRatio_working_3-way'!W15&gt;=0,IF('OddsRatio_working_3-way'!V15+SQRT('OddsRatio_working_3-way'!W15)&gt;0,0,PI()),ACOS('OddsRatio_working_3-way'!V15/(2*'OddsRatio_working_3-way'!X15)))</f>
        <v>0.27942995114840308</v>
      </c>
      <c r="Z15" s="11">
        <f>'OddsRatio_working_3-way'!X15^(1/3)*COS('OddsRatio_working_3-way'!Y15/3)</f>
        <v>0.53485854528932475</v>
      </c>
      <c r="AA15" s="11">
        <f>'OddsRatio_working_3-way'!X15^(1/3)*COS(('OddsRatio_working_3-way'!Y15+2*PI())/3)</f>
        <v>-0.31069856097244841</v>
      </c>
      <c r="AB15" s="11">
        <f>'OddsRatio_working_3-way'!X15^(1/3)*COS(('OddsRatio_working_3-way'!Y15+4*PI())/3)</f>
        <v>-0.22415998431687648</v>
      </c>
      <c r="AC15" s="11">
        <f>'OddsRatio_working_3-way'!X15^(1/3)*SIN('OddsRatio_working_3-way'!Y15/3)</f>
        <v>4.996307052738154E-2</v>
      </c>
      <c r="AD15" s="11">
        <f>'OddsRatio_working_3-way'!X15^(1/3)*SIN(('OddsRatio_working_3-way'!Y15+2*PI())/3)</f>
        <v>0.43821955238805416</v>
      </c>
      <c r="AE15" s="11">
        <f>'OddsRatio_working_3-way'!X15^(1/3)*SIN(('OddsRatio_working_3-way'!Y15+4*PI())/3)</f>
        <v>-0.48818262291543563</v>
      </c>
      <c r="AF15" s="11">
        <f>-'OddsRatio_working_3-way'!U15/(3*'OddsRatio_working_3-way'!X15^(1/3))*COS(('OddsRatio_working_3-way'!Y15)/3)</f>
        <v>0.53485854528932464</v>
      </c>
      <c r="AG15" s="11">
        <f>-'OddsRatio_working_3-way'!U15/(3*'OddsRatio_working_3-way'!X15^(1/3))*COS(('OddsRatio_working_3-way'!Y15+2*PI())/3)</f>
        <v>-0.31069856097244836</v>
      </c>
      <c r="AH15" s="11">
        <f>-'OddsRatio_working_3-way'!U15/(3*'OddsRatio_working_3-way'!X15^(1/3))*COS(('OddsRatio_working_3-way'!Y15+4*PI())/3)</f>
        <v>-0.22415998431687642</v>
      </c>
      <c r="AI15" s="11">
        <f>'OddsRatio_working_3-way'!U15/(3*'OddsRatio_working_3-way'!X15^(1/3))*SIN(('OddsRatio_working_3-way'!Y15)/3)</f>
        <v>-4.9963070527381533E-2</v>
      </c>
      <c r="AJ15" s="11">
        <f>'OddsRatio_working_3-way'!U15/(3*'OddsRatio_working_3-way'!X15^(1/3))*SIN(('OddsRatio_working_3-way'!Y15+2*PI())/3)</f>
        <v>-0.43821955238805405</v>
      </c>
      <c r="AK15" s="11">
        <f>'OddsRatio_working_3-way'!U15/(3*'OddsRatio_working_3-way'!X15^(1/3))*SIN(('OddsRatio_working_3-way'!Y15+4*PI())/3)</f>
        <v>0.48818262291543557</v>
      </c>
      <c r="AL15" s="11">
        <f>'OddsRatio_working_3-way'!Z15+'OddsRatio_working_3-way'!AF15</f>
        <v>1.0697170905786493</v>
      </c>
      <c r="AM15" s="11">
        <f>'OddsRatio_working_3-way'!AA15+'OddsRatio_working_3-way'!AG15</f>
        <v>-0.62139712194489682</v>
      </c>
      <c r="AN15" s="11">
        <f>'OddsRatio_working_3-way'!AB15+'OddsRatio_working_3-way'!AH15</f>
        <v>-0.4483199686337529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1.0697170905786493</v>
      </c>
      <c r="AS15" s="11">
        <f>IF(('OddsRatio_working_3-way'!X15=0),IF(Q15&gt;0,-Q15^(1/3),(-Q15)^(1/3)),'OddsRatio_working_3-way'!AM15-'OddsRatio_working_3-way'!R15/3)</f>
        <v>-0.62139712194489682</v>
      </c>
      <c r="AT15" s="11">
        <f>IF(('OddsRatio_working_3-way'!X15=0),IF(Q15&gt;0,-Q15^(1/3),(-Q15)^(1/3)),'OddsRatio_working_3-way'!AN15-'OddsRatio_working_3-way'!R15/3)</f>
        <v>-0.4483199686337529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2.35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3</v>
      </c>
      <c r="D16" s="9">
        <f t="shared" si="13"/>
        <v>0.40920607475077214</v>
      </c>
      <c r="E16" s="9">
        <f t="shared" si="14"/>
        <v>0.27221082997528084</v>
      </c>
      <c r="F16" s="9">
        <f t="shared" si="15"/>
        <v>0.31858309527394718</v>
      </c>
      <c r="G16" s="9">
        <f t="shared" si="16"/>
        <v>1.0694492501871569</v>
      </c>
      <c r="H16" s="9">
        <f t="shared" si="17"/>
        <v>2.4437564877526614</v>
      </c>
      <c r="I16" s="9">
        <f t="shared" si="18"/>
        <v>3.6736231254678913</v>
      </c>
      <c r="J16" s="9">
        <f t="shared" si="19"/>
        <v>3.1388985003743142</v>
      </c>
      <c r="K16" s="11">
        <f t="shared" si="20"/>
        <v>0.42553191489361702</v>
      </c>
      <c r="L16" s="11">
        <f t="shared" si="21"/>
        <v>0.2857142857142857</v>
      </c>
      <c r="M16" s="11">
        <f t="shared" si="22"/>
        <v>0.33333333333333331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-0.2735562310030395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0.23708206686930092</v>
      </c>
      <c r="Q16" s="11">
        <f>2*'OddsRatio_working_3-way'!K16*'OddsRatio_working_3-way'!L16*'OddsRatio_working_3-way'!M16</f>
        <v>8.1053698074974659E-2</v>
      </c>
      <c r="R16" s="11">
        <f t="shared" si="23"/>
        <v>0</v>
      </c>
      <c r="S16" s="11">
        <f t="shared" si="24"/>
        <v>-0.8666666666666667</v>
      </c>
      <c r="T16" s="11">
        <f t="shared" si="25"/>
        <v>-0.29629629629629628</v>
      </c>
      <c r="U16" s="11">
        <f>'OddsRatio_working_3-way'!S16-'OddsRatio_working_3-way'!R16^2/3</f>
        <v>-0.8666666666666667</v>
      </c>
      <c r="V16" s="11">
        <f>'OddsRatio_working_3-way'!S16*'OddsRatio_working_3-way'!R16/3-2*'OddsRatio_working_3-way'!R16^3/27-'OddsRatio_working_3-way'!T16</f>
        <v>0.29629629629629628</v>
      </c>
      <c r="W16" s="11">
        <f>'OddsRatio_working_3-way'!V16^2+4*'OddsRatio_working_3-way'!U16^3/27</f>
        <v>-8.6474622770919274E-3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0.15527311218945355</v>
      </c>
      <c r="Y16" s="11">
        <f>IF('OddsRatio_working_3-way'!W16&gt;=0,IF('OddsRatio_working_3-way'!V16+SQRT('OddsRatio_working_3-way'!W16)&gt;0,0,PI()),ACOS('OddsRatio_working_3-way'!V16/(2*'OddsRatio_working_3-way'!X16)))</f>
        <v>0.30411164535572244</v>
      </c>
      <c r="Z16" s="11">
        <f>'OddsRatio_working_3-way'!X16^(1/3)*COS('OddsRatio_working_3-way'!Y16/3)</f>
        <v>0.53472462509357854</v>
      </c>
      <c r="AA16" s="11">
        <f>'OddsRatio_working_3-way'!X16^(1/3)*COS(('OddsRatio_working_3-way'!Y16+2*PI())/3)</f>
        <v>-0.31446696365011023</v>
      </c>
      <c r="AB16" s="11">
        <f>'OddsRatio_working_3-way'!X16^(1/3)*COS(('OddsRatio_working_3-way'!Y16+4*PI())/3)</f>
        <v>-0.22025766144346867</v>
      </c>
      <c r="AC16" s="11">
        <f>'OddsRatio_working_3-way'!X16^(1/3)*SIN('OddsRatio_working_3-way'!Y16/3)</f>
        <v>5.4391765989171538E-2</v>
      </c>
      <c r="AD16" s="11">
        <f>'OddsRatio_working_3-way'!X16^(1/3)*SIN(('OddsRatio_working_3-way'!Y16+2*PI())/3)</f>
        <v>0.43588922636556326</v>
      </c>
      <c r="AE16" s="11">
        <f>'OddsRatio_working_3-way'!X16^(1/3)*SIN(('OddsRatio_working_3-way'!Y16+4*PI())/3)</f>
        <v>-0.49028099235473455</v>
      </c>
      <c r="AF16" s="11">
        <f>-'OddsRatio_working_3-way'!U16/(3*'OddsRatio_working_3-way'!X16^(1/3))*COS(('OddsRatio_working_3-way'!Y16)/3)</f>
        <v>0.53472462509357832</v>
      </c>
      <c r="AG16" s="11">
        <f>-'OddsRatio_working_3-way'!U16/(3*'OddsRatio_working_3-way'!X16^(1/3))*COS(('OddsRatio_working_3-way'!Y16+2*PI())/3)</f>
        <v>-0.31446696365011012</v>
      </c>
      <c r="AH16" s="11">
        <f>-'OddsRatio_working_3-way'!U16/(3*'OddsRatio_working_3-way'!X16^(1/3))*COS(('OddsRatio_working_3-way'!Y16+4*PI())/3)</f>
        <v>-0.22025766144346859</v>
      </c>
      <c r="AI16" s="11">
        <f>'OddsRatio_working_3-way'!U16/(3*'OddsRatio_working_3-way'!X16^(1/3))*SIN(('OddsRatio_working_3-way'!Y16)/3)</f>
        <v>-5.4391765989171517E-2</v>
      </c>
      <c r="AJ16" s="11">
        <f>'OddsRatio_working_3-way'!U16/(3*'OddsRatio_working_3-way'!X16^(1/3))*SIN(('OddsRatio_working_3-way'!Y16+2*PI())/3)</f>
        <v>-0.43588922636556304</v>
      </c>
      <c r="AK16" s="11">
        <f>'OddsRatio_working_3-way'!U16/(3*'OddsRatio_working_3-way'!X16^(1/3))*SIN(('OddsRatio_working_3-way'!Y16+4*PI())/3)</f>
        <v>0.49028099235473438</v>
      </c>
      <c r="AL16" s="11">
        <f>'OddsRatio_working_3-way'!Z16+'OddsRatio_working_3-way'!AF16</f>
        <v>1.0694492501871569</v>
      </c>
      <c r="AM16" s="11">
        <f>'OddsRatio_working_3-way'!AA16+'OddsRatio_working_3-way'!AG16</f>
        <v>-0.62893392730022035</v>
      </c>
      <c r="AN16" s="11">
        <f>'OddsRatio_working_3-way'!AB16+'OddsRatio_working_3-way'!AH16</f>
        <v>-0.44051532288693729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1.0694492501871569</v>
      </c>
      <c r="AS16" s="11">
        <f>IF(('OddsRatio_working_3-way'!X16=0),IF(Q16&gt;0,-Q16^(1/3),(-Q16)^(1/3)),'OddsRatio_working_3-way'!AM16-'OddsRatio_working_3-way'!R16/3)</f>
        <v>-0.62893392730022035</v>
      </c>
      <c r="AT16" s="11">
        <f>IF(('OddsRatio_working_3-way'!X16=0),IF(Q16&gt;0,-Q16^(1/3),(-Q16)^(1/3)),'OddsRatio_working_3-way'!AN16-'OddsRatio_working_3-way'!R16/3)</f>
        <v>-0.44051532288693729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3.85</v>
      </c>
      <c r="B17" s="4">
        <f>IF('True_Odds_Calculator_3-way'!B18="","",'True_Odds_Calculator_3-way'!B18)</f>
        <v>3.84</v>
      </c>
      <c r="C17" s="4">
        <f>IF('True_Odds_Calculator_3-way'!C18="","",'True_Odds_Calculator_3-way'!C18)</f>
        <v>1.97</v>
      </c>
      <c r="D17" s="9">
        <f t="shared" si="13"/>
        <v>0.25136492377577779</v>
      </c>
      <c r="E17" s="9">
        <f t="shared" si="14"/>
        <v>0.25202694557089367</v>
      </c>
      <c r="F17" s="9">
        <f t="shared" si="15"/>
        <v>0.49660813065332843</v>
      </c>
      <c r="G17" s="9">
        <f t="shared" si="16"/>
        <v>1.0450104579749429</v>
      </c>
      <c r="H17" s="9">
        <f t="shared" si="17"/>
        <v>3.9782798052285875</v>
      </c>
      <c r="I17" s="9">
        <f t="shared" si="18"/>
        <v>3.9678297006488381</v>
      </c>
      <c r="J17" s="9">
        <f t="shared" si="19"/>
        <v>2.0136601442356947</v>
      </c>
      <c r="K17" s="11">
        <f t="shared" si="20"/>
        <v>0.25974025974025972</v>
      </c>
      <c r="L17" s="11">
        <f t="shared" si="21"/>
        <v>0.26041666666666669</v>
      </c>
      <c r="M17" s="11">
        <f t="shared" si="22"/>
        <v>0.50761421319796951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-0.2695732249983519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0.22867361065330608</v>
      </c>
      <c r="Q17" s="11">
        <f>2*'OddsRatio_working_3-way'!K17*'OddsRatio_working_3-way'!L17*'OddsRatio_working_3-way'!M17</f>
        <v>6.8670753949941765E-2</v>
      </c>
      <c r="R17" s="11">
        <f t="shared" si="23"/>
        <v>0</v>
      </c>
      <c r="S17" s="11">
        <f t="shared" si="24"/>
        <v>-0.84828013113952294</v>
      </c>
      <c r="T17" s="11">
        <f t="shared" si="25"/>
        <v>-0.25473877811997686</v>
      </c>
      <c r="U17" s="11">
        <f>'OddsRatio_working_3-way'!S17-'OddsRatio_working_3-way'!R17^2/3</f>
        <v>-0.84828013113952294</v>
      </c>
      <c r="V17" s="11">
        <f>'OddsRatio_working_3-way'!S17*'OddsRatio_working_3-way'!R17/3-2*'OddsRatio_working_3-way'!R17^3/27-'OddsRatio_working_3-way'!T17</f>
        <v>0.25473877811997686</v>
      </c>
      <c r="W17" s="11">
        <f>'OddsRatio_working_3-way'!V17^2+4*'OddsRatio_working_3-way'!U17^3/27</f>
        <v>-2.5538484096358921E-2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0.15035818000230128</v>
      </c>
      <c r="Y17" s="11">
        <f>IF('OddsRatio_working_3-way'!W17&gt;=0,IF('OddsRatio_working_3-way'!V17+SQRT('OddsRatio_working_3-way'!W17)&gt;0,0,PI()),ACOS('OddsRatio_working_3-way'!V17/(2*'OddsRatio_working_3-way'!X17)))</f>
        <v>0.56027974147654791</v>
      </c>
      <c r="Z17" s="11">
        <f>'OddsRatio_working_3-way'!X17^(1/3)*COS('OddsRatio_working_3-way'!Y17/3)</f>
        <v>0.52250522898747143</v>
      </c>
      <c r="AA17" s="11">
        <f>'OddsRatio_working_3-way'!X17^(1/3)*COS(('OddsRatio_working_3-way'!Y17+2*PI())/3)</f>
        <v>-0.34675844497004482</v>
      </c>
      <c r="AB17" s="11">
        <f>'OddsRatio_working_3-way'!X17^(1/3)*COS(('OddsRatio_working_3-way'!Y17+4*PI())/3)</f>
        <v>-0.17574678401742672</v>
      </c>
      <c r="AC17" s="11">
        <f>'OddsRatio_working_3-way'!X17^(1/3)*SIN('OddsRatio_working_3-way'!Y17/3)</f>
        <v>9.873362848555918E-2</v>
      </c>
      <c r="AD17" s="11">
        <f>'OddsRatio_working_3-way'!X17^(1/3)*SIN(('OddsRatio_working_3-way'!Y17+2*PI())/3)</f>
        <v>0.40313598767057596</v>
      </c>
      <c r="AE17" s="11">
        <f>'OddsRatio_working_3-way'!X17^(1/3)*SIN(('OddsRatio_working_3-way'!Y17+4*PI())/3)</f>
        <v>-0.50186961615613501</v>
      </c>
      <c r="AF17" s="11">
        <f>-'OddsRatio_working_3-way'!U17/(3*'OddsRatio_working_3-way'!X17^(1/3))*COS(('OddsRatio_working_3-way'!Y17)/3)</f>
        <v>0.52250522898747143</v>
      </c>
      <c r="AG17" s="11">
        <f>-'OddsRatio_working_3-way'!U17/(3*'OddsRatio_working_3-way'!X17^(1/3))*COS(('OddsRatio_working_3-way'!Y17+2*PI())/3)</f>
        <v>-0.34675844497004482</v>
      </c>
      <c r="AH17" s="11">
        <f>-'OddsRatio_working_3-way'!U17/(3*'OddsRatio_working_3-way'!X17^(1/3))*COS(('OddsRatio_working_3-way'!Y17+4*PI())/3)</f>
        <v>-0.17574678401742672</v>
      </c>
      <c r="AI17" s="11">
        <f>'OddsRatio_working_3-way'!U17/(3*'OddsRatio_working_3-way'!X17^(1/3))*SIN(('OddsRatio_working_3-way'!Y17)/3)</f>
        <v>-9.873362848555918E-2</v>
      </c>
      <c r="AJ17" s="11">
        <f>'OddsRatio_working_3-way'!U17/(3*'OddsRatio_working_3-way'!X17^(1/3))*SIN(('OddsRatio_working_3-way'!Y17+2*PI())/3)</f>
        <v>-0.40313598767057596</v>
      </c>
      <c r="AK17" s="11">
        <f>'OddsRatio_working_3-way'!U17/(3*'OddsRatio_working_3-way'!X17^(1/3))*SIN(('OddsRatio_working_3-way'!Y17+4*PI())/3)</f>
        <v>0.50186961615613501</v>
      </c>
      <c r="AL17" s="11">
        <f>'OddsRatio_working_3-way'!Z17+'OddsRatio_working_3-way'!AF17</f>
        <v>1.0450104579749429</v>
      </c>
      <c r="AM17" s="11">
        <f>'OddsRatio_working_3-way'!AA17+'OddsRatio_working_3-way'!AG17</f>
        <v>-0.69351688994008964</v>
      </c>
      <c r="AN17" s="11">
        <f>'OddsRatio_working_3-way'!AB17+'OddsRatio_working_3-way'!AH17</f>
        <v>-0.35149356803485343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1.0450104579749429</v>
      </c>
      <c r="AS17" s="11">
        <f>IF(('OddsRatio_working_3-way'!X17=0),IF(Q17&gt;0,-Q17^(1/3),(-Q17)^(1/3)),'OddsRatio_working_3-way'!AM17-'OddsRatio_working_3-way'!R17/3)</f>
        <v>-0.69351688994008964</v>
      </c>
      <c r="AT17" s="11">
        <f>IF(('OddsRatio_working_3-way'!X17=0),IF(Q17&gt;0,-Q17^(1/3),(-Q17)^(1/3)),'OddsRatio_working_3-way'!AN17-'OddsRatio_working_3-way'!R17/3)</f>
        <v>-0.35149356803485343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11.78</v>
      </c>
      <c r="B18" s="4">
        <f>IF('True_Odds_Calculator_3-way'!B19="","",'True_Odds_Calculator_3-way'!B19)</f>
        <v>6.86</v>
      </c>
      <c r="C18" s="4">
        <f>IF('True_Odds_Calculator_3-way'!C19="","",'True_Odds_Calculator_3-way'!C19)</f>
        <v>1.24</v>
      </c>
      <c r="D18" s="9">
        <f t="shared" si="13"/>
        <v>7.7122445316815155E-2</v>
      </c>
      <c r="E18" s="9">
        <f t="shared" si="14"/>
        <v>0.13324587408486116</v>
      </c>
      <c r="F18" s="9">
        <f t="shared" si="15"/>
        <v>0.78963168059832356</v>
      </c>
      <c r="G18" s="9">
        <f t="shared" si="16"/>
        <v>1.1100550873408228</v>
      </c>
      <c r="H18" s="9">
        <f t="shared" si="17"/>
        <v>12.966393841534069</v>
      </c>
      <c r="I18" s="9">
        <f t="shared" si="18"/>
        <v>7.5049228118172238</v>
      </c>
      <c r="J18" s="9">
        <f t="shared" si="19"/>
        <v>1.2664132209617971</v>
      </c>
      <c r="K18" s="11">
        <f t="shared" si="20"/>
        <v>8.4889643463497463E-2</v>
      </c>
      <c r="L18" s="11">
        <f t="shared" si="21"/>
        <v>0.14577259475218657</v>
      </c>
      <c r="M18" s="11">
        <f t="shared" si="22"/>
        <v>0.80645161290322587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-0.15129916362185358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0.16845400894195395</v>
      </c>
      <c r="Q18" s="11">
        <f>2*'OddsRatio_working_3-way'!K18*'OddsRatio_working_3-way'!L18*'OddsRatio_working_3-way'!M18</f>
        <v>1.9959005798809711E-2</v>
      </c>
      <c r="R18" s="11">
        <f t="shared" si="23"/>
        <v>0</v>
      </c>
      <c r="S18" s="11">
        <f t="shared" si="24"/>
        <v>-1.1133836097268586</v>
      </c>
      <c r="T18" s="11">
        <f t="shared" si="25"/>
        <v>-0.13191748930413016</v>
      </c>
      <c r="U18" s="11">
        <f>'OddsRatio_working_3-way'!S18-'OddsRatio_working_3-way'!R18^2/3</f>
        <v>-1.1133836097268586</v>
      </c>
      <c r="V18" s="11">
        <f>'OddsRatio_working_3-way'!S18*'OddsRatio_working_3-way'!R18/3-2*'OddsRatio_working_3-way'!R18^3/27-'OddsRatio_working_3-way'!T18</f>
        <v>0.13191748930413016</v>
      </c>
      <c r="W18" s="11">
        <f>'OddsRatio_working_3-way'!V18^2+4*'OddsRatio_working_3-way'!U18^3/27</f>
        <v>-0.18706829452309295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0.22609208218522284</v>
      </c>
      <c r="Y18" s="11">
        <f>IF('OddsRatio_working_3-way'!W18&gt;=0,IF('OddsRatio_working_3-way'!V18+SQRT('OddsRatio_working_3-way'!W18)&gt;0,0,PI()),ACOS('OddsRatio_working_3-way'!V18/(2*'OddsRatio_working_3-way'!X18)))</f>
        <v>1.2747571418034929</v>
      </c>
      <c r="Z18" s="11">
        <f>'OddsRatio_working_3-way'!X18^(1/3)*COS('OddsRatio_working_3-way'!Y18/3)</f>
        <v>0.55502754367041141</v>
      </c>
      <c r="AA18" s="11">
        <f>'OddsRatio_working_3-way'!X18^(1/3)*COS(('OddsRatio_working_3-way'!Y18+2*PI())/3)</f>
        <v>-0.49500910915788676</v>
      </c>
      <c r="AB18" s="11">
        <f>'OddsRatio_working_3-way'!X18^(1/3)*COS(('OddsRatio_working_3-way'!Y18+4*PI())/3)</f>
        <v>-6.0018434512524588E-2</v>
      </c>
      <c r="AC18" s="11">
        <f>'OddsRatio_working_3-way'!X18^(1/3)*SIN('OddsRatio_working_3-way'!Y18/3)</f>
        <v>0.25114198310147678</v>
      </c>
      <c r="AD18" s="11">
        <f>'OddsRatio_working_3-way'!X18^(1/3)*SIN(('OddsRatio_working_3-way'!Y18+2*PI())/3)</f>
        <v>0.35509696106791488</v>
      </c>
      <c r="AE18" s="11">
        <f>'OddsRatio_working_3-way'!X18^(1/3)*SIN(('OddsRatio_working_3-way'!Y18+4*PI())/3)</f>
        <v>-0.60623894416939161</v>
      </c>
      <c r="AF18" s="11">
        <f>-'OddsRatio_working_3-way'!U18/(3*'OddsRatio_working_3-way'!X18^(1/3))*COS(('OddsRatio_working_3-way'!Y18)/3)</f>
        <v>0.55502754367041141</v>
      </c>
      <c r="AG18" s="11">
        <f>-'OddsRatio_working_3-way'!U18/(3*'OddsRatio_working_3-way'!X18^(1/3))*COS(('OddsRatio_working_3-way'!Y18+2*PI())/3)</f>
        <v>-0.49500910915788676</v>
      </c>
      <c r="AH18" s="11">
        <f>-'OddsRatio_working_3-way'!U18/(3*'OddsRatio_working_3-way'!X18^(1/3))*COS(('OddsRatio_working_3-way'!Y18+4*PI())/3)</f>
        <v>-6.0018434512524588E-2</v>
      </c>
      <c r="AI18" s="11">
        <f>'OddsRatio_working_3-way'!U18/(3*'OddsRatio_working_3-way'!X18^(1/3))*SIN(('OddsRatio_working_3-way'!Y18)/3)</f>
        <v>-0.25114198310147678</v>
      </c>
      <c r="AJ18" s="11">
        <f>'OddsRatio_working_3-way'!U18/(3*'OddsRatio_working_3-way'!X18^(1/3))*SIN(('OddsRatio_working_3-way'!Y18+2*PI())/3)</f>
        <v>-0.35509696106791488</v>
      </c>
      <c r="AK18" s="11">
        <f>'OddsRatio_working_3-way'!U18/(3*'OddsRatio_working_3-way'!X18^(1/3))*SIN(('OddsRatio_working_3-way'!Y18+4*PI())/3)</f>
        <v>0.60623894416939161</v>
      </c>
      <c r="AL18" s="11">
        <f>'OddsRatio_working_3-way'!Z18+'OddsRatio_working_3-way'!AF18</f>
        <v>1.1100550873408228</v>
      </c>
      <c r="AM18" s="11">
        <f>'OddsRatio_working_3-way'!AA18+'OddsRatio_working_3-way'!AG18</f>
        <v>-0.99001821831577352</v>
      </c>
      <c r="AN18" s="11">
        <f>'OddsRatio_working_3-way'!AB18+'OddsRatio_working_3-way'!AH18</f>
        <v>-0.12003686902504918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1.1100550873408228</v>
      </c>
      <c r="AS18" s="11">
        <f>IF(('OddsRatio_working_3-way'!X18=0),IF(Q18&gt;0,-Q18^(1/3),(-Q18)^(1/3)),'OddsRatio_working_3-way'!AM18-'OddsRatio_working_3-way'!R18/3)</f>
        <v>-0.99001821831577352</v>
      </c>
      <c r="AT18" s="11">
        <f>IF(('OddsRatio_working_3-way'!X18=0),IF(Q18&gt;0,-Q18^(1/3),(-Q18)^(1/3)),'OddsRatio_working_3-way'!AN18-'OddsRatio_working_3-way'!R18/3)</f>
        <v>-0.12003686902504918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1.94</v>
      </c>
      <c r="B19" s="4">
        <f>IF('True_Odds_Calculator_3-way'!B20="","",'True_Odds_Calculator_3-way'!B20)</f>
        <v>3.86</v>
      </c>
      <c r="C19" s="4">
        <f>IF('True_Odds_Calculator_3-way'!C20="","",'True_Odds_Calculator_3-way'!C20)</f>
        <v>3.91</v>
      </c>
      <c r="D19" s="9">
        <f t="shared" si="13"/>
        <v>0.5034065922227523</v>
      </c>
      <c r="E19" s="9">
        <f t="shared" si="14"/>
        <v>0.24991410481334136</v>
      </c>
      <c r="F19" s="9">
        <f t="shared" si="15"/>
        <v>0.24667930296390606</v>
      </c>
      <c r="G19" s="9">
        <f t="shared" si="16"/>
        <v>1.0494317466222893</v>
      </c>
      <c r="H19" s="9">
        <f t="shared" si="17"/>
        <v>1.9864658418249521</v>
      </c>
      <c r="I19" s="9">
        <f t="shared" si="18"/>
        <v>4.0013747953397472</v>
      </c>
      <c r="J19" s="9">
        <f t="shared" si="19"/>
        <v>4.0538463826708613</v>
      </c>
      <c r="K19" s="11">
        <f t="shared" si="20"/>
        <v>0.51546391752577325</v>
      </c>
      <c r="L19" s="11">
        <f t="shared" si="21"/>
        <v>0.2590673575129534</v>
      </c>
      <c r="M19" s="11">
        <f t="shared" si="22"/>
        <v>0.25575447570332482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-0.26719054371016238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0.2291694530165736</v>
      </c>
      <c r="Q19" s="11">
        <f>2*'OddsRatio_working_3-way'!K19*'OddsRatio_working_3-way'!L19*'OddsRatio_working_3-way'!M19</f>
        <v>6.830684143564042E-2</v>
      </c>
      <c r="R19" s="11">
        <f t="shared" si="23"/>
        <v>0</v>
      </c>
      <c r="S19" s="11">
        <f t="shared" si="24"/>
        <v>-0.85770046287703749</v>
      </c>
      <c r="T19" s="11">
        <f t="shared" si="25"/>
        <v>-0.25564842410641953</v>
      </c>
      <c r="U19" s="11">
        <f>'OddsRatio_working_3-way'!S19-'OddsRatio_working_3-way'!R19^2/3</f>
        <v>-0.85770046287703749</v>
      </c>
      <c r="V19" s="11">
        <f>'OddsRatio_working_3-way'!S19*'OddsRatio_working_3-way'!R19/3-2*'OddsRatio_working_3-way'!R19^3/27-'OddsRatio_working_3-way'!T19</f>
        <v>0.25564842410641953</v>
      </c>
      <c r="W19" s="11">
        <f>'OddsRatio_working_3-way'!V19^2+4*'OddsRatio_working_3-way'!U19^3/27</f>
        <v>-2.8120537708058821E-2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0.15286976029953944</v>
      </c>
      <c r="Y19" s="11">
        <f>IF('OddsRatio_working_3-way'!W19&gt;=0,IF('OddsRatio_working_3-way'!V19+SQRT('OddsRatio_working_3-way'!W19)&gt;0,0,PI()),ACOS('OddsRatio_working_3-way'!V19/(2*'OddsRatio_working_3-way'!X19)))</f>
        <v>0.58054447133929821</v>
      </c>
      <c r="Z19" s="11">
        <f>'OddsRatio_working_3-way'!X19^(1/3)*COS('OddsRatio_working_3-way'!Y19/3)</f>
        <v>0.52471587331114478</v>
      </c>
      <c r="AA19" s="11">
        <f>'OddsRatio_working_3-way'!X19^(1/3)*COS(('OddsRatio_working_3-way'!Y19+2*PI())/3)</f>
        <v>-0.35140879257931679</v>
      </c>
      <c r="AB19" s="11">
        <f>'OddsRatio_working_3-way'!X19^(1/3)*COS(('OddsRatio_working_3-way'!Y19+4*PI())/3)</f>
        <v>-0.17330708073182785</v>
      </c>
      <c r="AC19" s="11">
        <f>'OddsRatio_working_3-way'!X19^(1/3)*SIN('OddsRatio_working_3-way'!Y19/3)</f>
        <v>0.1028270712782809</v>
      </c>
      <c r="AD19" s="11">
        <f>'OddsRatio_working_3-way'!X19^(1/3)*SIN(('OddsRatio_working_3-way'!Y19+2*PI())/3)</f>
        <v>0.40300374041724807</v>
      </c>
      <c r="AE19" s="11">
        <f>'OddsRatio_working_3-way'!X19^(1/3)*SIN(('OddsRatio_working_3-way'!Y19+4*PI())/3)</f>
        <v>-0.5058308116955289</v>
      </c>
      <c r="AF19" s="11">
        <f>-'OddsRatio_working_3-way'!U19/(3*'OddsRatio_working_3-way'!X19^(1/3))*COS(('OddsRatio_working_3-way'!Y19)/3)</f>
        <v>0.52471587331114455</v>
      </c>
      <c r="AG19" s="11">
        <f>-'OddsRatio_working_3-way'!U19/(3*'OddsRatio_working_3-way'!X19^(1/3))*COS(('OddsRatio_working_3-way'!Y19+2*PI())/3)</f>
        <v>-0.35140879257931668</v>
      </c>
      <c r="AH19" s="11">
        <f>-'OddsRatio_working_3-way'!U19/(3*'OddsRatio_working_3-way'!X19^(1/3))*COS(('OddsRatio_working_3-way'!Y19+4*PI())/3)</f>
        <v>-0.17330708073182777</v>
      </c>
      <c r="AI19" s="11">
        <f>'OddsRatio_working_3-way'!U19/(3*'OddsRatio_working_3-way'!X19^(1/3))*SIN(('OddsRatio_working_3-way'!Y19)/3)</f>
        <v>-0.10282707127828086</v>
      </c>
      <c r="AJ19" s="11">
        <f>'OddsRatio_working_3-way'!U19/(3*'OddsRatio_working_3-way'!X19^(1/3))*SIN(('OddsRatio_working_3-way'!Y19+2*PI())/3)</f>
        <v>-0.4030037404172479</v>
      </c>
      <c r="AK19" s="11">
        <f>'OddsRatio_working_3-way'!U19/(3*'OddsRatio_working_3-way'!X19^(1/3))*SIN(('OddsRatio_working_3-way'!Y19+4*PI())/3)</f>
        <v>0.50583081169552879</v>
      </c>
      <c r="AL19" s="11">
        <f>'OddsRatio_working_3-way'!Z19+'OddsRatio_working_3-way'!AF19</f>
        <v>1.0494317466222893</v>
      </c>
      <c r="AM19" s="11">
        <f>'OddsRatio_working_3-way'!AA19+'OddsRatio_working_3-way'!AG19</f>
        <v>-0.70281758515863346</v>
      </c>
      <c r="AN19" s="11">
        <f>'OddsRatio_working_3-way'!AB19+'OddsRatio_working_3-way'!AH19</f>
        <v>-0.34661416146365565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1.0494317466222893</v>
      </c>
      <c r="AS19" s="11">
        <f>IF(('OddsRatio_working_3-way'!X19=0),IF(Q19&gt;0,-Q19^(1/3),(-Q19)^(1/3)),'OddsRatio_working_3-way'!AM19-'OddsRatio_working_3-way'!R19/3)</f>
        <v>-0.70281758515863346</v>
      </c>
      <c r="AT19" s="11">
        <f>IF(('OddsRatio_working_3-way'!X19=0),IF(Q19&gt;0,-Q19^(1/3),(-Q19)^(1/3)),'OddsRatio_working_3-way'!AN19-'OddsRatio_working_3-way'!R19/3)</f>
        <v>-0.34661416146365565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4.38</v>
      </c>
      <c r="B20" s="4">
        <f>IF('True_Odds_Calculator_3-way'!B21="","",'True_Odds_Calculator_3-way'!B21)</f>
        <v>3.53</v>
      </c>
      <c r="C20" s="4">
        <f>IF('True_Odds_Calculator_3-way'!C21="","",'True_Odds_Calculator_3-way'!C21)</f>
        <v>1.91</v>
      </c>
      <c r="D20" s="9">
        <f t="shared" si="13"/>
        <v>0.21853202117792281</v>
      </c>
      <c r="E20" s="9">
        <f t="shared" si="14"/>
        <v>0.27198292490947834</v>
      </c>
      <c r="F20" s="9">
        <f t="shared" si="15"/>
        <v>0.50948505391259891</v>
      </c>
      <c r="G20" s="9">
        <f t="shared" si="16"/>
        <v>1.0579847419338182</v>
      </c>
      <c r="H20" s="9">
        <f t="shared" si="17"/>
        <v>4.5759884277363057</v>
      </c>
      <c r="I20" s="9">
        <f t="shared" si="18"/>
        <v>3.6767013970925606</v>
      </c>
      <c r="J20" s="9">
        <f t="shared" si="19"/>
        <v>1.9627661151597744</v>
      </c>
      <c r="K20" s="11">
        <f t="shared" si="20"/>
        <v>0.22831050228310504</v>
      </c>
      <c r="L20" s="11">
        <f t="shared" si="21"/>
        <v>0.28328611898016998</v>
      </c>
      <c r="M20" s="11">
        <f t="shared" si="22"/>
        <v>0.52356020942408377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-0.26350959325357937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0.23094161125591811</v>
      </c>
      <c r="Q20" s="11">
        <f>2*'OddsRatio_working_3-way'!K20*'OddsRatio_working_3-way'!L20*'OddsRatio_working_3-way'!M20</f>
        <v>6.7724812685019967E-2</v>
      </c>
      <c r="R20" s="11">
        <f t="shared" si="23"/>
        <v>0</v>
      </c>
      <c r="S20" s="11">
        <f t="shared" si="24"/>
        <v>-0.8764068450201713</v>
      </c>
      <c r="T20" s="11">
        <f t="shared" si="25"/>
        <v>-0.25701080499125256</v>
      </c>
      <c r="U20" s="11">
        <f>'OddsRatio_working_3-way'!S20-'OddsRatio_working_3-way'!R20^2/3</f>
        <v>-0.8764068450201713</v>
      </c>
      <c r="V20" s="11">
        <f>'OddsRatio_working_3-way'!S20*'OddsRatio_working_3-way'!R20/3-2*'OddsRatio_working_3-way'!R20^3/27-'OddsRatio_working_3-way'!T20</f>
        <v>0.25701080499125256</v>
      </c>
      <c r="W20" s="11">
        <f>'OddsRatio_working_3-way'!V20^2+4*'OddsRatio_working_3-way'!U20^3/27</f>
        <v>-3.3672619506495402E-2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0.15789804731910639</v>
      </c>
      <c r="Y20" s="11">
        <f>IF('OddsRatio_working_3-way'!W20&gt;=0,IF('OddsRatio_working_3-way'!V20+SQRT('OddsRatio_working_3-way'!W20)&gt;0,0,PI()),ACOS('OddsRatio_working_3-way'!V20/(2*'OddsRatio_working_3-way'!X20)))</f>
        <v>0.62004813832301553</v>
      </c>
      <c r="Z20" s="11">
        <f>'OddsRatio_working_3-way'!X20^(1/3)*COS('OddsRatio_working_3-way'!Y20/3)</f>
        <v>0.5289923709669091</v>
      </c>
      <c r="AA20" s="11">
        <f>'OddsRatio_working_3-way'!X20^(1/3)*COS(('OddsRatio_working_3-way'!Y20+2*PI())/3)</f>
        <v>-0.36055353735799284</v>
      </c>
      <c r="AB20" s="11">
        <f>'OddsRatio_working_3-way'!X20^(1/3)*COS(('OddsRatio_working_3-way'!Y20+4*PI())/3)</f>
        <v>-0.16843883360891637</v>
      </c>
      <c r="AC20" s="11">
        <f>'OddsRatio_working_3-way'!X20^(1/3)*SIN('OddsRatio_working_3-way'!Y20/3)</f>
        <v>0.11091747592481446</v>
      </c>
      <c r="AD20" s="11">
        <f>'OddsRatio_working_3-way'!X20^(1/3)*SIN(('OddsRatio_working_3-way'!Y20+2*PI())/3)</f>
        <v>0.40266209370309769</v>
      </c>
      <c r="AE20" s="11">
        <f>'OddsRatio_working_3-way'!X20^(1/3)*SIN(('OddsRatio_working_3-way'!Y20+4*PI())/3)</f>
        <v>-0.51357956962791218</v>
      </c>
      <c r="AF20" s="11">
        <f>-'OddsRatio_working_3-way'!U20/(3*'OddsRatio_working_3-way'!X20^(1/3))*COS(('OddsRatio_working_3-way'!Y20)/3)</f>
        <v>0.5289923709669091</v>
      </c>
      <c r="AG20" s="11">
        <f>-'OddsRatio_working_3-way'!U20/(3*'OddsRatio_working_3-way'!X20^(1/3))*COS(('OddsRatio_working_3-way'!Y20+2*PI())/3)</f>
        <v>-0.36055353735799284</v>
      </c>
      <c r="AH20" s="11">
        <f>-'OddsRatio_working_3-way'!U20/(3*'OddsRatio_working_3-way'!X20^(1/3))*COS(('OddsRatio_working_3-way'!Y20+4*PI())/3)</f>
        <v>-0.16843883360891637</v>
      </c>
      <c r="AI20" s="11">
        <f>'OddsRatio_working_3-way'!U20/(3*'OddsRatio_working_3-way'!X20^(1/3))*SIN(('OddsRatio_working_3-way'!Y20)/3)</f>
        <v>-0.11091747592481446</v>
      </c>
      <c r="AJ20" s="11">
        <f>'OddsRatio_working_3-way'!U20/(3*'OddsRatio_working_3-way'!X20^(1/3))*SIN(('OddsRatio_working_3-way'!Y20+2*PI())/3)</f>
        <v>-0.40266209370309769</v>
      </c>
      <c r="AK20" s="11">
        <f>'OddsRatio_working_3-way'!U20/(3*'OddsRatio_working_3-way'!X20^(1/3))*SIN(('OddsRatio_working_3-way'!Y20+4*PI())/3)</f>
        <v>0.51357956962791218</v>
      </c>
      <c r="AL20" s="11">
        <f>'OddsRatio_working_3-way'!Z20+'OddsRatio_working_3-way'!AF20</f>
        <v>1.0579847419338182</v>
      </c>
      <c r="AM20" s="11">
        <f>'OddsRatio_working_3-way'!AA20+'OddsRatio_working_3-way'!AG20</f>
        <v>-0.72110707471598567</v>
      </c>
      <c r="AN20" s="11">
        <f>'OddsRatio_working_3-way'!AB20+'OddsRatio_working_3-way'!AH20</f>
        <v>-0.33687766721783274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1.0579847419338182</v>
      </c>
      <c r="AS20" s="11">
        <f>IF(('OddsRatio_working_3-way'!X20=0),IF(Q20&gt;0,-Q20^(1/3),(-Q20)^(1/3)),'OddsRatio_working_3-way'!AM20-'OddsRatio_working_3-way'!R20/3)</f>
        <v>-0.72110707471598567</v>
      </c>
      <c r="AT20" s="11">
        <f>IF(('OddsRatio_working_3-way'!X20=0),IF(Q20&gt;0,-Q20^(1/3),(-Q20)^(1/3)),'OddsRatio_working_3-way'!AN20-'OddsRatio_working_3-way'!R20/3)</f>
        <v>-0.33687766721783274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6.22</v>
      </c>
      <c r="B21" s="4">
        <f>IF('True_Odds_Calculator_3-way'!B22="","",'True_Odds_Calculator_3-way'!B22)</f>
        <v>3.9</v>
      </c>
      <c r="C21" s="4">
        <f>IF('True_Odds_Calculator_3-way'!C22="","",'True_Odds_Calculator_3-way'!C22)</f>
        <v>1.63</v>
      </c>
      <c r="D21" s="9">
        <f t="shared" si="13"/>
        <v>0.15350488795251527</v>
      </c>
      <c r="E21" s="9">
        <f t="shared" si="14"/>
        <v>0.24608820450709029</v>
      </c>
      <c r="F21" s="9">
        <f t="shared" si="15"/>
        <v>0.60040690754039427</v>
      </c>
      <c r="G21" s="9">
        <f t="shared" si="16"/>
        <v>1.0564081491570936</v>
      </c>
      <c r="H21" s="9">
        <f t="shared" si="17"/>
        <v>6.5144505386000278</v>
      </c>
      <c r="I21" s="9">
        <f t="shared" si="18"/>
        <v>4.0635836325555701</v>
      </c>
      <c r="J21" s="9">
        <f t="shared" si="19"/>
        <v>1.6655371339689689</v>
      </c>
      <c r="K21" s="11">
        <f t="shared" si="20"/>
        <v>0.16077170418006431</v>
      </c>
      <c r="L21" s="11">
        <f t="shared" si="21"/>
        <v>0.25641025641025644</v>
      </c>
      <c r="M21" s="11">
        <f t="shared" si="22"/>
        <v>0.61349693251533743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-0.24119397458911773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0.22129186905388754</v>
      </c>
      <c r="Q21" s="11">
        <f>2*'OddsRatio_working_3-way'!K21*'OddsRatio_working_3-way'!L21*'OddsRatio_working_3-way'!M21</f>
        <v>5.058099864088858E-2</v>
      </c>
      <c r="R21" s="11">
        <f t="shared" si="23"/>
        <v>0</v>
      </c>
      <c r="S21" s="11">
        <f t="shared" si="24"/>
        <v>-0.9174850633431697</v>
      </c>
      <c r="T21" s="11">
        <f t="shared" si="25"/>
        <v>-0.20971087162129592</v>
      </c>
      <c r="U21" s="11">
        <f>'OddsRatio_working_3-way'!S21-'OddsRatio_working_3-way'!R21^2/3</f>
        <v>-0.9174850633431697</v>
      </c>
      <c r="V21" s="11">
        <f>'OddsRatio_working_3-way'!S21*'OddsRatio_working_3-way'!R21/3-2*'OddsRatio_working_3-way'!R21^3/27-'OddsRatio_working_3-way'!T21</f>
        <v>0.20971087162129592</v>
      </c>
      <c r="W21" s="11">
        <f>'OddsRatio_working_3-way'!V21^2+4*'OddsRatio_working_3-way'!U21^3/27</f>
        <v>-7.0439056053594573E-2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0.16912843176840361</v>
      </c>
      <c r="Y21" s="11">
        <f>IF('OddsRatio_working_3-way'!W21&gt;=0,IF('OddsRatio_working_3-way'!V21+SQRT('OddsRatio_working_3-way'!W21)&gt;0,0,PI()),ACOS('OddsRatio_working_3-way'!V21/(2*'OddsRatio_working_3-way'!X21)))</f>
        <v>0.90208521275349207</v>
      </c>
      <c r="Z21" s="11">
        <f>'OddsRatio_working_3-way'!X21^(1/3)*COS('OddsRatio_working_3-way'!Y21/3)</f>
        <v>0.52820407457854679</v>
      </c>
      <c r="AA21" s="11">
        <f>'OddsRatio_working_3-way'!X21^(1/3)*COS(('OddsRatio_working_3-way'!Y21+2*PI())/3)</f>
        <v>-0.40595268950757712</v>
      </c>
      <c r="AB21" s="11">
        <f>'OddsRatio_working_3-way'!X21^(1/3)*COS(('OddsRatio_working_3-way'!Y21+4*PI())/3)</f>
        <v>-0.12225138507096979</v>
      </c>
      <c r="AC21" s="11">
        <f>'OddsRatio_working_3-way'!X21^(1/3)*SIN('OddsRatio_working_3-way'!Y21/3)</f>
        <v>0.16379502448592334</v>
      </c>
      <c r="AD21" s="11">
        <f>'OddsRatio_working_3-way'!X21^(1/3)*SIN(('OddsRatio_working_3-way'!Y21+2*PI())/3)</f>
        <v>0.3755406347245101</v>
      </c>
      <c r="AE21" s="11">
        <f>'OddsRatio_working_3-way'!X21^(1/3)*SIN(('OddsRatio_working_3-way'!Y21+4*PI())/3)</f>
        <v>-0.53933565921043336</v>
      </c>
      <c r="AF21" s="11">
        <f>-'OddsRatio_working_3-way'!U21/(3*'OddsRatio_working_3-way'!X21^(1/3))*COS(('OddsRatio_working_3-way'!Y21)/3)</f>
        <v>0.52820407457854679</v>
      </c>
      <c r="AG21" s="11">
        <f>-'OddsRatio_working_3-way'!U21/(3*'OddsRatio_working_3-way'!X21^(1/3))*COS(('OddsRatio_working_3-way'!Y21+2*PI())/3)</f>
        <v>-0.40595268950757712</v>
      </c>
      <c r="AH21" s="11">
        <f>-'OddsRatio_working_3-way'!U21/(3*'OddsRatio_working_3-way'!X21^(1/3))*COS(('OddsRatio_working_3-way'!Y21+4*PI())/3)</f>
        <v>-0.12225138507096979</v>
      </c>
      <c r="AI21" s="11">
        <f>'OddsRatio_working_3-way'!U21/(3*'OddsRatio_working_3-way'!X21^(1/3))*SIN(('OddsRatio_working_3-way'!Y21)/3)</f>
        <v>-0.16379502448592334</v>
      </c>
      <c r="AJ21" s="11">
        <f>'OddsRatio_working_3-way'!U21/(3*'OddsRatio_working_3-way'!X21^(1/3))*SIN(('OddsRatio_working_3-way'!Y21+2*PI())/3)</f>
        <v>-0.3755406347245101</v>
      </c>
      <c r="AK21" s="11">
        <f>'OddsRatio_working_3-way'!U21/(3*'OddsRatio_working_3-way'!X21^(1/3))*SIN(('OddsRatio_working_3-way'!Y21+4*PI())/3)</f>
        <v>0.53933565921043336</v>
      </c>
      <c r="AL21" s="11">
        <f>'OddsRatio_working_3-way'!Z21+'OddsRatio_working_3-way'!AF21</f>
        <v>1.0564081491570936</v>
      </c>
      <c r="AM21" s="11">
        <f>'OddsRatio_working_3-way'!AA21+'OddsRatio_working_3-way'!AG21</f>
        <v>-0.81190537901515425</v>
      </c>
      <c r="AN21" s="11">
        <f>'OddsRatio_working_3-way'!AB21+'OddsRatio_working_3-way'!AH21</f>
        <v>-0.24450277014193958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1.0564081491570936</v>
      </c>
      <c r="AS21" s="11">
        <f>IF(('OddsRatio_working_3-way'!X21=0),IF(Q21&gt;0,-Q21^(1/3),(-Q21)^(1/3)),'OddsRatio_working_3-way'!AM21-'OddsRatio_working_3-way'!R21/3)</f>
        <v>-0.81190537901515425</v>
      </c>
      <c r="AT21" s="11">
        <f>IF(('OddsRatio_working_3-way'!X21=0),IF(Q21&gt;0,-Q21^(1/3),(-Q21)^(1/3)),'OddsRatio_working_3-way'!AN21-'OddsRatio_working_3-way'!R21/3)</f>
        <v>-0.24450277014193958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2.58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2.86</v>
      </c>
      <c r="D22" s="9">
        <f t="shared" si="13"/>
        <v>0.37769315919001689</v>
      </c>
      <c r="E22" s="9">
        <f t="shared" si="14"/>
        <v>0.28212922587448491</v>
      </c>
      <c r="F22" s="9">
        <f t="shared" si="15"/>
        <v>0.3401776149354982</v>
      </c>
      <c r="G22" s="9">
        <f t="shared" si="16"/>
        <v>1.0428176405548544</v>
      </c>
      <c r="H22" s="9">
        <f t="shared" si="17"/>
        <v>2.6476518720766702</v>
      </c>
      <c r="I22" s="9">
        <f t="shared" si="18"/>
        <v>3.5444750429538452</v>
      </c>
      <c r="J22" s="9">
        <f t="shared" si="19"/>
        <v>2.9396408114320285</v>
      </c>
      <c r="K22" s="11">
        <f t="shared" si="20"/>
        <v>0.38759689922480617</v>
      </c>
      <c r="L22" s="11">
        <f t="shared" si="21"/>
        <v>0.29069767441860467</v>
      </c>
      <c r="M22" s="11">
        <f t="shared" si="22"/>
        <v>0.34965034965034969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-0.28249819407201771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0.23165044798360113</v>
      </c>
      <c r="Q22" s="11">
        <f>2*'OddsRatio_working_3-way'!K22*'OddsRatio_working_3-way'!L22*'OddsRatio_working_3-way'!M22</f>
        <v>7.879266938217723E-2</v>
      </c>
      <c r="R22" s="11">
        <f t="shared" si="23"/>
        <v>0</v>
      </c>
      <c r="S22" s="11">
        <f t="shared" si="24"/>
        <v>-0.82000682781195444</v>
      </c>
      <c r="T22" s="11">
        <f t="shared" si="25"/>
        <v>-0.27891388701086878</v>
      </c>
      <c r="U22" s="11">
        <f>'OddsRatio_working_3-way'!S22-'OddsRatio_working_3-way'!R22^2/3</f>
        <v>-0.82000682781195444</v>
      </c>
      <c r="V22" s="11">
        <f>'OddsRatio_working_3-way'!S22*'OddsRatio_working_3-way'!R22/3-2*'OddsRatio_working_3-way'!R22^3/27-'OddsRatio_working_3-way'!T22</f>
        <v>0.27891388701086878</v>
      </c>
      <c r="W22" s="11">
        <f>'OddsRatio_working_3-way'!V22^2+4*'OddsRatio_working_3-way'!U22^3/27</f>
        <v>-3.8932322512968548E-3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0.14290397879241198</v>
      </c>
      <c r="Y22" s="11">
        <f>IF('OddsRatio_working_3-way'!W22&gt;=0,IF('OddsRatio_working_3-way'!V22+SQRT('OddsRatio_working_3-way'!W22)&gt;0,0,PI()),ACOS('OddsRatio_working_3-way'!V22/(2*'OddsRatio_working_3-way'!X22)))</f>
        <v>0.22008607679220904</v>
      </c>
      <c r="Z22" s="11">
        <f>'OddsRatio_working_3-way'!X22^(1/3)*COS('OddsRatio_working_3-way'!Y22/3)</f>
        <v>0.5214088202774273</v>
      </c>
      <c r="AA22" s="11">
        <f>'OddsRatio_working_3-way'!X22^(1/3)*COS(('OddsRatio_working_3-way'!Y22+2*PI())/3)</f>
        <v>-0.29389083139296723</v>
      </c>
      <c r="AB22" s="11">
        <f>'OddsRatio_working_3-way'!X22^(1/3)*COS(('OddsRatio_working_3-way'!Y22+4*PI())/3)</f>
        <v>-0.22751798888446045</v>
      </c>
      <c r="AC22" s="11">
        <f>'OddsRatio_working_3-way'!X22^(1/3)*SIN('OddsRatio_working_3-way'!Y22/3)</f>
        <v>3.8320378489167202E-2</v>
      </c>
      <c r="AD22" s="11">
        <f>'OddsRatio_working_3-way'!X22^(1/3)*SIN(('OddsRatio_working_3-way'!Y22+2*PI())/3)</f>
        <v>0.43239309487294325</v>
      </c>
      <c r="AE22" s="11">
        <f>'OddsRatio_working_3-way'!X22^(1/3)*SIN(('OddsRatio_working_3-way'!Y22+4*PI())/3)</f>
        <v>-0.47071347336211028</v>
      </c>
      <c r="AF22" s="11">
        <f>-'OddsRatio_working_3-way'!U22/(3*'OddsRatio_working_3-way'!X22^(1/3))*COS(('OddsRatio_working_3-way'!Y22)/3)</f>
        <v>0.52140882027742719</v>
      </c>
      <c r="AG22" s="11">
        <f>-'OddsRatio_working_3-way'!U22/(3*'OddsRatio_working_3-way'!X22^(1/3))*COS(('OddsRatio_working_3-way'!Y22+2*PI())/3)</f>
        <v>-0.29389083139296718</v>
      </c>
      <c r="AH22" s="11">
        <f>-'OddsRatio_working_3-way'!U22/(3*'OddsRatio_working_3-way'!X22^(1/3))*COS(('OddsRatio_working_3-way'!Y22+4*PI())/3)</f>
        <v>-0.2275179888844604</v>
      </c>
      <c r="AI22" s="11">
        <f>'OddsRatio_working_3-way'!U22/(3*'OddsRatio_working_3-way'!X22^(1/3))*SIN(('OddsRatio_working_3-way'!Y22)/3)</f>
        <v>-3.8320378489167195E-2</v>
      </c>
      <c r="AJ22" s="11">
        <f>'OddsRatio_working_3-way'!U22/(3*'OddsRatio_working_3-way'!X22^(1/3))*SIN(('OddsRatio_working_3-way'!Y22+2*PI())/3)</f>
        <v>-0.43239309487294314</v>
      </c>
      <c r="AK22" s="11">
        <f>'OddsRatio_working_3-way'!U22/(3*'OddsRatio_working_3-way'!X22^(1/3))*SIN(('OddsRatio_working_3-way'!Y22+4*PI())/3)</f>
        <v>0.47071347336211017</v>
      </c>
      <c r="AL22" s="11">
        <f>'OddsRatio_working_3-way'!Z22+'OddsRatio_working_3-way'!AF22</f>
        <v>1.0428176405548544</v>
      </c>
      <c r="AM22" s="11">
        <f>'OddsRatio_working_3-way'!AA22+'OddsRatio_working_3-way'!AG22</f>
        <v>-0.58778166278593447</v>
      </c>
      <c r="AN22" s="11">
        <f>'OddsRatio_working_3-way'!AB22+'OddsRatio_working_3-way'!AH22</f>
        <v>-0.45503597776892085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1.0428176405548544</v>
      </c>
      <c r="AS22" s="11">
        <f>IF(('OddsRatio_working_3-way'!X22=0),IF(Q22&gt;0,-Q22^(1/3),(-Q22)^(1/3)),'OddsRatio_working_3-way'!AM22-'OddsRatio_working_3-way'!R22/3)</f>
        <v>-0.58778166278593447</v>
      </c>
      <c r="AT22" s="11">
        <f>IF(('OddsRatio_working_3-way'!X22=0),IF(Q22&gt;0,-Q22^(1/3),(-Q22)^(1/3)),'OddsRatio_working_3-way'!AN22-'OddsRatio_working_3-way'!R22/3)</f>
        <v>-0.45503597776892085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2.15</v>
      </c>
      <c r="B23" s="4">
        <f>IF('True_Odds_Calculator_3-way'!B24="","",'True_Odds_Calculator_3-way'!B24)</f>
        <v>3.26</v>
      </c>
      <c r="C23" s="4">
        <f>IF('True_Odds_Calculator_3-way'!C24="","",'True_Odds_Calculator_3-way'!C24)</f>
        <v>3.89</v>
      </c>
      <c r="D23" s="9">
        <f t="shared" si="13"/>
        <v>0.45402787829226615</v>
      </c>
      <c r="E23" s="9">
        <f t="shared" si="14"/>
        <v>0.29733680004952145</v>
      </c>
      <c r="F23" s="9">
        <f t="shared" si="15"/>
        <v>0.24863532165821264</v>
      </c>
      <c r="G23" s="9">
        <f t="shared" si="16"/>
        <v>1.045659065007384</v>
      </c>
      <c r="H23" s="9">
        <f t="shared" si="17"/>
        <v>2.2025079247584913</v>
      </c>
      <c r="I23" s="9">
        <f t="shared" si="18"/>
        <v>3.3631894869166885</v>
      </c>
      <c r="J23" s="9">
        <f t="shared" si="19"/>
        <v>4.0219546978713394</v>
      </c>
      <c r="K23" s="11">
        <f t="shared" si="20"/>
        <v>0.46511627906976744</v>
      </c>
      <c r="L23" s="11">
        <f t="shared" si="21"/>
        <v>0.30674846625766872</v>
      </c>
      <c r="M23" s="11">
        <f t="shared" si="22"/>
        <v>0.25706940874035988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-0.27548531982933455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0.23106538380143637</v>
      </c>
      <c r="Q23" s="11">
        <f>2*'OddsRatio_working_3-way'!K23*'OddsRatio_working_3-way'!L23*'OddsRatio_working_3-way'!M23</f>
        <v>7.3354090095694074E-2</v>
      </c>
      <c r="R23" s="11">
        <f t="shared" si="23"/>
        <v>0</v>
      </c>
      <c r="S23" s="11">
        <f t="shared" si="24"/>
        <v>-0.83875752052625996</v>
      </c>
      <c r="T23" s="11">
        <f t="shared" si="25"/>
        <v>-0.26627222873849521</v>
      </c>
      <c r="U23" s="11">
        <f>'OddsRatio_working_3-way'!S23-'OddsRatio_working_3-way'!R23^2/3</f>
        <v>-0.83875752052625996</v>
      </c>
      <c r="V23" s="11">
        <f>'OddsRatio_working_3-way'!S23*'OddsRatio_working_3-way'!R23/3-2*'OddsRatio_working_3-way'!R23^3/27-'OddsRatio_working_3-way'!T23</f>
        <v>0.26627222873849521</v>
      </c>
      <c r="W23" s="11">
        <f>'OddsRatio_working_3-way'!V23^2+4*'OddsRatio_working_3-way'!U23^3/27</f>
        <v>-1.6518034690799571E-2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0.1478334658392384</v>
      </c>
      <c r="Y23" s="11">
        <f>IF('OddsRatio_working_3-way'!W23&gt;=0,IF('OddsRatio_working_3-way'!V23+SQRT('OddsRatio_working_3-way'!W23)&gt;0,0,PI()),ACOS('OddsRatio_working_3-way'!V23/(2*'OddsRatio_working_3-way'!X23)))</f>
        <v>0.44969045039988265</v>
      </c>
      <c r="Z23" s="11">
        <f>'OddsRatio_working_3-way'!X23^(1/3)*COS('OddsRatio_working_3-way'!Y23/3)</f>
        <v>0.52282953250369202</v>
      </c>
      <c r="AA23" s="11">
        <f>'OddsRatio_working_3-way'!X23^(1/3)*COS(('OddsRatio_working_3-way'!Y23+2*PI())/3)</f>
        <v>-0.32979853689988126</v>
      </c>
      <c r="AB23" s="11">
        <f>'OddsRatio_working_3-way'!X23^(1/3)*COS(('OddsRatio_working_3-way'!Y23+4*PI())/3)</f>
        <v>-0.19303099560381087</v>
      </c>
      <c r="AC23" s="11">
        <f>'OddsRatio_working_3-way'!X23^(1/3)*SIN('OddsRatio_working_3-way'!Y23/3)</f>
        <v>7.8962776783689612E-2</v>
      </c>
      <c r="AD23" s="11">
        <f>'OddsRatio_working_3-way'!X23^(1/3)*SIN(('OddsRatio_working_3-way'!Y23+2*PI())/3)</f>
        <v>0.41330226860509439</v>
      </c>
      <c r="AE23" s="11">
        <f>'OddsRatio_working_3-way'!X23^(1/3)*SIN(('OddsRatio_working_3-way'!Y23+4*PI())/3)</f>
        <v>-0.49226504538878385</v>
      </c>
      <c r="AF23" s="11">
        <f>-'OddsRatio_working_3-way'!U23/(3*'OddsRatio_working_3-way'!X23^(1/3))*COS(('OddsRatio_working_3-way'!Y23)/3)</f>
        <v>0.52282953250369213</v>
      </c>
      <c r="AG23" s="11">
        <f>-'OddsRatio_working_3-way'!U23/(3*'OddsRatio_working_3-way'!X23^(1/3))*COS(('OddsRatio_working_3-way'!Y23+2*PI())/3)</f>
        <v>-0.32979853689988131</v>
      </c>
      <c r="AH23" s="11">
        <f>-'OddsRatio_working_3-way'!U23/(3*'OddsRatio_working_3-way'!X23^(1/3))*COS(('OddsRatio_working_3-way'!Y23+4*PI())/3)</f>
        <v>-0.1930309956038109</v>
      </c>
      <c r="AI23" s="11">
        <f>'OddsRatio_working_3-way'!U23/(3*'OddsRatio_working_3-way'!X23^(1/3))*SIN(('OddsRatio_working_3-way'!Y23)/3)</f>
        <v>-7.8962776783689625E-2</v>
      </c>
      <c r="AJ23" s="11">
        <f>'OddsRatio_working_3-way'!U23/(3*'OddsRatio_working_3-way'!X23^(1/3))*SIN(('OddsRatio_working_3-way'!Y23+2*PI())/3)</f>
        <v>-0.4133022686050945</v>
      </c>
      <c r="AK23" s="11">
        <f>'OddsRatio_working_3-way'!U23/(3*'OddsRatio_working_3-way'!X23^(1/3))*SIN(('OddsRatio_working_3-way'!Y23+4*PI())/3)</f>
        <v>0.49226504538878396</v>
      </c>
      <c r="AL23" s="11">
        <f>'OddsRatio_working_3-way'!Z23+'OddsRatio_working_3-way'!AF23</f>
        <v>1.045659065007384</v>
      </c>
      <c r="AM23" s="11">
        <f>'OddsRatio_working_3-way'!AA23+'OddsRatio_working_3-way'!AG23</f>
        <v>-0.65959707379976251</v>
      </c>
      <c r="AN23" s="11">
        <f>'OddsRatio_working_3-way'!AB23+'OddsRatio_working_3-way'!AH23</f>
        <v>-0.38606199120762175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1.045659065007384</v>
      </c>
      <c r="AS23" s="11">
        <f>IF(('OddsRatio_working_3-way'!X23=0),IF(Q23&gt;0,-Q23^(1/3),(-Q23)^(1/3)),'OddsRatio_working_3-way'!AM23-'OddsRatio_working_3-way'!R23/3)</f>
        <v>-0.65959707379976251</v>
      </c>
      <c r="AT23" s="11">
        <f>IF(('OddsRatio_working_3-way'!X23=0),IF(Q23&gt;0,-Q23^(1/3),(-Q23)^(1/3)),'OddsRatio_working_3-way'!AN23-'OddsRatio_working_3-way'!R23/3)</f>
        <v>-0.38606199120762175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3.12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2.48</v>
      </c>
      <c r="D24" s="9">
        <f t="shared" si="13"/>
        <v>0.31122558676361461</v>
      </c>
      <c r="E24" s="9">
        <f t="shared" si="14"/>
        <v>0.29584660045161171</v>
      </c>
      <c r="F24" s="9">
        <f t="shared" si="15"/>
        <v>0.39292781278477346</v>
      </c>
      <c r="G24" s="9">
        <f t="shared" si="16"/>
        <v>1.0439167117580375</v>
      </c>
      <c r="H24" s="9">
        <f t="shared" si="17"/>
        <v>3.2131034289270395</v>
      </c>
      <c r="I24" s="9">
        <f t="shared" si="18"/>
        <v>3.3801301028083257</v>
      </c>
      <c r="J24" s="9">
        <f t="shared" si="19"/>
        <v>2.5449967334018955</v>
      </c>
      <c r="K24" s="11">
        <f t="shared" si="20"/>
        <v>0.32051282051282048</v>
      </c>
      <c r="L24" s="11">
        <f t="shared" si="21"/>
        <v>0.3048780487804878</v>
      </c>
      <c r="M24" s="11">
        <f t="shared" si="22"/>
        <v>0.40322580645161293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-0.28187223869757294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0.23168462143678509</v>
      </c>
      <c r="Q24" s="11">
        <f>2*'OddsRatio_working_3-way'!K24*'OddsRatio_working_3-way'!L24*'OddsRatio_working_3-way'!M24</f>
        <v>7.8804293005709208E-2</v>
      </c>
      <c r="R24" s="11">
        <f t="shared" si="23"/>
        <v>0</v>
      </c>
      <c r="S24" s="11">
        <f t="shared" si="24"/>
        <v>-0.82194905928768924</v>
      </c>
      <c r="T24" s="11">
        <f t="shared" si="25"/>
        <v>-0.27957450996179906</v>
      </c>
      <c r="U24" s="11">
        <f>'OddsRatio_working_3-way'!S24-'OddsRatio_working_3-way'!R24^2/3</f>
        <v>-0.82194905928768924</v>
      </c>
      <c r="V24" s="11">
        <f>'OddsRatio_working_3-way'!S24*'OddsRatio_working_3-way'!R24/3-2*'OddsRatio_working_3-way'!R24^3/27-'OddsRatio_working_3-way'!T24</f>
        <v>0.27957450996179906</v>
      </c>
      <c r="W24" s="11">
        <f>'OddsRatio_working_3-way'!V24^2+4*'OddsRatio_working_3-way'!U24^3/27</f>
        <v>-4.1060926279545412E-3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0.1434119932644535</v>
      </c>
      <c r="Y24" s="11">
        <f>IF('OddsRatio_working_3-way'!W24&gt;=0,IF('OddsRatio_working_3-way'!V24+SQRT('OddsRatio_working_3-way'!W24)&gt;0,0,PI()),ACOS('OddsRatio_working_3-way'!V24/(2*'OddsRatio_working_3-way'!X24)))</f>
        <v>0.22530954491995203</v>
      </c>
      <c r="Z24" s="11">
        <f>'OddsRatio_working_3-way'!X24^(1/3)*COS('OddsRatio_working_3-way'!Y24/3)</f>
        <v>0.52195835587901873</v>
      </c>
      <c r="AA24" s="11">
        <f>'OddsRatio_working_3-way'!X24^(1/3)*COS(('OddsRatio_working_3-way'!Y24+2*PI())/3)</f>
        <v>-0.2949919824104148</v>
      </c>
      <c r="AB24" s="11">
        <f>'OddsRatio_working_3-way'!X24^(1/3)*COS(('OddsRatio_working_3-way'!Y24+4*PI())/3)</f>
        <v>-0.22696637346860402</v>
      </c>
      <c r="AC24" s="11">
        <f>'OddsRatio_working_3-way'!X24^(1/3)*SIN('OddsRatio_working_3-way'!Y24/3)</f>
        <v>3.9274603634342695E-2</v>
      </c>
      <c r="AD24" s="11">
        <f>'OddsRatio_working_3-way'!X24^(1/3)*SIN(('OddsRatio_working_3-way'!Y24+2*PI())/3)</f>
        <v>0.43239189409161755</v>
      </c>
      <c r="AE24" s="11">
        <f>'OddsRatio_working_3-way'!X24^(1/3)*SIN(('OddsRatio_working_3-way'!Y24+4*PI())/3)</f>
        <v>-0.4716664977259602</v>
      </c>
      <c r="AF24" s="11">
        <f>-'OddsRatio_working_3-way'!U24/(3*'OddsRatio_working_3-way'!X24^(1/3))*COS(('OddsRatio_working_3-way'!Y24)/3)</f>
        <v>0.52195835587901873</v>
      </c>
      <c r="AG24" s="11">
        <f>-'OddsRatio_working_3-way'!U24/(3*'OddsRatio_working_3-way'!X24^(1/3))*COS(('OddsRatio_working_3-way'!Y24+2*PI())/3)</f>
        <v>-0.2949919824104148</v>
      </c>
      <c r="AH24" s="11">
        <f>-'OddsRatio_working_3-way'!U24/(3*'OddsRatio_working_3-way'!X24^(1/3))*COS(('OddsRatio_working_3-way'!Y24+4*PI())/3)</f>
        <v>-0.22696637346860402</v>
      </c>
      <c r="AI24" s="11">
        <f>'OddsRatio_working_3-way'!U24/(3*'OddsRatio_working_3-way'!X24^(1/3))*SIN(('OddsRatio_working_3-way'!Y24)/3)</f>
        <v>-3.9274603634342695E-2</v>
      </c>
      <c r="AJ24" s="11">
        <f>'OddsRatio_working_3-way'!U24/(3*'OddsRatio_working_3-way'!X24^(1/3))*SIN(('OddsRatio_working_3-way'!Y24+2*PI())/3)</f>
        <v>-0.43239189409161755</v>
      </c>
      <c r="AK24" s="11">
        <f>'OddsRatio_working_3-way'!U24/(3*'OddsRatio_working_3-way'!X24^(1/3))*SIN(('OddsRatio_working_3-way'!Y24+4*PI())/3)</f>
        <v>0.4716664977259602</v>
      </c>
      <c r="AL24" s="11">
        <f>'OddsRatio_working_3-way'!Z24+'OddsRatio_working_3-way'!AF24</f>
        <v>1.0439167117580375</v>
      </c>
      <c r="AM24" s="11">
        <f>'OddsRatio_working_3-way'!AA24+'OddsRatio_working_3-way'!AG24</f>
        <v>-0.5899839648208296</v>
      </c>
      <c r="AN24" s="11">
        <f>'OddsRatio_working_3-way'!AB24+'OddsRatio_working_3-way'!AH24</f>
        <v>-0.45393274693720803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1.0439167117580375</v>
      </c>
      <c r="AS24" s="11">
        <f>IF(('OddsRatio_working_3-way'!X24=0),IF(Q24&gt;0,-Q24^(1/3),(-Q24)^(1/3)),'OddsRatio_working_3-way'!AM24-'OddsRatio_working_3-way'!R24/3)</f>
        <v>-0.5899839648208296</v>
      </c>
      <c r="AT24" s="11">
        <f>IF(('OddsRatio_working_3-way'!X24=0),IF(Q24&gt;0,-Q24^(1/3),(-Q24)^(1/3)),'OddsRatio_working_3-way'!AN24-'OddsRatio_working_3-way'!R24/3)</f>
        <v>-0.45393274693720803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2.58</v>
      </c>
      <c r="B25" s="4">
        <f>IF('True_Odds_Calculator_3-way'!B26="","",'True_Odds_Calculator_3-way'!B26)</f>
        <v>3.35</v>
      </c>
      <c r="C25" s="4">
        <f>IF('True_Odds_Calculator_3-way'!C26="","",'True_Odds_Calculator_3-way'!C26)</f>
        <v>2.93</v>
      </c>
      <c r="D25" s="9">
        <f t="shared" si="13"/>
        <v>0.37789497769782499</v>
      </c>
      <c r="E25" s="9">
        <f t="shared" si="14"/>
        <v>0.28997960840602371</v>
      </c>
      <c r="F25" s="9">
        <f t="shared" si="15"/>
        <v>0.33212541389615124</v>
      </c>
      <c r="G25" s="9">
        <f t="shared" si="16"/>
        <v>1.0419227010799161</v>
      </c>
      <c r="H25" s="9">
        <f t="shared" si="17"/>
        <v>2.6462378677062679</v>
      </c>
      <c r="I25" s="9">
        <f t="shared" si="18"/>
        <v>3.4485183475378025</v>
      </c>
      <c r="J25" s="9">
        <f t="shared" si="19"/>
        <v>3.0109108130842386</v>
      </c>
      <c r="K25" s="11">
        <f t="shared" si="20"/>
        <v>0.38759689922480617</v>
      </c>
      <c r="L25" s="11">
        <f t="shared" si="21"/>
        <v>0.29850746268656714</v>
      </c>
      <c r="M25" s="11">
        <f t="shared" si="22"/>
        <v>0.34129692832764502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-0.28297633982638593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0.23140113386555591</v>
      </c>
      <c r="Q25" s="11">
        <f>2*'OddsRatio_working_3-way'!K25*'OddsRatio_working_3-way'!L25*'OddsRatio_working_3-way'!M25</f>
        <v>7.8976496199848423E-2</v>
      </c>
      <c r="R25" s="11">
        <f t="shared" si="23"/>
        <v>0</v>
      </c>
      <c r="S25" s="11">
        <f t="shared" si="24"/>
        <v>-0.81774021816639197</v>
      </c>
      <c r="T25" s="11">
        <f t="shared" si="25"/>
        <v>-0.27909222463016786</v>
      </c>
      <c r="U25" s="11">
        <f>'OddsRatio_working_3-way'!S25-'OddsRatio_working_3-way'!R25^2/3</f>
        <v>-0.81774021816639197</v>
      </c>
      <c r="V25" s="11">
        <f>'OddsRatio_working_3-way'!S25*'OddsRatio_working_3-way'!R25/3-2*'OddsRatio_working_3-way'!R25^3/27-'OddsRatio_working_3-way'!T25</f>
        <v>0.27909222463016786</v>
      </c>
      <c r="W25" s="11">
        <f>'OddsRatio_working_3-way'!V25^2+4*'OddsRatio_working_3-way'!U25^3/27</f>
        <v>-3.1182144199756179E-3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0.14231187957176281</v>
      </c>
      <c r="Y25" s="11">
        <f>IF('OddsRatio_working_3-way'!W25&gt;=0,IF('OddsRatio_working_3-way'!V25+SQRT('OddsRatio_working_3-way'!W25)&gt;0,0,PI()),ACOS('OddsRatio_working_3-way'!V25/(2*'OddsRatio_working_3-way'!X25)))</f>
        <v>0.19747317792938768</v>
      </c>
      <c r="Z25" s="11">
        <f>'OddsRatio_working_3-way'!X25^(1/3)*COS('OddsRatio_working_3-way'!Y25/3)</f>
        <v>0.52096135053995807</v>
      </c>
      <c r="AA25" s="11">
        <f>'OddsRatio_working_3-way'!X25^(1/3)*COS(('OddsRatio_working_3-way'!Y25+2*PI())/3)</f>
        <v>-0.29022135404981186</v>
      </c>
      <c r="AB25" s="11">
        <f>'OddsRatio_working_3-way'!X25^(1/3)*COS(('OddsRatio_working_3-way'!Y25+4*PI())/3)</f>
        <v>-0.23073999649014612</v>
      </c>
      <c r="AC25" s="11">
        <f>'OddsRatio_working_3-way'!X25^(1/3)*SIN('OddsRatio_working_3-way'!Y25/3)</f>
        <v>3.4341577798837467E-2</v>
      </c>
      <c r="AD25" s="11">
        <f>'OddsRatio_working_3-way'!X25^(1/3)*SIN(('OddsRatio_working_3-way'!Y25+2*PI())/3)</f>
        <v>0.43399497505803503</v>
      </c>
      <c r="AE25" s="11">
        <f>'OddsRatio_working_3-way'!X25^(1/3)*SIN(('OddsRatio_working_3-way'!Y25+4*PI())/3)</f>
        <v>-0.46833655285687242</v>
      </c>
      <c r="AF25" s="11">
        <f>-'OddsRatio_working_3-way'!U25/(3*'OddsRatio_working_3-way'!X25^(1/3))*COS(('OddsRatio_working_3-way'!Y25)/3)</f>
        <v>0.52096135053995807</v>
      </c>
      <c r="AG25" s="11">
        <f>-'OddsRatio_working_3-way'!U25/(3*'OddsRatio_working_3-way'!X25^(1/3))*COS(('OddsRatio_working_3-way'!Y25+2*PI())/3)</f>
        <v>-0.29022135404981186</v>
      </c>
      <c r="AH25" s="11">
        <f>-'OddsRatio_working_3-way'!U25/(3*'OddsRatio_working_3-way'!X25^(1/3))*COS(('OddsRatio_working_3-way'!Y25+4*PI())/3)</f>
        <v>-0.23073999649014612</v>
      </c>
      <c r="AI25" s="11">
        <f>'OddsRatio_working_3-way'!U25/(3*'OddsRatio_working_3-way'!X25^(1/3))*SIN(('OddsRatio_working_3-way'!Y25)/3)</f>
        <v>-3.4341577798837467E-2</v>
      </c>
      <c r="AJ25" s="11">
        <f>'OddsRatio_working_3-way'!U25/(3*'OddsRatio_working_3-way'!X25^(1/3))*SIN(('OddsRatio_working_3-way'!Y25+2*PI())/3)</f>
        <v>-0.43399497505803503</v>
      </c>
      <c r="AK25" s="11">
        <f>'OddsRatio_working_3-way'!U25/(3*'OddsRatio_working_3-way'!X25^(1/3))*SIN(('OddsRatio_working_3-way'!Y25+4*PI())/3)</f>
        <v>0.46833655285687242</v>
      </c>
      <c r="AL25" s="11">
        <f>'OddsRatio_working_3-way'!Z25+'OddsRatio_working_3-way'!AF25</f>
        <v>1.0419227010799161</v>
      </c>
      <c r="AM25" s="11">
        <f>'OddsRatio_working_3-way'!AA25+'OddsRatio_working_3-way'!AG25</f>
        <v>-0.58044270809962373</v>
      </c>
      <c r="AN25" s="11">
        <f>'OddsRatio_working_3-way'!AB25+'OddsRatio_working_3-way'!AH25</f>
        <v>-0.46147999298029224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1.0419227010799161</v>
      </c>
      <c r="AS25" s="11">
        <f>IF(('OddsRatio_working_3-way'!X25=0),IF(Q25&gt;0,-Q25^(1/3),(-Q25)^(1/3)),'OddsRatio_working_3-way'!AM25-'OddsRatio_working_3-way'!R25/3)</f>
        <v>-0.58044270809962373</v>
      </c>
      <c r="AT25" s="11">
        <f>IF(('OddsRatio_working_3-way'!X25=0),IF(Q25&gt;0,-Q25^(1/3),(-Q25)^(1/3)),'OddsRatio_working_3-way'!AN25-'OddsRatio_working_3-way'!R25/3)</f>
        <v>-0.46147999298029224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</v>
      </c>
      <c r="B26" s="4">
        <f>IF('True_Odds_Calculator_3-way'!B27="","",'True_Odds_Calculator_3-way'!B27)</f>
        <v>4.2300000000000004</v>
      </c>
      <c r="C26" s="4">
        <f>IF('True_Odds_Calculator_3-way'!C27="","",'True_Odds_Calculator_3-way'!C27)</f>
        <v>1.58</v>
      </c>
      <c r="D26" s="9">
        <f t="shared" si="13"/>
        <v>0.15383096120442327</v>
      </c>
      <c r="E26" s="9">
        <f t="shared" si="14"/>
        <v>0.22641108361089166</v>
      </c>
      <c r="F26" s="9">
        <f t="shared" si="15"/>
        <v>0.61975795518468513</v>
      </c>
      <c r="G26" s="9">
        <f t="shared" si="16"/>
        <v>1.0578157600975615</v>
      </c>
      <c r="H26" s="9">
        <f t="shared" si="17"/>
        <v>6.5006419525073209</v>
      </c>
      <c r="I26" s="9">
        <f t="shared" si="18"/>
        <v>4.4167449051151237</v>
      </c>
      <c r="J26" s="9">
        <f t="shared" si="19"/>
        <v>1.6135331408565856</v>
      </c>
      <c r="K26" s="11">
        <f t="shared" si="20"/>
        <v>0.16129032258064516</v>
      </c>
      <c r="L26" s="11">
        <f t="shared" si="21"/>
        <v>0.23640661938534277</v>
      </c>
      <c r="M26" s="11">
        <f t="shared" si="22"/>
        <v>0.63291139240506322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-0.23509571620394099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0.21743810133339508</v>
      </c>
      <c r="Q26" s="11">
        <f>2*'OddsRatio_working_3-way'!K26*'OddsRatio_working_3-way'!L26*'OddsRatio_working_3-way'!M26</f>
        <v>4.8265949241597127E-2</v>
      </c>
      <c r="R26" s="11">
        <f t="shared" si="23"/>
        <v>0</v>
      </c>
      <c r="S26" s="11">
        <f t="shared" si="24"/>
        <v>-0.9248918051095909</v>
      </c>
      <c r="T26" s="11">
        <f t="shared" si="25"/>
        <v>-0.20530339736061951</v>
      </c>
      <c r="U26" s="11">
        <f>'OddsRatio_working_3-way'!S26-'OddsRatio_working_3-way'!R26^2/3</f>
        <v>-0.9248918051095909</v>
      </c>
      <c r="V26" s="11">
        <f>'OddsRatio_working_3-way'!S26*'OddsRatio_working_3-way'!R26/3-2*'OddsRatio_working_3-way'!R26^3/27-'OddsRatio_working_3-way'!T26</f>
        <v>0.20530339736061951</v>
      </c>
      <c r="W26" s="11">
        <f>'OddsRatio_working_3-way'!V26^2+4*'OddsRatio_working_3-way'!U26^3/27</f>
        <v>-7.5061690546844945E-2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0.17118058849841691</v>
      </c>
      <c r="Y26" s="11">
        <f>IF('OddsRatio_working_3-way'!W26&gt;=0,IF('OddsRatio_working_3-way'!V26+SQRT('OddsRatio_working_3-way'!W26)&gt;0,0,PI()),ACOS('OddsRatio_working_3-way'!V26/(2*'OddsRatio_working_3-way'!X26)))</f>
        <v>0.92770885743845777</v>
      </c>
      <c r="Z26" s="11">
        <f>'OddsRatio_working_3-way'!X26^(1/3)*COS('OddsRatio_working_3-way'!Y26/3)</f>
        <v>0.52890788004878075</v>
      </c>
      <c r="AA26" s="11">
        <f>'OddsRatio_working_3-way'!X26^(1/3)*COS(('OddsRatio_working_3-way'!Y26+2*PI())/3)</f>
        <v>-0.41079358637535746</v>
      </c>
      <c r="AB26" s="11">
        <f>'OddsRatio_working_3-way'!X26^(1/3)*COS(('OddsRatio_working_3-way'!Y26+4*PI())/3)</f>
        <v>-0.11811429367342369</v>
      </c>
      <c r="AC26" s="11">
        <f>'OddsRatio_working_3-way'!X26^(1/3)*SIN('OddsRatio_working_3-way'!Y26/3)</f>
        <v>0.16897846842769093</v>
      </c>
      <c r="AD26" s="11">
        <f>'OddsRatio_working_3-way'!X26^(1/3)*SIN(('OddsRatio_working_3-way'!Y26+2*PI())/3)</f>
        <v>0.37355842617017132</v>
      </c>
      <c r="AE26" s="11">
        <f>'OddsRatio_working_3-way'!X26^(1/3)*SIN(('OddsRatio_working_3-way'!Y26+4*PI())/3)</f>
        <v>-0.54253689459786214</v>
      </c>
      <c r="AF26" s="11">
        <f>-'OddsRatio_working_3-way'!U26/(3*'OddsRatio_working_3-way'!X26^(1/3))*COS(('OddsRatio_working_3-way'!Y26)/3)</f>
        <v>0.52890788004878075</v>
      </c>
      <c r="AG26" s="11">
        <f>-'OddsRatio_working_3-way'!U26/(3*'OddsRatio_working_3-way'!X26^(1/3))*COS(('OddsRatio_working_3-way'!Y26+2*PI())/3)</f>
        <v>-0.41079358637535746</v>
      </c>
      <c r="AH26" s="11">
        <f>-'OddsRatio_working_3-way'!U26/(3*'OddsRatio_working_3-way'!X26^(1/3))*COS(('OddsRatio_working_3-way'!Y26+4*PI())/3)</f>
        <v>-0.11811429367342369</v>
      </c>
      <c r="AI26" s="11">
        <f>'OddsRatio_working_3-way'!U26/(3*'OddsRatio_working_3-way'!X26^(1/3))*SIN(('OddsRatio_working_3-way'!Y26)/3)</f>
        <v>-0.16897846842769093</v>
      </c>
      <c r="AJ26" s="11">
        <f>'OddsRatio_working_3-way'!U26/(3*'OddsRatio_working_3-way'!X26^(1/3))*SIN(('OddsRatio_working_3-way'!Y26+2*PI())/3)</f>
        <v>-0.37355842617017132</v>
      </c>
      <c r="AK26" s="11">
        <f>'OddsRatio_working_3-way'!U26/(3*'OddsRatio_working_3-way'!X26^(1/3))*SIN(('OddsRatio_working_3-way'!Y26+4*PI())/3)</f>
        <v>0.54253689459786214</v>
      </c>
      <c r="AL26" s="11">
        <f>'OddsRatio_working_3-way'!Z26+'OddsRatio_working_3-way'!AF26</f>
        <v>1.0578157600975615</v>
      </c>
      <c r="AM26" s="11">
        <f>'OddsRatio_working_3-way'!AA26+'OddsRatio_working_3-way'!AG26</f>
        <v>-0.82158717275071491</v>
      </c>
      <c r="AN26" s="11">
        <f>'OddsRatio_working_3-way'!AB26+'OddsRatio_working_3-way'!AH26</f>
        <v>-0.23622858734684737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1.0578157600975615</v>
      </c>
      <c r="AS26" s="11">
        <f>IF(('OddsRatio_working_3-way'!X26=0),IF(Q26&gt;0,-Q26^(1/3),(-Q26)^(1/3)),'OddsRatio_working_3-way'!AM26-'OddsRatio_working_3-way'!R26/3)</f>
        <v>-0.82158717275071491</v>
      </c>
      <c r="AT26" s="11">
        <f>IF(('OddsRatio_working_3-way'!X26=0),IF(Q26&gt;0,-Q26^(1/3),(-Q26)^(1/3)),'OddsRatio_working_3-way'!AN26-'OddsRatio_working_3-way'!R26/3)</f>
        <v>-0.23622858734684737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2.12</v>
      </c>
      <c r="B27" s="4">
        <f>IF('True_Odds_Calculator_3-way'!B28="","",'True_Odds_Calculator_3-way'!B28)</f>
        <v>3.26</v>
      </c>
      <c r="C27" s="4">
        <f>IF('True_Odds_Calculator_3-way'!C28="","",'True_Odds_Calculator_3-way'!C28)</f>
        <v>4</v>
      </c>
      <c r="D27" s="9">
        <f t="shared" si="13"/>
        <v>0.4607247595593455</v>
      </c>
      <c r="E27" s="9">
        <f t="shared" si="14"/>
        <v>0.29745188589415683</v>
      </c>
      <c r="F27" s="9">
        <f t="shared" si="15"/>
        <v>0.24182335454649795</v>
      </c>
      <c r="G27" s="9">
        <f t="shared" si="16"/>
        <v>1.0450832962699079</v>
      </c>
      <c r="H27" s="9">
        <f t="shared" si="17"/>
        <v>2.1704932918222966</v>
      </c>
      <c r="I27" s="9">
        <f t="shared" si="18"/>
        <v>3.3618882495699922</v>
      </c>
      <c r="J27" s="9">
        <f t="shared" si="19"/>
        <v>4.1352498888097236</v>
      </c>
      <c r="K27" s="11">
        <f t="shared" si="20"/>
        <v>0.47169811320754712</v>
      </c>
      <c r="L27" s="11">
        <f t="shared" si="21"/>
        <v>0.30674846625766872</v>
      </c>
      <c r="M27" s="11">
        <f t="shared" si="22"/>
        <v>0.25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-0.27468456997337676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0.23078481305706675</v>
      </c>
      <c r="Q27" s="11">
        <f>2*'OddsRatio_working_3-way'!K27*'OddsRatio_working_3-way'!L27*'OddsRatio_working_3-way'!M27</f>
        <v>7.2346336381525628E-2</v>
      </c>
      <c r="R27" s="11">
        <f t="shared" si="23"/>
        <v>0</v>
      </c>
      <c r="S27" s="11">
        <f t="shared" si="24"/>
        <v>-0.84018120522545225</v>
      </c>
      <c r="T27" s="11">
        <f t="shared" si="25"/>
        <v>-0.26337968815844898</v>
      </c>
      <c r="U27" s="11">
        <f>'OddsRatio_working_3-way'!S27-'OddsRatio_working_3-way'!R27^2/3</f>
        <v>-0.84018120522545225</v>
      </c>
      <c r="V27" s="11">
        <f>'OddsRatio_working_3-way'!S27*'OddsRatio_working_3-way'!R27/3-2*'OddsRatio_working_3-way'!R27^3/27-'OddsRatio_working_3-way'!T27</f>
        <v>0.26337968815844898</v>
      </c>
      <c r="W27" s="11">
        <f>'OddsRatio_working_3-way'!V27^2+4*'OddsRatio_working_3-way'!U27^3/27</f>
        <v>-1.849597808366607E-2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0.14821001840134482</v>
      </c>
      <c r="Y27" s="11">
        <f>IF('OddsRatio_working_3-way'!W27&gt;=0,IF('OddsRatio_working_3-way'!V27+SQRT('OddsRatio_working_3-way'!W27)&gt;0,0,PI()),ACOS('OddsRatio_working_3-way'!V27/(2*'OddsRatio_working_3-way'!X27)))</f>
        <v>0.47665333326951109</v>
      </c>
      <c r="Z27" s="11">
        <f>'OddsRatio_working_3-way'!X27^(1/3)*COS('OddsRatio_working_3-way'!Y27/3)</f>
        <v>0.52254164813495396</v>
      </c>
      <c r="AA27" s="11">
        <f>'OddsRatio_working_3-way'!X27^(1/3)*COS(('OddsRatio_working_3-way'!Y27+2*PI())/3)</f>
        <v>-0.33378269054233428</v>
      </c>
      <c r="AB27" s="11">
        <f>'OddsRatio_working_3-way'!X27^(1/3)*COS(('OddsRatio_working_3-way'!Y27+4*PI())/3)</f>
        <v>-0.18875895759261985</v>
      </c>
      <c r="AC27" s="11">
        <f>'OddsRatio_working_3-way'!X27^(1/3)*SIN('OddsRatio_working_3-way'!Y27/3)</f>
        <v>8.3729491257402033E-2</v>
      </c>
      <c r="AD27" s="11">
        <f>'OddsRatio_working_3-way'!X27^(1/3)*SIN(('OddsRatio_working_3-way'!Y27+2*PI())/3)</f>
        <v>0.41066959619155852</v>
      </c>
      <c r="AE27" s="11">
        <f>'OddsRatio_working_3-way'!X27^(1/3)*SIN(('OddsRatio_working_3-way'!Y27+4*PI())/3)</f>
        <v>-0.49439908744896066</v>
      </c>
      <c r="AF27" s="11">
        <f>-'OddsRatio_working_3-way'!U27/(3*'OddsRatio_working_3-way'!X27^(1/3))*COS(('OddsRatio_working_3-way'!Y27)/3)</f>
        <v>0.52254164813495396</v>
      </c>
      <c r="AG27" s="11">
        <f>-'OddsRatio_working_3-way'!U27/(3*'OddsRatio_working_3-way'!X27^(1/3))*COS(('OddsRatio_working_3-way'!Y27+2*PI())/3)</f>
        <v>-0.33378269054233423</v>
      </c>
      <c r="AH27" s="11">
        <f>-'OddsRatio_working_3-way'!U27/(3*'OddsRatio_working_3-way'!X27^(1/3))*COS(('OddsRatio_working_3-way'!Y27+4*PI())/3)</f>
        <v>-0.18875895759261979</v>
      </c>
      <c r="AI27" s="11">
        <f>'OddsRatio_working_3-way'!U27/(3*'OddsRatio_working_3-way'!X27^(1/3))*SIN(('OddsRatio_working_3-way'!Y27)/3)</f>
        <v>-8.3729491257402019E-2</v>
      </c>
      <c r="AJ27" s="11">
        <f>'OddsRatio_working_3-way'!U27/(3*'OddsRatio_working_3-way'!X27^(1/3))*SIN(('OddsRatio_working_3-way'!Y27+2*PI())/3)</f>
        <v>-0.41066959619155846</v>
      </c>
      <c r="AK27" s="11">
        <f>'OddsRatio_working_3-way'!U27/(3*'OddsRatio_working_3-way'!X27^(1/3))*SIN(('OddsRatio_working_3-way'!Y27+4*PI())/3)</f>
        <v>0.49439908744896055</v>
      </c>
      <c r="AL27" s="11">
        <f>'OddsRatio_working_3-way'!Z27+'OddsRatio_working_3-way'!AF27</f>
        <v>1.0450832962699079</v>
      </c>
      <c r="AM27" s="11">
        <f>'OddsRatio_working_3-way'!AA27+'OddsRatio_working_3-way'!AG27</f>
        <v>-0.66756538108466845</v>
      </c>
      <c r="AN27" s="11">
        <f>'OddsRatio_working_3-way'!AB27+'OddsRatio_working_3-way'!AH27</f>
        <v>-0.37751791518523964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1.0450832962699079</v>
      </c>
      <c r="AS27" s="11">
        <f>IF(('OddsRatio_working_3-way'!X27=0),IF(Q27&gt;0,-Q27^(1/3),(-Q27)^(1/3)),'OddsRatio_working_3-way'!AM27-'OddsRatio_working_3-way'!R27/3)</f>
        <v>-0.66756538108466845</v>
      </c>
      <c r="AT27" s="11">
        <f>IF(('OddsRatio_working_3-way'!X27=0),IF(Q27&gt;0,-Q27^(1/3),(-Q27)^(1/3)),'OddsRatio_working_3-way'!AN27-'OddsRatio_working_3-way'!R27/3)</f>
        <v>-0.37751791518523964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2.59</v>
      </c>
      <c r="B28" s="4">
        <f>IF('True_Odds_Calculator_3-way'!B29="","",'True_Odds_Calculator_3-way'!B29)</f>
        <v>3.4</v>
      </c>
      <c r="C28" s="4">
        <f>IF('True_Odds_Calculator_3-way'!C29="","",'True_Odds_Calculator_3-way'!C29)</f>
        <v>2.87</v>
      </c>
      <c r="D28" s="9">
        <f t="shared" si="13"/>
        <v>0.37597219213890953</v>
      </c>
      <c r="E28" s="9">
        <f t="shared" si="14"/>
        <v>0.28528106732966324</v>
      </c>
      <c r="F28" s="9">
        <f t="shared" si="15"/>
        <v>0.33874674053142728</v>
      </c>
      <c r="G28" s="9">
        <f t="shared" si="16"/>
        <v>1.0438812433885694</v>
      </c>
      <c r="H28" s="9">
        <f t="shared" si="17"/>
        <v>2.6597711769878249</v>
      </c>
      <c r="I28" s="9">
        <f t="shared" si="18"/>
        <v>3.5053149841325659</v>
      </c>
      <c r="J28" s="9">
        <f t="shared" si="19"/>
        <v>2.9520579251366255</v>
      </c>
      <c r="K28" s="11">
        <f t="shared" si="20"/>
        <v>0.38610038610038611</v>
      </c>
      <c r="L28" s="11">
        <f t="shared" si="21"/>
        <v>0.29411764705882354</v>
      </c>
      <c r="M28" s="11">
        <f t="shared" si="22"/>
        <v>0.34843205574912889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-0.28235104193292349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0.23186598304450323</v>
      </c>
      <c r="Q28" s="11">
        <f>2*'OddsRatio_working_3-way'!K28*'OddsRatio_working_3-way'!L28*'OddsRatio_working_3-way'!M28</f>
        <v>7.9135147796758773E-2</v>
      </c>
      <c r="R28" s="11">
        <f t="shared" si="23"/>
        <v>0</v>
      </c>
      <c r="S28" s="11">
        <f t="shared" si="24"/>
        <v>-0.82119754705770243</v>
      </c>
      <c r="T28" s="11">
        <f t="shared" si="25"/>
        <v>-0.28027220036099054</v>
      </c>
      <c r="U28" s="11">
        <f>'OddsRatio_working_3-way'!S28-'OddsRatio_working_3-way'!R28^2/3</f>
        <v>-0.82119754705770243</v>
      </c>
      <c r="V28" s="11">
        <f>'OddsRatio_working_3-way'!S28*'OddsRatio_working_3-way'!R28/3-2*'OddsRatio_working_3-way'!R28^3/27-'OddsRatio_working_3-way'!T28</f>
        <v>0.28027220036099054</v>
      </c>
      <c r="W28" s="11">
        <f>'OddsRatio_working_3-way'!V28^2+4*'OddsRatio_working_3-way'!U28^3/27</f>
        <v>-3.49004504923138E-3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0.14321535474978112</v>
      </c>
      <c r="Y28" s="11">
        <f>IF('OddsRatio_working_3-way'!W28&gt;=0,IF('OddsRatio_working_3-way'!V28+SQRT('OddsRatio_working_3-way'!W28)&gt;0,0,PI()),ACOS('OddsRatio_working_3-way'!V28/(2*'OddsRatio_working_3-way'!X28)))</f>
        <v>0.20774196324300709</v>
      </c>
      <c r="Z28" s="11">
        <f>'OddsRatio_working_3-way'!X28^(1/3)*COS('OddsRatio_working_3-way'!Y28/3)</f>
        <v>0.52194062169428468</v>
      </c>
      <c r="AA28" s="11">
        <f>'OddsRatio_working_3-way'!X28^(1/3)*COS(('OddsRatio_working_3-way'!Y28+2*PI())/3)</f>
        <v>-0.29232118537183954</v>
      </c>
      <c r="AB28" s="11">
        <f>'OddsRatio_working_3-way'!X28^(1/3)*COS(('OddsRatio_working_3-way'!Y28+4*PI())/3)</f>
        <v>-0.22961943632244522</v>
      </c>
      <c r="AC28" s="11">
        <f>'OddsRatio_working_3-way'!X28^(1/3)*SIN('OddsRatio_working_3-way'!Y28/3)</f>
        <v>3.6200871692328274E-2</v>
      </c>
      <c r="AD28" s="11">
        <f>'OddsRatio_working_3-way'!X28^(1/3)*SIN(('OddsRatio_working_3-way'!Y28+2*PI())/3)</f>
        <v>0.43391340180812971</v>
      </c>
      <c r="AE28" s="11">
        <f>'OddsRatio_working_3-way'!X28^(1/3)*SIN(('OddsRatio_working_3-way'!Y28+4*PI())/3)</f>
        <v>-0.47011427350045787</v>
      </c>
      <c r="AF28" s="11">
        <f>-'OddsRatio_working_3-way'!U28/(3*'OddsRatio_working_3-way'!X28^(1/3))*COS(('OddsRatio_working_3-way'!Y28)/3)</f>
        <v>0.52194062169428468</v>
      </c>
      <c r="AG28" s="11">
        <f>-'OddsRatio_working_3-way'!U28/(3*'OddsRatio_working_3-way'!X28^(1/3))*COS(('OddsRatio_working_3-way'!Y28+2*PI())/3)</f>
        <v>-0.29232118537183954</v>
      </c>
      <c r="AH28" s="11">
        <f>-'OddsRatio_working_3-way'!U28/(3*'OddsRatio_working_3-way'!X28^(1/3))*COS(('OddsRatio_working_3-way'!Y28+4*PI())/3)</f>
        <v>-0.22961943632244522</v>
      </c>
      <c r="AI28" s="11">
        <f>'OddsRatio_working_3-way'!U28/(3*'OddsRatio_working_3-way'!X28^(1/3))*SIN(('OddsRatio_working_3-way'!Y28)/3)</f>
        <v>-3.6200871692328274E-2</v>
      </c>
      <c r="AJ28" s="11">
        <f>'OddsRatio_working_3-way'!U28/(3*'OddsRatio_working_3-way'!X28^(1/3))*SIN(('OddsRatio_working_3-way'!Y28+2*PI())/3)</f>
        <v>-0.43391340180812971</v>
      </c>
      <c r="AK28" s="11">
        <f>'OddsRatio_working_3-way'!U28/(3*'OddsRatio_working_3-way'!X28^(1/3))*SIN(('OddsRatio_working_3-way'!Y28+4*PI())/3)</f>
        <v>0.47011427350045787</v>
      </c>
      <c r="AL28" s="11">
        <f>'OddsRatio_working_3-way'!Z28+'OddsRatio_working_3-way'!AF28</f>
        <v>1.0438812433885694</v>
      </c>
      <c r="AM28" s="11">
        <f>'OddsRatio_working_3-way'!AA28+'OddsRatio_working_3-way'!AG28</f>
        <v>-0.58464237074367909</v>
      </c>
      <c r="AN28" s="11">
        <f>'OddsRatio_working_3-way'!AB28+'OddsRatio_working_3-way'!AH28</f>
        <v>-0.45923887264489044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1.0438812433885694</v>
      </c>
      <c r="AS28" s="11">
        <f>IF(('OddsRatio_working_3-way'!X28=0),IF(Q28&gt;0,-Q28^(1/3),(-Q28)^(1/3)),'OddsRatio_working_3-way'!AM28-'OddsRatio_working_3-way'!R28/3)</f>
        <v>-0.58464237074367909</v>
      </c>
      <c r="AT28" s="11">
        <f>IF(('OddsRatio_working_3-way'!X28=0),IF(Q28&gt;0,-Q28^(1/3),(-Q28)^(1/3)),'OddsRatio_working_3-way'!AN28-'OddsRatio_working_3-way'!R28/3)</f>
        <v>-0.45923887264489044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1.76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4.74</v>
      </c>
      <c r="D29" s="9">
        <f t="shared" si="13"/>
        <v>0.55587654985181112</v>
      </c>
      <c r="E29" s="9">
        <f t="shared" si="14"/>
        <v>0.24135472677310299</v>
      </c>
      <c r="F29" s="9">
        <f t="shared" si="15"/>
        <v>0.20276872337508595</v>
      </c>
      <c r="G29" s="9">
        <f t="shared" si="16"/>
        <v>1.0512639197985363</v>
      </c>
      <c r="H29" s="9">
        <f t="shared" si="17"/>
        <v>1.7989605790468872</v>
      </c>
      <c r="I29" s="9">
        <f t="shared" si="18"/>
        <v>4.143279120197624</v>
      </c>
      <c r="J29" s="9">
        <f t="shared" si="19"/>
        <v>4.9317270600465264</v>
      </c>
      <c r="K29" s="11">
        <f t="shared" si="20"/>
        <v>0.56818181818181823</v>
      </c>
      <c r="L29" s="11">
        <f t="shared" si="21"/>
        <v>0.25062656641604009</v>
      </c>
      <c r="M29" s="11">
        <f t="shared" si="22"/>
        <v>0.21097046413502107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-0.25532449266626489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0.22501833794305481</v>
      </c>
      <c r="Q29" s="11">
        <f>2*'OddsRatio_working_3-way'!K29*'OddsRatio_working_3-way'!L29*'OddsRatio_working_3-way'!M29</f>
        <v>6.00850034560894E-2</v>
      </c>
      <c r="R29" s="11">
        <f t="shared" si="23"/>
        <v>0</v>
      </c>
      <c r="S29" s="11">
        <f t="shared" si="24"/>
        <v>-0.88130337827470662</v>
      </c>
      <c r="T29" s="11">
        <f t="shared" si="25"/>
        <v>-0.23532800487976144</v>
      </c>
      <c r="U29" s="11">
        <f>'OddsRatio_working_3-way'!S29-'OddsRatio_working_3-way'!R29^2/3</f>
        <v>-0.88130337827470662</v>
      </c>
      <c r="V29" s="11">
        <f>'OddsRatio_working_3-way'!S29*'OddsRatio_working_3-way'!R29/3-2*'OddsRatio_working_3-way'!R29^3/27-'OddsRatio_working_3-way'!T29</f>
        <v>0.23532800487976144</v>
      </c>
      <c r="W29" s="11">
        <f>'OddsRatio_working_3-way'!V29^2+4*'OddsRatio_working_3-way'!U29^3/27</f>
        <v>-4.6028803517915141E-2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0.1592231715223982</v>
      </c>
      <c r="Y29" s="11">
        <f>IF('OddsRatio_working_3-way'!W29&gt;=0,IF('OddsRatio_working_3-way'!V29+SQRT('OddsRatio_working_3-way'!W29)&gt;0,0,PI()),ACOS('OddsRatio_working_3-way'!V29/(2*'OddsRatio_working_3-way'!X29)))</f>
        <v>0.73922941853723134</v>
      </c>
      <c r="Z29" s="11">
        <f>'OddsRatio_working_3-way'!X29^(1/3)*COS('OddsRatio_working_3-way'!Y29/3)</f>
        <v>0.52563195989926814</v>
      </c>
      <c r="AA29" s="11">
        <f>'OddsRatio_working_3-way'!X29^(1/3)*COS(('OddsRatio_working_3-way'!Y29+2*PI())/3)</f>
        <v>-0.37731107424636501</v>
      </c>
      <c r="AB29" s="11">
        <f>'OddsRatio_working_3-way'!X29^(1/3)*COS(('OddsRatio_working_3-way'!Y29+4*PI())/3)</f>
        <v>-0.14832088565290319</v>
      </c>
      <c r="AC29" s="11">
        <f>'OddsRatio_working_3-way'!X29^(1/3)*SIN('OddsRatio_working_3-way'!Y29/3)</f>
        <v>0.13220754702621856</v>
      </c>
      <c r="AD29" s="11">
        <f>'OddsRatio_working_3-way'!X29^(1/3)*SIN(('OddsRatio_working_3-way'!Y29+2*PI())/3)</f>
        <v>0.38910685680066032</v>
      </c>
      <c r="AE29" s="11">
        <f>'OddsRatio_working_3-way'!X29^(1/3)*SIN(('OddsRatio_working_3-way'!Y29+4*PI())/3)</f>
        <v>-0.52131440382687866</v>
      </c>
      <c r="AF29" s="11">
        <f>-'OddsRatio_working_3-way'!U29/(3*'OddsRatio_working_3-way'!X29^(1/3))*COS(('OddsRatio_working_3-way'!Y29)/3)</f>
        <v>0.52563195989926814</v>
      </c>
      <c r="AG29" s="11">
        <f>-'OddsRatio_working_3-way'!U29/(3*'OddsRatio_working_3-way'!X29^(1/3))*COS(('OddsRatio_working_3-way'!Y29+2*PI())/3)</f>
        <v>-0.37731107424636501</v>
      </c>
      <c r="AH29" s="11">
        <f>-'OddsRatio_working_3-way'!U29/(3*'OddsRatio_working_3-way'!X29^(1/3))*COS(('OddsRatio_working_3-way'!Y29+4*PI())/3)</f>
        <v>-0.14832088565290319</v>
      </c>
      <c r="AI29" s="11">
        <f>'OddsRatio_working_3-way'!U29/(3*'OddsRatio_working_3-way'!X29^(1/3))*SIN(('OddsRatio_working_3-way'!Y29)/3)</f>
        <v>-0.13220754702621856</v>
      </c>
      <c r="AJ29" s="11">
        <f>'OddsRatio_working_3-way'!U29/(3*'OddsRatio_working_3-way'!X29^(1/3))*SIN(('OddsRatio_working_3-way'!Y29+2*PI())/3)</f>
        <v>-0.38910685680066032</v>
      </c>
      <c r="AK29" s="11">
        <f>'OddsRatio_working_3-way'!U29/(3*'OddsRatio_working_3-way'!X29^(1/3))*SIN(('OddsRatio_working_3-way'!Y29+4*PI())/3)</f>
        <v>0.52131440382687866</v>
      </c>
      <c r="AL29" s="11">
        <f>'OddsRatio_working_3-way'!Z29+'OddsRatio_working_3-way'!AF29</f>
        <v>1.0512639197985363</v>
      </c>
      <c r="AM29" s="11">
        <f>'OddsRatio_working_3-way'!AA29+'OddsRatio_working_3-way'!AG29</f>
        <v>-0.75462214849273002</v>
      </c>
      <c r="AN29" s="11">
        <f>'OddsRatio_working_3-way'!AB29+'OddsRatio_working_3-way'!AH29</f>
        <v>-0.29664177130580638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1.0512639197985363</v>
      </c>
      <c r="AS29" s="11">
        <f>IF(('OddsRatio_working_3-way'!X29=0),IF(Q29&gt;0,-Q29^(1/3),(-Q29)^(1/3)),'OddsRatio_working_3-way'!AM29-'OddsRatio_working_3-way'!R29/3)</f>
        <v>-0.75462214849273002</v>
      </c>
      <c r="AT29" s="11">
        <f>IF(('OddsRatio_working_3-way'!X29=0),IF(Q29&gt;0,-Q29^(1/3),(-Q29)^(1/3)),'OddsRatio_working_3-way'!AN29-'OddsRatio_working_3-way'!R29/3)</f>
        <v>-0.29664177130580638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1.84</v>
      </c>
      <c r="B30" s="4">
        <f>IF('True_Odds_Calculator_3-way'!B31="","",'True_Odds_Calculator_3-way'!B31)</f>
        <v>3.78</v>
      </c>
      <c r="C30" s="4">
        <f>IF('True_Odds_Calculator_3-way'!C31="","",'True_Odds_Calculator_3-way'!C31)</f>
        <v>4.51</v>
      </c>
      <c r="D30" s="9">
        <f t="shared" si="13"/>
        <v>0.53137376962142846</v>
      </c>
      <c r="E30" s="9">
        <f t="shared" si="14"/>
        <v>0.25518556048258201</v>
      </c>
      <c r="F30" s="9">
        <f t="shared" si="15"/>
        <v>0.21344066989598964</v>
      </c>
      <c r="G30" s="9">
        <f t="shared" si="16"/>
        <v>1.0498982098716712</v>
      </c>
      <c r="H30" s="9">
        <f t="shared" si="17"/>
        <v>1.8819144962922036</v>
      </c>
      <c r="I30" s="9">
        <f t="shared" si="18"/>
        <v>3.9187170234432451</v>
      </c>
      <c r="J30" s="9">
        <f t="shared" si="19"/>
        <v>4.6851427166495654</v>
      </c>
      <c r="K30" s="11">
        <f t="shared" si="20"/>
        <v>0.54347826086956519</v>
      </c>
      <c r="L30" s="11">
        <f t="shared" si="21"/>
        <v>0.26455026455026459</v>
      </c>
      <c r="M30" s="11">
        <f t="shared" si="22"/>
        <v>0.22172949002217296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-0.26130338378482598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0.22730205657034924</v>
      </c>
      <c r="Q30" s="11">
        <f>2*'OddsRatio_working_3-way'!K30*'OddsRatio_working_3-way'!L30*'OddsRatio_working_3-way'!M30</f>
        <v>6.3759342656479465E-2</v>
      </c>
      <c r="R30" s="11">
        <f t="shared" si="23"/>
        <v>0</v>
      </c>
      <c r="S30" s="11">
        <f t="shared" si="24"/>
        <v>-0.86987796819931107</v>
      </c>
      <c r="T30" s="11">
        <f t="shared" si="25"/>
        <v>-0.24400504016810975</v>
      </c>
      <c r="U30" s="11">
        <f>'OddsRatio_working_3-way'!S30-'OddsRatio_working_3-way'!R30^2/3</f>
        <v>-0.86987796819931107</v>
      </c>
      <c r="V30" s="11">
        <f>'OddsRatio_working_3-way'!S30*'OddsRatio_working_3-way'!R30/3-2*'OddsRatio_working_3-way'!R30^3/27-'OddsRatio_working_3-way'!T30</f>
        <v>0.24400504016810975</v>
      </c>
      <c r="W30" s="11">
        <f>'OddsRatio_working_3-way'!V30^2+4*'OddsRatio_working_3-way'!U30^3/27</f>
        <v>-3.7976494632685508E-2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0.15613692249122751</v>
      </c>
      <c r="Y30" s="11">
        <f>IF('OddsRatio_working_3-way'!W30&gt;=0,IF('OddsRatio_working_3-way'!V30+SQRT('OddsRatio_working_3-way'!W30)&gt;0,0,PI()),ACOS('OddsRatio_working_3-way'!V30/(2*'OddsRatio_working_3-way'!X30)))</f>
        <v>0.67391963699699631</v>
      </c>
      <c r="Z30" s="11">
        <f>'OddsRatio_working_3-way'!X30^(1/3)*COS('OddsRatio_working_3-way'!Y30/3)</f>
        <v>0.52494910493583558</v>
      </c>
      <c r="AA30" s="11">
        <f>'OddsRatio_working_3-way'!X30^(1/3)*COS(('OddsRatio_working_3-way'!Y30+2*PI())/3)</f>
        <v>-0.36635342409312632</v>
      </c>
      <c r="AB30" s="11">
        <f>'OddsRatio_working_3-way'!X30^(1/3)*COS(('OddsRatio_working_3-way'!Y30+4*PI())/3)</f>
        <v>-0.15859568084270903</v>
      </c>
      <c r="AC30" s="11">
        <f>'OddsRatio_working_3-way'!X30^(1/3)*SIN('OddsRatio_working_3-way'!Y30/3)</f>
        <v>0.11994898899185752</v>
      </c>
      <c r="AD30" s="11">
        <f>'OddsRatio_working_3-way'!X30^(1/3)*SIN(('OddsRatio_working_3-way'!Y30+2*PI())/3)</f>
        <v>0.394644766072408</v>
      </c>
      <c r="AE30" s="11">
        <f>'OddsRatio_working_3-way'!X30^(1/3)*SIN(('OddsRatio_working_3-way'!Y30+4*PI())/3)</f>
        <v>-0.51459375506426552</v>
      </c>
      <c r="AF30" s="11">
        <f>-'OddsRatio_working_3-way'!U30/(3*'OddsRatio_working_3-way'!X30^(1/3))*COS(('OddsRatio_working_3-way'!Y30)/3)</f>
        <v>0.52494910493583558</v>
      </c>
      <c r="AG30" s="11">
        <f>-'OddsRatio_working_3-way'!U30/(3*'OddsRatio_working_3-way'!X30^(1/3))*COS(('OddsRatio_working_3-way'!Y30+2*PI())/3)</f>
        <v>-0.36635342409312632</v>
      </c>
      <c r="AH30" s="11">
        <f>-'OddsRatio_working_3-way'!U30/(3*'OddsRatio_working_3-way'!X30^(1/3))*COS(('OddsRatio_working_3-way'!Y30+4*PI())/3)</f>
        <v>-0.15859568084270903</v>
      </c>
      <c r="AI30" s="11">
        <f>'OddsRatio_working_3-way'!U30/(3*'OddsRatio_working_3-way'!X30^(1/3))*SIN(('OddsRatio_working_3-way'!Y30)/3)</f>
        <v>-0.11994898899185752</v>
      </c>
      <c r="AJ30" s="11">
        <f>'OddsRatio_working_3-way'!U30/(3*'OddsRatio_working_3-way'!X30^(1/3))*SIN(('OddsRatio_working_3-way'!Y30+2*PI())/3)</f>
        <v>-0.394644766072408</v>
      </c>
      <c r="AK30" s="11">
        <f>'OddsRatio_working_3-way'!U30/(3*'OddsRatio_working_3-way'!X30^(1/3))*SIN(('OddsRatio_working_3-way'!Y30+4*PI())/3)</f>
        <v>0.51459375506426552</v>
      </c>
      <c r="AL30" s="11">
        <f>'OddsRatio_working_3-way'!Z30+'OddsRatio_working_3-way'!AF30</f>
        <v>1.0498982098716712</v>
      </c>
      <c r="AM30" s="11">
        <f>'OddsRatio_working_3-way'!AA30+'OddsRatio_working_3-way'!AG30</f>
        <v>-0.73270684818625265</v>
      </c>
      <c r="AN30" s="11">
        <f>'OddsRatio_working_3-way'!AB30+'OddsRatio_working_3-way'!AH30</f>
        <v>-0.31719136168541806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1.0498982098716712</v>
      </c>
      <c r="AS30" s="11">
        <f>IF(('OddsRatio_working_3-way'!X30=0),IF(Q30&gt;0,-Q30^(1/3),(-Q30)^(1/3)),'OddsRatio_working_3-way'!AM30-'OddsRatio_working_3-way'!R30/3)</f>
        <v>-0.73270684818625265</v>
      </c>
      <c r="AT30" s="11">
        <f>IF(('OddsRatio_working_3-way'!X30=0),IF(Q30&gt;0,-Q30^(1/3),(-Q30)^(1/3)),'OddsRatio_working_3-way'!AN30-'OddsRatio_working_3-way'!R30/3)</f>
        <v>-0.31719136168541806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2.8</v>
      </c>
      <c r="B31" s="4">
        <f>IF('True_Odds_Calculator_3-way'!B32="","",'True_Odds_Calculator_3-way'!B32)</f>
        <v>3.35</v>
      </c>
      <c r="C31" s="4">
        <f>IF('True_Odds_Calculator_3-way'!C32="","",'True_Odds_Calculator_3-way'!C32)</f>
        <v>2.7</v>
      </c>
      <c r="D31" s="9">
        <f t="shared" si="13"/>
        <v>0.34825057166424184</v>
      </c>
      <c r="E31" s="9">
        <f t="shared" si="14"/>
        <v>0.29041557141101315</v>
      </c>
      <c r="F31" s="9">
        <f t="shared" si="15"/>
        <v>0.36133385692474501</v>
      </c>
      <c r="G31" s="9">
        <f t="shared" si="16"/>
        <v>1.0397198029331083</v>
      </c>
      <c r="H31" s="9">
        <f t="shared" si="17"/>
        <v>2.871495645279595</v>
      </c>
      <c r="I31" s="9">
        <f t="shared" si="18"/>
        <v>3.4433415368928042</v>
      </c>
      <c r="J31" s="9">
        <f t="shared" si="19"/>
        <v>2.7675236649862844</v>
      </c>
      <c r="K31" s="11">
        <f t="shared" si="20"/>
        <v>0.35714285714285715</v>
      </c>
      <c r="L31" s="11">
        <f t="shared" si="21"/>
        <v>0.29850746268656714</v>
      </c>
      <c r="M31" s="11">
        <f t="shared" si="22"/>
        <v>0.37037037037037035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-0.28393745557924677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0.23098791755508172</v>
      </c>
      <c r="Q31" s="11">
        <f>2*'OddsRatio_working_3-way'!K31*'OddsRatio_working_3-way'!L31*'OddsRatio_working_3-way'!M31</f>
        <v>7.8970228223959563E-2</v>
      </c>
      <c r="R31" s="11">
        <f t="shared" si="23"/>
        <v>0</v>
      </c>
      <c r="S31" s="11">
        <f t="shared" si="24"/>
        <v>-0.81351689612014977</v>
      </c>
      <c r="T31" s="11">
        <f t="shared" si="25"/>
        <v>-0.27812543457099137</v>
      </c>
      <c r="U31" s="11">
        <f>'OddsRatio_working_3-way'!S31-'OddsRatio_working_3-way'!R31^2/3</f>
        <v>-0.81351689612014977</v>
      </c>
      <c r="V31" s="11">
        <f>'OddsRatio_working_3-way'!S31*'OddsRatio_working_3-way'!R31/3-2*'OddsRatio_working_3-way'!R31^3/27-'OddsRatio_working_3-way'!T31</f>
        <v>0.27812543457099137</v>
      </c>
      <c r="W31" s="11">
        <f>'OddsRatio_working_3-way'!V31^2+4*'OddsRatio_working_3-way'!U31^3/27</f>
        <v>-2.4082286786146906E-3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0.14121082291552361</v>
      </c>
      <c r="Y31" s="11">
        <f>IF('OddsRatio_working_3-way'!W31&gt;=0,IF('OddsRatio_working_3-way'!V31+SQRT('OddsRatio_working_3-way'!W31)&gt;0,0,PI()),ACOS('OddsRatio_working_3-way'!V31/(2*'OddsRatio_working_3-way'!X31)))</f>
        <v>0.17464691024514289</v>
      </c>
      <c r="Z31" s="11">
        <f>'OddsRatio_working_3-way'!X31^(1/3)*COS('OddsRatio_working_3-way'!Y31/3)</f>
        <v>0.51985990146655414</v>
      </c>
      <c r="AA31" s="11">
        <f>'OddsRatio_working_3-way'!X31^(1/3)*COS(('OddsRatio_working_3-way'!Y31+2*PI())/3)</f>
        <v>-0.28616897063543739</v>
      </c>
      <c r="AB31" s="11">
        <f>'OddsRatio_working_3-way'!X31^(1/3)*COS(('OddsRatio_working_3-way'!Y31+4*PI())/3)</f>
        <v>-0.23369093083111689</v>
      </c>
      <c r="AC31" s="11">
        <f>'OddsRatio_working_3-way'!X31^(1/3)*SIN('OddsRatio_working_3-way'!Y31/3)</f>
        <v>3.0298210407568592E-2</v>
      </c>
      <c r="AD31" s="11">
        <f>'OddsRatio_working_3-way'!X31^(1/3)*SIN(('OddsRatio_working_3-way'!Y31+2*PI())/3)</f>
        <v>0.43506277587512687</v>
      </c>
      <c r="AE31" s="11">
        <f>'OddsRatio_working_3-way'!X31^(1/3)*SIN(('OddsRatio_working_3-way'!Y31+4*PI())/3)</f>
        <v>-0.46536098628269518</v>
      </c>
      <c r="AF31" s="11">
        <f>-'OddsRatio_working_3-way'!U31/(3*'OddsRatio_working_3-way'!X31^(1/3))*COS(('OddsRatio_working_3-way'!Y31)/3)</f>
        <v>0.51985990146655403</v>
      </c>
      <c r="AG31" s="11">
        <f>-'OddsRatio_working_3-way'!U31/(3*'OddsRatio_working_3-way'!X31^(1/3))*COS(('OddsRatio_working_3-way'!Y31+2*PI())/3)</f>
        <v>-0.28616897063543734</v>
      </c>
      <c r="AH31" s="11">
        <f>-'OddsRatio_working_3-way'!U31/(3*'OddsRatio_working_3-way'!X31^(1/3))*COS(('OddsRatio_working_3-way'!Y31+4*PI())/3)</f>
        <v>-0.23369093083111683</v>
      </c>
      <c r="AI31" s="11">
        <f>'OddsRatio_working_3-way'!U31/(3*'OddsRatio_working_3-way'!X31^(1/3))*SIN(('OddsRatio_working_3-way'!Y31)/3)</f>
        <v>-3.0298210407568586E-2</v>
      </c>
      <c r="AJ31" s="11">
        <f>'OddsRatio_working_3-way'!U31/(3*'OddsRatio_working_3-way'!X31^(1/3))*SIN(('OddsRatio_working_3-way'!Y31+2*PI())/3)</f>
        <v>-0.43506277587512676</v>
      </c>
      <c r="AK31" s="11">
        <f>'OddsRatio_working_3-way'!U31/(3*'OddsRatio_working_3-way'!X31^(1/3))*SIN(('OddsRatio_working_3-way'!Y31+4*PI())/3)</f>
        <v>0.46536098628269512</v>
      </c>
      <c r="AL31" s="11">
        <f>'OddsRatio_working_3-way'!Z31+'OddsRatio_working_3-way'!AF31</f>
        <v>1.0397198029331083</v>
      </c>
      <c r="AM31" s="11">
        <f>'OddsRatio_working_3-way'!AA31+'OddsRatio_working_3-way'!AG31</f>
        <v>-0.57233794127087467</v>
      </c>
      <c r="AN31" s="11">
        <f>'OddsRatio_working_3-way'!AB31+'OddsRatio_working_3-way'!AH31</f>
        <v>-0.46738186166223372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1.0397198029331083</v>
      </c>
      <c r="AS31" s="11">
        <f>IF(('OddsRatio_working_3-way'!X31=0),IF(Q31&gt;0,-Q31^(1/3),(-Q31)^(1/3)),'OddsRatio_working_3-way'!AM31-'OddsRatio_working_3-way'!R31/3)</f>
        <v>-0.57233794127087467</v>
      </c>
      <c r="AT31" s="11">
        <f>IF(('OddsRatio_working_3-way'!X31=0),IF(Q31&gt;0,-Q31^(1/3),(-Q31)^(1/3)),'OddsRatio_working_3-way'!AN31-'OddsRatio_working_3-way'!R31/3)</f>
        <v>-0.46738186166223372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4.63</v>
      </c>
      <c r="C32" s="4">
        <f>IF('True_Odds_Calculator_3-way'!C33="","",'True_Odds_Calculator_3-way'!C33)</f>
        <v>4.6100000000000003</v>
      </c>
      <c r="D32" s="9">
        <f t="shared" si="13"/>
        <v>0.58549584225933349</v>
      </c>
      <c r="E32" s="9">
        <f t="shared" si="14"/>
        <v>0.20679821461434708</v>
      </c>
      <c r="F32" s="9">
        <f t="shared" si="15"/>
        <v>0.20770594312631954</v>
      </c>
      <c r="G32" s="9">
        <f t="shared" si="16"/>
        <v>1.0566478484521342</v>
      </c>
      <c r="H32" s="9">
        <f t="shared" si="17"/>
        <v>1.7079540584629298</v>
      </c>
      <c r="I32" s="9">
        <f t="shared" si="18"/>
        <v>4.8356316898812475</v>
      </c>
      <c r="J32" s="9">
        <f t="shared" si="19"/>
        <v>4.8144987329122051</v>
      </c>
      <c r="K32" s="11">
        <f t="shared" si="20"/>
        <v>0.5988023952095809</v>
      </c>
      <c r="L32" s="11">
        <f t="shared" si="21"/>
        <v>0.21598272138228941</v>
      </c>
      <c r="M32" s="11">
        <f t="shared" si="22"/>
        <v>0.21691973969631234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-0.24631464945934467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0.2219106246683088</v>
      </c>
      <c r="Q32" s="11">
        <f>2*'OddsRatio_working_3-way'!K32*'OddsRatio_working_3-way'!L32*'OddsRatio_working_3-way'!M32</f>
        <v>5.6108881079218416E-2</v>
      </c>
      <c r="R32" s="11">
        <f t="shared" si="23"/>
        <v>0</v>
      </c>
      <c r="S32" s="11">
        <f t="shared" si="24"/>
        <v>-0.90092337242384013</v>
      </c>
      <c r="T32" s="11">
        <f t="shared" si="25"/>
        <v>-0.22779352020830348</v>
      </c>
      <c r="U32" s="11">
        <f>'OddsRatio_working_3-way'!S32-'OddsRatio_working_3-way'!R32^2/3</f>
        <v>-0.90092337242384013</v>
      </c>
      <c r="V32" s="11">
        <f>'OddsRatio_working_3-way'!S32*'OddsRatio_working_3-way'!R32/3-2*'OddsRatio_working_3-way'!R32^3/27-'OddsRatio_working_3-way'!T32</f>
        <v>0.22779352020830348</v>
      </c>
      <c r="W32" s="11">
        <f>'OddsRatio_working_3-way'!V32^2+4*'OddsRatio_working_3-way'!U32^3/27</f>
        <v>-5.6442867386979394E-2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0.16456970805396581</v>
      </c>
      <c r="Y32" s="11">
        <f>IF('OddsRatio_working_3-way'!W32&gt;=0,IF('OddsRatio_working_3-way'!V32+SQRT('OddsRatio_working_3-way'!W32)&gt;0,0,PI()),ACOS('OddsRatio_working_3-way'!V32/(2*'OddsRatio_working_3-way'!X32)))</f>
        <v>0.80641821840594108</v>
      </c>
      <c r="Z32" s="11">
        <f>'OddsRatio_working_3-way'!X32^(1/3)*COS('OddsRatio_working_3-way'!Y32/3)</f>
        <v>0.52832392422606711</v>
      </c>
      <c r="AA32" s="11">
        <f>'OddsRatio_working_3-way'!X32^(1/3)*COS(('OddsRatio_working_3-way'!Y32+2*PI())/3)</f>
        <v>-0.39020249695693482</v>
      </c>
      <c r="AB32" s="11">
        <f>'OddsRatio_working_3-way'!X32^(1/3)*COS(('OddsRatio_working_3-way'!Y32+4*PI())/3)</f>
        <v>-0.13812142726913229</v>
      </c>
      <c r="AC32" s="11">
        <f>'OddsRatio_working_3-way'!X32^(1/3)*SIN('OddsRatio_working_3-way'!Y32/3)</f>
        <v>0.14553907344186154</v>
      </c>
      <c r="AD32" s="11">
        <f>'OddsRatio_working_3-way'!X32^(1/3)*SIN(('OddsRatio_working_3-way'!Y32+2*PI())/3)</f>
        <v>0.38477240308592825</v>
      </c>
      <c r="AE32" s="11">
        <f>'OddsRatio_working_3-way'!X32^(1/3)*SIN(('OddsRatio_working_3-way'!Y32+4*PI())/3)</f>
        <v>-0.53031147652778976</v>
      </c>
      <c r="AF32" s="11">
        <f>-'OddsRatio_working_3-way'!U32/(3*'OddsRatio_working_3-way'!X32^(1/3))*COS(('OddsRatio_working_3-way'!Y32)/3)</f>
        <v>0.528323924226067</v>
      </c>
      <c r="AG32" s="11">
        <f>-'OddsRatio_working_3-way'!U32/(3*'OddsRatio_working_3-way'!X32^(1/3))*COS(('OddsRatio_working_3-way'!Y32+2*PI())/3)</f>
        <v>-0.39020249695693471</v>
      </c>
      <c r="AH32" s="11">
        <f>-'OddsRatio_working_3-way'!U32/(3*'OddsRatio_working_3-way'!X32^(1/3))*COS(('OddsRatio_working_3-way'!Y32+4*PI())/3)</f>
        <v>-0.13812142726913226</v>
      </c>
      <c r="AI32" s="11">
        <f>'OddsRatio_working_3-way'!U32/(3*'OddsRatio_working_3-way'!X32^(1/3))*SIN(('OddsRatio_working_3-way'!Y32)/3)</f>
        <v>-0.14553907344186151</v>
      </c>
      <c r="AJ32" s="11">
        <f>'OddsRatio_working_3-way'!U32/(3*'OddsRatio_working_3-way'!X32^(1/3))*SIN(('OddsRatio_working_3-way'!Y32+2*PI())/3)</f>
        <v>-0.38477240308592819</v>
      </c>
      <c r="AK32" s="11">
        <f>'OddsRatio_working_3-way'!U32/(3*'OddsRatio_working_3-way'!X32^(1/3))*SIN(('OddsRatio_working_3-way'!Y32+4*PI())/3)</f>
        <v>0.53031147652778965</v>
      </c>
      <c r="AL32" s="11">
        <f>'OddsRatio_working_3-way'!Z32+'OddsRatio_working_3-way'!AF32</f>
        <v>1.0566478484521342</v>
      </c>
      <c r="AM32" s="11">
        <f>'OddsRatio_working_3-way'!AA32+'OddsRatio_working_3-way'!AG32</f>
        <v>-0.78040499391386953</v>
      </c>
      <c r="AN32" s="11">
        <f>'OddsRatio_working_3-way'!AB32+'OddsRatio_working_3-way'!AH32</f>
        <v>-0.27624285453826458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1.0566478484521342</v>
      </c>
      <c r="AS32" s="11">
        <f>IF(('OddsRatio_working_3-way'!X32=0),IF(Q32&gt;0,-Q32^(1/3),(-Q32)^(1/3)),'OddsRatio_working_3-way'!AM32-'OddsRatio_working_3-way'!R32/3)</f>
        <v>-0.78040499391386953</v>
      </c>
      <c r="AT32" s="11">
        <f>IF(('OddsRatio_working_3-way'!X32=0),IF(Q32&gt;0,-Q32^(1/3),(-Q32)^(1/3)),'OddsRatio_working_3-way'!AN32-'OddsRatio_working_3-way'!R32/3)</f>
        <v>-0.27624285453826458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3.19</v>
      </c>
      <c r="C33" s="4">
        <f>IF('True_Odds_Calculator_3-way'!C34="","",'True_Odds_Calculator_3-way'!C34)</f>
        <v>3.85</v>
      </c>
      <c r="D33" s="9">
        <f t="shared" si="13"/>
        <v>0.44399619552830466</v>
      </c>
      <c r="E33" s="9">
        <f t="shared" si="14"/>
        <v>0.30437734981999026</v>
      </c>
      <c r="F33" s="9">
        <f t="shared" si="15"/>
        <v>0.25162645465170502</v>
      </c>
      <c r="G33" s="9">
        <f t="shared" si="16"/>
        <v>1.0435596259447568</v>
      </c>
      <c r="H33" s="9">
        <f t="shared" si="17"/>
        <v>2.2522715511337084</v>
      </c>
      <c r="I33" s="9">
        <f t="shared" si="18"/>
        <v>3.2853955808190167</v>
      </c>
      <c r="J33" s="9">
        <f t="shared" si="19"/>
        <v>3.9741449339425565</v>
      </c>
      <c r="K33" s="11">
        <f t="shared" si="20"/>
        <v>0.45454545454545453</v>
      </c>
      <c r="L33" s="11">
        <f t="shared" si="21"/>
        <v>0.31347962382445144</v>
      </c>
      <c r="M33" s="11">
        <f t="shared" si="22"/>
        <v>0.25974025974025972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-0.27720185200948955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0.23094602746925347</v>
      </c>
      <c r="Q33" s="11">
        <f>2*'OddsRatio_working_3-way'!K33*'OddsRatio_working_3-way'!L33*'OddsRatio_working_3-way'!M33</f>
        <v>7.4021162650401748E-2</v>
      </c>
      <c r="R33" s="11">
        <f t="shared" si="23"/>
        <v>0</v>
      </c>
      <c r="S33" s="11">
        <f t="shared" si="24"/>
        <v>-0.83313306096290951</v>
      </c>
      <c r="T33" s="11">
        <f t="shared" si="25"/>
        <v>-0.26702982723170177</v>
      </c>
      <c r="U33" s="11">
        <f>'OddsRatio_working_3-way'!S33-'OddsRatio_working_3-way'!R33^2/3</f>
        <v>-0.83313306096290951</v>
      </c>
      <c r="V33" s="11">
        <f>'OddsRatio_working_3-way'!S33*'OddsRatio_working_3-way'!R33/3-2*'OddsRatio_working_3-way'!R33^3/27-'OddsRatio_working_3-way'!T33</f>
        <v>0.26702982723170177</v>
      </c>
      <c r="W33" s="11">
        <f>'OddsRatio_working_3-way'!V33^2+4*'OddsRatio_working_3-way'!U33^3/27</f>
        <v>-1.4367155792781916E-2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0.14634897029375918</v>
      </c>
      <c r="Y33" s="11">
        <f>IF('OddsRatio_working_3-way'!W33&gt;=0,IF('OddsRatio_working_3-way'!V33+SQRT('OddsRatio_working_3-way'!W33)&gt;0,0,PI()),ACOS('OddsRatio_working_3-way'!V33/(2*'OddsRatio_working_3-way'!X33)))</f>
        <v>0.42191816008346161</v>
      </c>
      <c r="Z33" s="11">
        <f>'OddsRatio_working_3-way'!X33^(1/3)*COS('OddsRatio_working_3-way'!Y33/3)</f>
        <v>0.52177981297237841</v>
      </c>
      <c r="AA33" s="11">
        <f>'OddsRatio_working_3-way'!X33^(1/3)*COS(('OddsRatio_working_3-way'!Y33+2*PI())/3)</f>
        <v>-0.32486361453574492</v>
      </c>
      <c r="AB33" s="11">
        <f>'OddsRatio_working_3-way'!X33^(1/3)*COS(('OddsRatio_working_3-way'!Y33+4*PI())/3)</f>
        <v>-0.19691619843663352</v>
      </c>
      <c r="AC33" s="11">
        <f>'OddsRatio_working_3-way'!X33^(1/3)*SIN('OddsRatio_working_3-way'!Y33/3)</f>
        <v>7.3870475126939159E-2</v>
      </c>
      <c r="AD33" s="11">
        <f>'OddsRatio_working_3-way'!X33^(1/3)*SIN(('OddsRatio_working_3-way'!Y33+2*PI())/3)</f>
        <v>0.41493933565250329</v>
      </c>
      <c r="AE33" s="11">
        <f>'OddsRatio_working_3-way'!X33^(1/3)*SIN(('OddsRatio_working_3-way'!Y33+4*PI())/3)</f>
        <v>-0.48880981077944236</v>
      </c>
      <c r="AF33" s="11">
        <f>-'OddsRatio_working_3-way'!U33/(3*'OddsRatio_working_3-way'!X33^(1/3))*COS(('OddsRatio_working_3-way'!Y33)/3)</f>
        <v>0.52177981297237841</v>
      </c>
      <c r="AG33" s="11">
        <f>-'OddsRatio_working_3-way'!U33/(3*'OddsRatio_working_3-way'!X33^(1/3))*COS(('OddsRatio_working_3-way'!Y33+2*PI())/3)</f>
        <v>-0.32486361453574492</v>
      </c>
      <c r="AH33" s="11">
        <f>-'OddsRatio_working_3-way'!U33/(3*'OddsRatio_working_3-way'!X33^(1/3))*COS(('OddsRatio_working_3-way'!Y33+4*PI())/3)</f>
        <v>-0.19691619843663352</v>
      </c>
      <c r="AI33" s="11">
        <f>'OddsRatio_working_3-way'!U33/(3*'OddsRatio_working_3-way'!X33^(1/3))*SIN(('OddsRatio_working_3-way'!Y33)/3)</f>
        <v>-7.3870475126939159E-2</v>
      </c>
      <c r="AJ33" s="11">
        <f>'OddsRatio_working_3-way'!U33/(3*'OddsRatio_working_3-way'!X33^(1/3))*SIN(('OddsRatio_working_3-way'!Y33+2*PI())/3)</f>
        <v>-0.41493933565250329</v>
      </c>
      <c r="AK33" s="11">
        <f>'OddsRatio_working_3-way'!U33/(3*'OddsRatio_working_3-way'!X33^(1/3))*SIN(('OddsRatio_working_3-way'!Y33+4*PI())/3)</f>
        <v>0.48880981077944236</v>
      </c>
      <c r="AL33" s="11">
        <f>'OddsRatio_working_3-way'!Z33+'OddsRatio_working_3-way'!AF33</f>
        <v>1.0435596259447568</v>
      </c>
      <c r="AM33" s="11">
        <f>'OddsRatio_working_3-way'!AA33+'OddsRatio_working_3-way'!AG33</f>
        <v>-0.64972722907148983</v>
      </c>
      <c r="AN33" s="11">
        <f>'OddsRatio_working_3-way'!AB33+'OddsRatio_working_3-way'!AH33</f>
        <v>-0.39383239687326704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1.0435596259447568</v>
      </c>
      <c r="AS33" s="11">
        <f>IF(('OddsRatio_working_3-way'!X33=0),IF(Q33&gt;0,-Q33^(1/3),(-Q33)^(1/3)),'OddsRatio_working_3-way'!AM33-'OddsRatio_working_3-way'!R33/3)</f>
        <v>-0.64972722907148983</v>
      </c>
      <c r="AT33" s="11">
        <f>IF(('OddsRatio_working_3-way'!X33=0),IF(Q33&gt;0,-Q33^(1/3),(-Q33)^(1/3)),'OddsRatio_working_3-way'!AN33-'OddsRatio_working_3-way'!R33/3)</f>
        <v>-0.39383239687326704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3.69</v>
      </c>
      <c r="B34" s="4">
        <f>IF('True_Odds_Calculator_3-way'!B35="","",'True_Odds_Calculator_3-way'!B35)</f>
        <v>3.35</v>
      </c>
      <c r="C34" s="4">
        <f>IF('True_Odds_Calculator_3-way'!C35="","",'True_Odds_Calculator_3-way'!C35)</f>
        <v>2.1800000000000002</v>
      </c>
      <c r="D34" s="9">
        <f t="shared" si="13"/>
        <v>0.2625219339677885</v>
      </c>
      <c r="E34" s="9">
        <f t="shared" si="14"/>
        <v>0.28950777630620445</v>
      </c>
      <c r="F34" s="9">
        <f t="shared" si="15"/>
        <v>0.447970289726007</v>
      </c>
      <c r="G34" s="9">
        <f t="shared" si="16"/>
        <v>1.0443143197150986</v>
      </c>
      <c r="H34" s="9">
        <f t="shared" si="17"/>
        <v>3.8092055200336143</v>
      </c>
      <c r="I34" s="9">
        <f t="shared" si="18"/>
        <v>3.4541386513304824</v>
      </c>
      <c r="J34" s="9">
        <f t="shared" si="19"/>
        <v>2.2322908972638165</v>
      </c>
      <c r="K34" s="11">
        <f t="shared" si="20"/>
        <v>0.2710027100271003</v>
      </c>
      <c r="L34" s="11">
        <f t="shared" si="21"/>
        <v>0.29850746268656714</v>
      </c>
      <c r="M34" s="11">
        <f t="shared" si="22"/>
        <v>0.4587155963302752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-0.2768053519231618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0.23081430321355106</v>
      </c>
      <c r="Q34" s="11">
        <f>2*'OddsRatio_working_3-way'!K34*'OddsRatio_working_3-way'!L34*'OddsRatio_working_3-way'!M34</f>
        <v>7.4216817753553418E-2</v>
      </c>
      <c r="R34" s="11">
        <f t="shared" si="23"/>
        <v>0</v>
      </c>
      <c r="S34" s="11">
        <f t="shared" si="24"/>
        <v>-0.8338505798747079</v>
      </c>
      <c r="T34" s="11">
        <f t="shared" si="25"/>
        <v>-0.26811915751598331</v>
      </c>
      <c r="U34" s="11">
        <f>'OddsRatio_working_3-way'!S34-'OddsRatio_working_3-way'!R34^2/3</f>
        <v>-0.8338505798747079</v>
      </c>
      <c r="V34" s="11">
        <f>'OddsRatio_working_3-way'!S34*'OddsRatio_working_3-way'!R34/3-2*'OddsRatio_working_3-way'!R34^3/27-'OddsRatio_working_3-way'!T34</f>
        <v>0.26811915751598331</v>
      </c>
      <c r="W34" s="11">
        <f>'OddsRatio_working_3-way'!V34^2+4*'OddsRatio_working_3-way'!U34^3/27</f>
        <v>-1.4005742508215374E-2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0.14653807110721775</v>
      </c>
      <c r="Y34" s="11">
        <f>IF('OddsRatio_working_3-way'!W34&gt;=0,IF('OddsRatio_working_3-way'!V34+SQRT('OddsRatio_working_3-way'!W34)&gt;0,0,PI()),ACOS('OddsRatio_working_3-way'!V34/(2*'OddsRatio_working_3-way'!X34)))</f>
        <v>0.41567314669234445</v>
      </c>
      <c r="Z34" s="11">
        <f>'OddsRatio_working_3-way'!X34^(1/3)*COS('OddsRatio_working_3-way'!Y34/3)</f>
        <v>0.52215715985754929</v>
      </c>
      <c r="AA34" s="11">
        <f>'OddsRatio_working_3-way'!X34^(1/3)*COS(('OddsRatio_working_3-way'!Y34+2*PI())/3)</f>
        <v>-0.32413863286088263</v>
      </c>
      <c r="AB34" s="11">
        <f>'OddsRatio_working_3-way'!X34^(1/3)*COS(('OddsRatio_working_3-way'!Y34+4*PI())/3)</f>
        <v>-0.1980185269966668</v>
      </c>
      <c r="AC34" s="11">
        <f>'OddsRatio_working_3-way'!X34^(1/3)*SIN('OddsRatio_working_3-way'!Y34/3)</f>
        <v>7.2815477070929127E-2</v>
      </c>
      <c r="AD34" s="11">
        <f>'OddsRatio_working_3-way'!X34^(1/3)*SIN(('OddsRatio_working_3-way'!Y34+2*PI())/3)</f>
        <v>0.41579362666910524</v>
      </c>
      <c r="AE34" s="11">
        <f>'OddsRatio_working_3-way'!X34^(1/3)*SIN(('OddsRatio_working_3-way'!Y34+4*PI())/3)</f>
        <v>-0.48860910374003436</v>
      </c>
      <c r="AF34" s="11">
        <f>-'OddsRatio_working_3-way'!U34/(3*'OddsRatio_working_3-way'!X34^(1/3))*COS(('OddsRatio_working_3-way'!Y34)/3)</f>
        <v>0.52215715985754929</v>
      </c>
      <c r="AG34" s="11">
        <f>-'OddsRatio_working_3-way'!U34/(3*'OddsRatio_working_3-way'!X34^(1/3))*COS(('OddsRatio_working_3-way'!Y34+2*PI())/3)</f>
        <v>-0.32413863286088263</v>
      </c>
      <c r="AH34" s="11">
        <f>-'OddsRatio_working_3-way'!U34/(3*'OddsRatio_working_3-way'!X34^(1/3))*COS(('OddsRatio_working_3-way'!Y34+4*PI())/3)</f>
        <v>-0.1980185269966668</v>
      </c>
      <c r="AI34" s="11">
        <f>'OddsRatio_working_3-way'!U34/(3*'OddsRatio_working_3-way'!X34^(1/3))*SIN(('OddsRatio_working_3-way'!Y34)/3)</f>
        <v>-7.2815477070929127E-2</v>
      </c>
      <c r="AJ34" s="11">
        <f>'OddsRatio_working_3-way'!U34/(3*'OddsRatio_working_3-way'!X34^(1/3))*SIN(('OddsRatio_working_3-way'!Y34+2*PI())/3)</f>
        <v>-0.41579362666910524</v>
      </c>
      <c r="AK34" s="11">
        <f>'OddsRatio_working_3-way'!U34/(3*'OddsRatio_working_3-way'!X34^(1/3))*SIN(('OddsRatio_working_3-way'!Y34+4*PI())/3)</f>
        <v>0.48860910374003436</v>
      </c>
      <c r="AL34" s="11">
        <f>'OddsRatio_working_3-way'!Z34+'OddsRatio_working_3-way'!AF34</f>
        <v>1.0443143197150986</v>
      </c>
      <c r="AM34" s="11">
        <f>'OddsRatio_working_3-way'!AA34+'OddsRatio_working_3-way'!AG34</f>
        <v>-0.64827726572176525</v>
      </c>
      <c r="AN34" s="11">
        <f>'OddsRatio_working_3-way'!AB34+'OddsRatio_working_3-way'!AH34</f>
        <v>-0.39603705399333361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1.0443143197150986</v>
      </c>
      <c r="AS34" s="11">
        <f>IF(('OddsRatio_working_3-way'!X34=0),IF(Q34&gt;0,-Q34^(1/3),(-Q34)^(1/3)),'OddsRatio_working_3-way'!AM34-'OddsRatio_working_3-way'!R34/3)</f>
        <v>-0.64827726572176525</v>
      </c>
      <c r="AT34" s="11">
        <f>IF(('OddsRatio_working_3-way'!X34=0),IF(Q34&gt;0,-Q34^(1/3),(-Q34)^(1/3)),'OddsRatio_working_3-way'!AN34-'OddsRatio_working_3-way'!R34/3)</f>
        <v>-0.39603705399333361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2.5099999999999998</v>
      </c>
      <c r="B35" s="4">
        <f>IF('True_Odds_Calculator_3-way'!B36="","",'True_Odds_Calculator_3-way'!B36)</f>
        <v>3.27</v>
      </c>
      <c r="C35" s="4">
        <f>IF('True_Odds_Calculator_3-way'!C36="","",'True_Odds_Calculator_3-way'!C36)</f>
        <v>3.1</v>
      </c>
      <c r="D35" s="9">
        <f t="shared" si="13"/>
        <v>0.38880647164621757</v>
      </c>
      <c r="E35" s="9">
        <f t="shared" si="14"/>
        <v>0.29733890431289201</v>
      </c>
      <c r="F35" s="9">
        <f t="shared" si="15"/>
        <v>0.31385462404089043</v>
      </c>
      <c r="G35" s="9">
        <f t="shared" si="16"/>
        <v>1.0410421522777789</v>
      </c>
      <c r="H35" s="9">
        <f t="shared" si="17"/>
        <v>2.5719736499394461</v>
      </c>
      <c r="I35" s="9">
        <f t="shared" si="18"/>
        <v>3.3631656856705585</v>
      </c>
      <c r="J35" s="9">
        <f t="shared" si="19"/>
        <v>3.1861885197833355</v>
      </c>
      <c r="K35" s="11">
        <f t="shared" si="20"/>
        <v>0.39840637450199207</v>
      </c>
      <c r="L35" s="11">
        <f t="shared" si="21"/>
        <v>0.3058103975535168</v>
      </c>
      <c r="M35" s="11">
        <f t="shared" si="22"/>
        <v>0.32258064516129031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-0.28290389787402626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0.23109692039772253</v>
      </c>
      <c r="Q35" s="11">
        <f>2*'OddsRatio_working_3-way'!K35*'OddsRatio_working_3-way'!L35*'OddsRatio_working_3-way'!M35</f>
        <v>7.8604394693102903E-2</v>
      </c>
      <c r="R35" s="11">
        <f t="shared" si="23"/>
        <v>0</v>
      </c>
      <c r="S35" s="11">
        <f t="shared" si="24"/>
        <v>-0.8168742888817575</v>
      </c>
      <c r="T35" s="11">
        <f t="shared" si="25"/>
        <v>-0.27784839757882906</v>
      </c>
      <c r="U35" s="11">
        <f>'OddsRatio_working_3-way'!S35-'OddsRatio_working_3-way'!R35^2/3</f>
        <v>-0.8168742888817575</v>
      </c>
      <c r="V35" s="11">
        <f>'OddsRatio_working_3-way'!S35*'OddsRatio_working_3-way'!R35/3-2*'OddsRatio_working_3-way'!R35^3/27-'OddsRatio_working_3-way'!T35</f>
        <v>0.27784839757882906</v>
      </c>
      <c r="W35" s="11">
        <f>'OddsRatio_working_3-way'!V35^2+4*'OddsRatio_working_3-way'!U35^3/27</f>
        <v>-3.5538708319216433E-3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0.14208589204161395</v>
      </c>
      <c r="Y35" s="11">
        <f>IF('OddsRatio_working_3-way'!W35&gt;=0,IF('OddsRatio_working_3-way'!V35+SQRT('OddsRatio_working_3-way'!W35)&gt;0,0,PI()),ACOS('OddsRatio_working_3-way'!V35/(2*'OddsRatio_working_3-way'!X35)))</f>
        <v>0.21135280537266898</v>
      </c>
      <c r="Z35" s="11">
        <f>'OddsRatio_working_3-way'!X35^(1/3)*COS('OddsRatio_working_3-way'!Y35/3)</f>
        <v>0.52052107613888943</v>
      </c>
      <c r="AA35" s="11">
        <f>'OddsRatio_working_3-way'!X35^(1/3)*COS(('OddsRatio_working_3-way'!Y35+2*PI())/3)</f>
        <v>-0.2920713725735673</v>
      </c>
      <c r="AB35" s="11">
        <f>'OddsRatio_working_3-way'!X35^(1/3)*COS(('OddsRatio_working_3-way'!Y35+4*PI())/3)</f>
        <v>-0.22844970356532213</v>
      </c>
      <c r="AC35" s="11">
        <f>'OddsRatio_working_3-way'!X35^(1/3)*SIN('OddsRatio_working_3-way'!Y35/3)</f>
        <v>3.6731987728203637E-2</v>
      </c>
      <c r="AD35" s="11">
        <f>'OddsRatio_working_3-way'!X35^(1/3)*SIN(('OddsRatio_working_3-way'!Y35+2*PI())/3)</f>
        <v>0.43241848127739052</v>
      </c>
      <c r="AE35" s="11">
        <f>'OddsRatio_working_3-way'!X35^(1/3)*SIN(('OddsRatio_working_3-way'!Y35+4*PI())/3)</f>
        <v>-0.4691504690055941</v>
      </c>
      <c r="AF35" s="11">
        <f>-'OddsRatio_working_3-way'!U35/(3*'OddsRatio_working_3-way'!X35^(1/3))*COS(('OddsRatio_working_3-way'!Y35)/3)</f>
        <v>0.52052107613888943</v>
      </c>
      <c r="AG35" s="11">
        <f>-'OddsRatio_working_3-way'!U35/(3*'OddsRatio_working_3-way'!X35^(1/3))*COS(('OddsRatio_working_3-way'!Y35+2*PI())/3)</f>
        <v>-0.2920713725735673</v>
      </c>
      <c r="AH35" s="11">
        <f>-'OddsRatio_working_3-way'!U35/(3*'OddsRatio_working_3-way'!X35^(1/3))*COS(('OddsRatio_working_3-way'!Y35+4*PI())/3)</f>
        <v>-0.22844970356532213</v>
      </c>
      <c r="AI35" s="11">
        <f>'OddsRatio_working_3-way'!U35/(3*'OddsRatio_working_3-way'!X35^(1/3))*SIN(('OddsRatio_working_3-way'!Y35)/3)</f>
        <v>-3.6731987728203637E-2</v>
      </c>
      <c r="AJ35" s="11">
        <f>'OddsRatio_working_3-way'!U35/(3*'OddsRatio_working_3-way'!X35^(1/3))*SIN(('OddsRatio_working_3-way'!Y35+2*PI())/3)</f>
        <v>-0.43241848127739052</v>
      </c>
      <c r="AK35" s="11">
        <f>'OddsRatio_working_3-way'!U35/(3*'OddsRatio_working_3-way'!X35^(1/3))*SIN(('OddsRatio_working_3-way'!Y35+4*PI())/3)</f>
        <v>0.4691504690055941</v>
      </c>
      <c r="AL35" s="11">
        <f>'OddsRatio_working_3-way'!Z35+'OddsRatio_working_3-way'!AF35</f>
        <v>1.0410421522777789</v>
      </c>
      <c r="AM35" s="11">
        <f>'OddsRatio_working_3-way'!AA35+'OddsRatio_working_3-way'!AG35</f>
        <v>-0.5841427451471346</v>
      </c>
      <c r="AN35" s="11">
        <f>'OddsRatio_working_3-way'!AB35+'OddsRatio_working_3-way'!AH35</f>
        <v>-0.45689940713064425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1.0410421522777789</v>
      </c>
      <c r="AS35" s="11">
        <f>IF(('OddsRatio_working_3-way'!X35=0),IF(Q35&gt;0,-Q35^(1/3),(-Q35)^(1/3)),'OddsRatio_working_3-way'!AM35-'OddsRatio_working_3-way'!R35/3)</f>
        <v>-0.5841427451471346</v>
      </c>
      <c r="AT35" s="11">
        <f>IF(('OddsRatio_working_3-way'!X35=0),IF(Q35&gt;0,-Q35^(1/3),(-Q35)^(1/3)),'OddsRatio_working_3-way'!AN35-'OddsRatio_working_3-way'!R35/3)</f>
        <v>-0.45689940713064425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1.97</v>
      </c>
      <c r="B36" s="4">
        <f>IF('True_Odds_Calculator_3-way'!B37="","",'True_Odds_Calculator_3-way'!B37)</f>
        <v>3.71</v>
      </c>
      <c r="C36" s="4">
        <f>IF('True_Odds_Calculator_3-way'!C37="","",'True_Odds_Calculator_3-way'!C37)</f>
        <v>3.97</v>
      </c>
      <c r="D36" s="9">
        <f t="shared" si="13"/>
        <v>0.49610828908358101</v>
      </c>
      <c r="E36" s="9">
        <f t="shared" si="14"/>
        <v>0.26057637360556413</v>
      </c>
      <c r="F36" s="9">
        <f t="shared" si="15"/>
        <v>0.24331533731085489</v>
      </c>
      <c r="G36" s="9">
        <f t="shared" si="16"/>
        <v>1.0471020179789123</v>
      </c>
      <c r="H36" s="9">
        <f t="shared" si="17"/>
        <v>2.0156889574395453</v>
      </c>
      <c r="I36" s="9">
        <f t="shared" si="18"/>
        <v>3.8376464687228529</v>
      </c>
      <c r="J36" s="9">
        <f t="shared" si="19"/>
        <v>4.1098929933973691</v>
      </c>
      <c r="K36" s="11">
        <f t="shared" si="20"/>
        <v>0.50761421319796951</v>
      </c>
      <c r="L36" s="11">
        <f t="shared" si="21"/>
        <v>0.26954177897574122</v>
      </c>
      <c r="M36" s="11">
        <f t="shared" si="22"/>
        <v>0.25188916876574308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-0.26907096228679406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0.22918753982133502</v>
      </c>
      <c r="Q36" s="11">
        <f>2*'OddsRatio_working_3-way'!K36*'OddsRatio_working_3-way'!L36*'OddsRatio_working_3-way'!M36</f>
        <v>6.8928583404912785E-2</v>
      </c>
      <c r="R36" s="11">
        <f t="shared" si="23"/>
        <v>0</v>
      </c>
      <c r="S36" s="11">
        <f t="shared" si="24"/>
        <v>-0.85177359115046913</v>
      </c>
      <c r="T36" s="11">
        <f t="shared" si="25"/>
        <v>-0.25617250861668245</v>
      </c>
      <c r="U36" s="11">
        <f>'OddsRatio_working_3-way'!S36-'OddsRatio_working_3-way'!R36^2/3</f>
        <v>-0.85177359115046913</v>
      </c>
      <c r="V36" s="11">
        <f>'OddsRatio_working_3-way'!S36*'OddsRatio_working_3-way'!R36/3-2*'OddsRatio_working_3-way'!R36^3/27-'OddsRatio_working_3-way'!T36</f>
        <v>0.25617250861668245</v>
      </c>
      <c r="W36" s="11">
        <f>'OddsRatio_working_3-way'!V36^2+4*'OddsRatio_working_3-way'!U36^3/27</f>
        <v>-2.592783630946488E-2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0.1512879625750419</v>
      </c>
      <c r="Y36" s="11">
        <f>IF('OddsRatio_working_3-way'!W36&gt;=0,IF('OddsRatio_working_3-way'!V36+SQRT('OddsRatio_working_3-way'!W36)&gt;0,0,PI()),ACOS('OddsRatio_working_3-way'!V36/(2*'OddsRatio_working_3-way'!X36)))</f>
        <v>0.56115924221050917</v>
      </c>
      <c r="Z36" s="11">
        <f>'OddsRatio_working_3-way'!X36^(1/3)*COS('OddsRatio_working_3-way'!Y36/3)</f>
        <v>0.52355100898945617</v>
      </c>
      <c r="AA36" s="11">
        <f>'OddsRatio_working_3-way'!X36^(1/3)*COS(('OddsRatio_working_3-way'!Y36+2*PI())/3)</f>
        <v>-0.34759015083909661</v>
      </c>
      <c r="AB36" s="11">
        <f>'OddsRatio_working_3-way'!X36^(1/3)*COS(('OddsRatio_working_3-way'!Y36+4*PI())/3)</f>
        <v>-0.17596085815035972</v>
      </c>
      <c r="AC36" s="11">
        <f>'OddsRatio_working_3-way'!X36^(1/3)*SIN('OddsRatio_working_3-way'!Y36/3)</f>
        <v>9.9090218334667454E-2</v>
      </c>
      <c r="AD36" s="11">
        <f>'OddsRatio_working_3-way'!X36^(1/3)*SIN(('OddsRatio_working_3-way'!Y36+2*PI())/3)</f>
        <v>0.40386336479451035</v>
      </c>
      <c r="AE36" s="11">
        <f>'OddsRatio_working_3-way'!X36^(1/3)*SIN(('OddsRatio_working_3-way'!Y36+4*PI())/3)</f>
        <v>-0.50295358312917771</v>
      </c>
      <c r="AF36" s="11">
        <f>-'OddsRatio_working_3-way'!U36/(3*'OddsRatio_working_3-way'!X36^(1/3))*COS(('OddsRatio_working_3-way'!Y36)/3)</f>
        <v>0.52355100898945617</v>
      </c>
      <c r="AG36" s="11">
        <f>-'OddsRatio_working_3-way'!U36/(3*'OddsRatio_working_3-way'!X36^(1/3))*COS(('OddsRatio_working_3-way'!Y36+2*PI())/3)</f>
        <v>-0.34759015083909661</v>
      </c>
      <c r="AH36" s="11">
        <f>-'OddsRatio_working_3-way'!U36/(3*'OddsRatio_working_3-way'!X36^(1/3))*COS(('OddsRatio_working_3-way'!Y36+4*PI())/3)</f>
        <v>-0.17596085815035972</v>
      </c>
      <c r="AI36" s="11">
        <f>'OddsRatio_working_3-way'!U36/(3*'OddsRatio_working_3-way'!X36^(1/3))*SIN(('OddsRatio_working_3-way'!Y36)/3)</f>
        <v>-9.9090218334667454E-2</v>
      </c>
      <c r="AJ36" s="11">
        <f>'OddsRatio_working_3-way'!U36/(3*'OddsRatio_working_3-way'!X36^(1/3))*SIN(('OddsRatio_working_3-way'!Y36+2*PI())/3)</f>
        <v>-0.40386336479451035</v>
      </c>
      <c r="AK36" s="11">
        <f>'OddsRatio_working_3-way'!U36/(3*'OddsRatio_working_3-way'!X36^(1/3))*SIN(('OddsRatio_working_3-way'!Y36+4*PI())/3)</f>
        <v>0.50295358312917771</v>
      </c>
      <c r="AL36" s="11">
        <f>'OddsRatio_working_3-way'!Z36+'OddsRatio_working_3-way'!AF36</f>
        <v>1.0471020179789123</v>
      </c>
      <c r="AM36" s="11">
        <f>'OddsRatio_working_3-way'!AA36+'OddsRatio_working_3-way'!AG36</f>
        <v>-0.69518030167819322</v>
      </c>
      <c r="AN36" s="11">
        <f>'OddsRatio_working_3-way'!AB36+'OddsRatio_working_3-way'!AH36</f>
        <v>-0.35192171630071944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1.0471020179789123</v>
      </c>
      <c r="AS36" s="11">
        <f>IF(('OddsRatio_working_3-way'!X36=0),IF(Q36&gt;0,-Q36^(1/3),(-Q36)^(1/3)),'OddsRatio_working_3-way'!AM36-'OddsRatio_working_3-way'!R36/3)</f>
        <v>-0.69518030167819322</v>
      </c>
      <c r="AT36" s="11">
        <f>IF(('OddsRatio_working_3-way'!X36=0),IF(Q36&gt;0,-Q36^(1/3),(-Q36)^(1/3)),'OddsRatio_working_3-way'!AN36-'OddsRatio_working_3-way'!R36/3)</f>
        <v>-0.35192171630071944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1.37</v>
      </c>
      <c r="B37" s="4">
        <f>IF('True_Odds_Calculator_3-way'!B38="","",'True_Odds_Calculator_3-way'!B38)</f>
        <v>5.62</v>
      </c>
      <c r="C37" s="4">
        <f>IF('True_Odds_Calculator_3-way'!C38="","",'True_Odds_Calculator_3-way'!C38)</f>
        <v>7.96</v>
      </c>
      <c r="D37" s="9">
        <f t="shared" si="13"/>
        <v>0.7150096295990549</v>
      </c>
      <c r="E37" s="9">
        <f t="shared" si="14"/>
        <v>0.16731093140534059</v>
      </c>
      <c r="F37" s="9">
        <f t="shared" si="15"/>
        <v>0.11767943899560443</v>
      </c>
      <c r="G37" s="9">
        <f t="shared" si="16"/>
        <v>1.0772501690065304</v>
      </c>
      <c r="H37" s="9">
        <f t="shared" si="17"/>
        <v>1.3985825625324162</v>
      </c>
      <c r="I37" s="9">
        <f t="shared" si="18"/>
        <v>5.9768957808101701</v>
      </c>
      <c r="J37" s="9">
        <f t="shared" si="19"/>
        <v>8.497661176285451</v>
      </c>
      <c r="K37" s="11">
        <f t="shared" si="20"/>
        <v>0.72992700729927007</v>
      </c>
      <c r="L37" s="11">
        <f t="shared" si="21"/>
        <v>0.17793594306049823</v>
      </c>
      <c r="M37" s="11">
        <f t="shared" si="22"/>
        <v>0.12562814070351758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-0.19412567944013903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0.19498354175741422</v>
      </c>
      <c r="Q37" s="11">
        <f>2*'OddsRatio_working_3-way'!K37*'OddsRatio_working_3-way'!L37*'OddsRatio_working_3-way'!M37</f>
        <v>3.2633228746010746E-2</v>
      </c>
      <c r="R37" s="11">
        <f t="shared" si="23"/>
        <v>0</v>
      </c>
      <c r="S37" s="11">
        <f t="shared" si="24"/>
        <v>-1.0044191078673841</v>
      </c>
      <c r="T37" s="11">
        <f t="shared" si="25"/>
        <v>-0.16810361637947849</v>
      </c>
      <c r="U37" s="11">
        <f>'OddsRatio_working_3-way'!S37-'OddsRatio_working_3-way'!R37^2/3</f>
        <v>-1.0044191078673841</v>
      </c>
      <c r="V37" s="11">
        <f>'OddsRatio_working_3-way'!S37*'OddsRatio_working_3-way'!R37/3-2*'OddsRatio_working_3-way'!R37^3/27-'OddsRatio_working_3-way'!T37</f>
        <v>0.16810361637947849</v>
      </c>
      <c r="W37" s="11">
        <f>'OddsRatio_working_3-way'!V37^2+4*'OddsRatio_working_3-way'!U37^3/27</f>
        <v>-0.1218620623740366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0.19372718460111341</v>
      </c>
      <c r="Y37" s="11">
        <f>IF('OddsRatio_working_3-way'!W37&gt;=0,IF('OddsRatio_working_3-way'!V37+SQRT('OddsRatio_working_3-way'!W37)&gt;0,0,PI()),ACOS('OddsRatio_working_3-way'!V37/(2*'OddsRatio_working_3-way'!X37)))</f>
        <v>1.1220160939313983</v>
      </c>
      <c r="Z37" s="11">
        <f>'OddsRatio_working_3-way'!X37^(1/3)*COS('OddsRatio_working_3-way'!Y37/3)</f>
        <v>0.53862508450326529</v>
      </c>
      <c r="AA37" s="11">
        <f>'OddsRatio_working_3-way'!X37^(1/3)*COS(('OddsRatio_working_3-way'!Y37+2*PI())/3)</f>
        <v>-0.45238914022290211</v>
      </c>
      <c r="AB37" s="11">
        <f>'OddsRatio_working_3-way'!X37^(1/3)*COS(('OddsRatio_working_3-way'!Y37+4*PI())/3)</f>
        <v>-8.6235944280363103E-2</v>
      </c>
      <c r="AC37" s="11">
        <f>'OddsRatio_working_3-way'!X37^(1/3)*SIN('OddsRatio_working_3-way'!Y37/3)</f>
        <v>0.2113986462420667</v>
      </c>
      <c r="AD37" s="11">
        <f>'OddsRatio_working_3-way'!X37^(1/3)*SIN(('OddsRatio_working_3-way'!Y37+2*PI())/3)</f>
        <v>0.36076368317433438</v>
      </c>
      <c r="AE37" s="11">
        <f>'OddsRatio_working_3-way'!X37^(1/3)*SIN(('OddsRatio_working_3-way'!Y37+4*PI())/3)</f>
        <v>-0.57216232941640111</v>
      </c>
      <c r="AF37" s="11">
        <f>-'OddsRatio_working_3-way'!U37/(3*'OddsRatio_working_3-way'!X37^(1/3))*COS(('OddsRatio_working_3-way'!Y37)/3)</f>
        <v>0.53862508450326518</v>
      </c>
      <c r="AG37" s="11">
        <f>-'OddsRatio_working_3-way'!U37/(3*'OddsRatio_working_3-way'!X37^(1/3))*COS(('OddsRatio_working_3-way'!Y37+2*PI())/3)</f>
        <v>-0.452389140222902</v>
      </c>
      <c r="AH37" s="11">
        <f>-'OddsRatio_working_3-way'!U37/(3*'OddsRatio_working_3-way'!X37^(1/3))*COS(('OddsRatio_working_3-way'!Y37+4*PI())/3)</f>
        <v>-8.6235944280363075E-2</v>
      </c>
      <c r="AI37" s="11">
        <f>'OddsRatio_working_3-way'!U37/(3*'OddsRatio_working_3-way'!X37^(1/3))*SIN(('OddsRatio_working_3-way'!Y37)/3)</f>
        <v>-0.21139864624206667</v>
      </c>
      <c r="AJ37" s="11">
        <f>'OddsRatio_working_3-way'!U37/(3*'OddsRatio_working_3-way'!X37^(1/3))*SIN(('OddsRatio_working_3-way'!Y37+2*PI())/3)</f>
        <v>-0.36076368317433433</v>
      </c>
      <c r="AK37" s="11">
        <f>'OddsRatio_working_3-way'!U37/(3*'OddsRatio_working_3-way'!X37^(1/3))*SIN(('OddsRatio_working_3-way'!Y37+4*PI())/3)</f>
        <v>0.57216232941640099</v>
      </c>
      <c r="AL37" s="11">
        <f>'OddsRatio_working_3-way'!Z37+'OddsRatio_working_3-way'!AF37</f>
        <v>1.0772501690065304</v>
      </c>
      <c r="AM37" s="11">
        <f>'OddsRatio_working_3-way'!AA37+'OddsRatio_working_3-way'!AG37</f>
        <v>-0.90477828044580411</v>
      </c>
      <c r="AN37" s="11">
        <f>'OddsRatio_working_3-way'!AB37+'OddsRatio_working_3-way'!AH37</f>
        <v>-0.17247188856072618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1.0772501690065304</v>
      </c>
      <c r="AS37" s="11">
        <f>IF(('OddsRatio_working_3-way'!X37=0),IF(Q37&gt;0,-Q37^(1/3),(-Q37)^(1/3)),'OddsRatio_working_3-way'!AM37-'OddsRatio_working_3-way'!R37/3)</f>
        <v>-0.90477828044580411</v>
      </c>
      <c r="AT37" s="11">
        <f>IF(('OddsRatio_working_3-way'!X37=0),IF(Q37&gt;0,-Q37^(1/3),(-Q37)^(1/3)),'OddsRatio_working_3-way'!AN37-'OddsRatio_working_3-way'!R37/3)</f>
        <v>-0.17247188856072618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3.99</v>
      </c>
      <c r="B40" s="4">
        <f>IF('True_Odds_Calculator_3-way'!B39="","",'True_Odds_Calculator_3-way'!B39)</f>
        <v>3.28</v>
      </c>
      <c r="C40" s="4">
        <f>IF('True_Odds_Calculator_3-way'!C39="","",'True_Odds_Calculator_3-way'!C39)</f>
        <v>2.06</v>
      </c>
      <c r="D40" s="9">
        <f t="shared" si="13"/>
        <v>0.23886875014221712</v>
      </c>
      <c r="E40" s="9">
        <f t="shared" si="14"/>
        <v>0.29156535444985143</v>
      </c>
      <c r="F40" s="9">
        <f t="shared" si="15"/>
        <v>0.46956589540793142</v>
      </c>
      <c r="G40" s="9">
        <f t="shared" si="16"/>
        <v>1.0656854288774538</v>
      </c>
      <c r="H40" s="9">
        <f t="shared" si="17"/>
        <v>4.1863994323435874</v>
      </c>
      <c r="I40" s="9">
        <f t="shared" si="18"/>
        <v>3.4297627778405944</v>
      </c>
      <c r="J40" s="9">
        <f t="shared" si="19"/>
        <v>2.129626554610101</v>
      </c>
      <c r="K40" s="11">
        <f t="shared" si="20"/>
        <v>0.25062656641604009</v>
      </c>
      <c r="L40" s="11">
        <f t="shared" si="21"/>
        <v>0.3048780487804878</v>
      </c>
      <c r="M40" s="11">
        <f t="shared" si="22"/>
        <v>0.4854368932038835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-0.268038970264876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0.23479548979006837</v>
      </c>
      <c r="Q40" s="11">
        <f>2*'OddsRatio_working_3-way'!K40*'OddsRatio_working_3-way'!L40*'OddsRatio_working_3-way'!M40</f>
        <v>7.4184988875219057E-2</v>
      </c>
      <c r="R40" s="11">
        <f t="shared" si="23"/>
        <v>0</v>
      </c>
      <c r="S40" s="11">
        <f t="shared" si="24"/>
        <v>-0.87597519703214632</v>
      </c>
      <c r="T40" s="11">
        <f t="shared" si="25"/>
        <v>-0.27676941454412202</v>
      </c>
      <c r="U40" s="11">
        <f>'OddsRatio_working_3-way'!S40-'OddsRatio_working_3-way'!R40^2/3</f>
        <v>-0.87597519703214632</v>
      </c>
      <c r="V40" s="11">
        <f>'OddsRatio_working_3-way'!S40*'OddsRatio_working_3-way'!R40/3-2*'OddsRatio_working_3-way'!R40^3/27-'OddsRatio_working_3-way'!T40</f>
        <v>0.27676941454412202</v>
      </c>
      <c r="W40" s="11">
        <f>'OddsRatio_working_3-way'!V40^2+4*'OddsRatio_working_3-way'!U40^3/27</f>
        <v>-2.2978584211410261E-2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0.15778140974026877</v>
      </c>
      <c r="Y40" s="11">
        <f>IF('OddsRatio_working_3-way'!W40&gt;=0,IF('OddsRatio_working_3-way'!V40+SQRT('OddsRatio_working_3-way'!W40)&gt;0,0,PI()),ACOS('OddsRatio_working_3-way'!V40/(2*'OddsRatio_working_3-way'!X40)))</f>
        <v>0.50107643474988817</v>
      </c>
      <c r="Z40" s="11">
        <f>'OddsRatio_working_3-way'!X40^(1/3)*COS('OddsRatio_working_3-way'!Y40/3)</f>
        <v>0.53284271443872688</v>
      </c>
      <c r="AA40" s="11">
        <f>'OddsRatio_working_3-way'!X40^(1/3)*COS(('OddsRatio_working_3-way'!Y40+2*PI())/3)</f>
        <v>-0.34422097489331854</v>
      </c>
      <c r="AB40" s="11">
        <f>'OddsRatio_working_3-way'!X40^(1/3)*COS(('OddsRatio_working_3-way'!Y40+4*PI())/3)</f>
        <v>-0.18862173954540848</v>
      </c>
      <c r="AC40" s="11">
        <f>'OddsRatio_working_3-way'!X40^(1/3)*SIN('OddsRatio_working_3-way'!Y40/3)</f>
        <v>8.9835260413815857E-2</v>
      </c>
      <c r="AD40" s="11">
        <f>'OddsRatio_working_3-way'!X40^(1/3)*SIN(('OddsRatio_working_3-way'!Y40+2*PI())/3)</f>
        <v>0.41653769671848684</v>
      </c>
      <c r="AE40" s="11">
        <f>'OddsRatio_working_3-way'!X40^(1/3)*SIN(('OddsRatio_working_3-way'!Y40+4*PI())/3)</f>
        <v>-0.50637295713230257</v>
      </c>
      <c r="AF40" s="11">
        <f>-'OddsRatio_working_3-way'!U40/(3*'OddsRatio_working_3-way'!X40^(1/3))*COS(('OddsRatio_working_3-way'!Y40)/3)</f>
        <v>0.53284271443872699</v>
      </c>
      <c r="AG40" s="11">
        <f>-'OddsRatio_working_3-way'!U40/(3*'OddsRatio_working_3-way'!X40^(1/3))*COS(('OddsRatio_working_3-way'!Y40+2*PI())/3)</f>
        <v>-0.3442209748933186</v>
      </c>
      <c r="AH40" s="11">
        <f>-'OddsRatio_working_3-way'!U40/(3*'OddsRatio_working_3-way'!X40^(1/3))*COS(('OddsRatio_working_3-way'!Y40+4*PI())/3)</f>
        <v>-0.18862173954540851</v>
      </c>
      <c r="AI40" s="11">
        <f>'OddsRatio_working_3-way'!U40/(3*'OddsRatio_working_3-way'!X40^(1/3))*SIN(('OddsRatio_working_3-way'!Y40)/3)</f>
        <v>-8.9835260413815871E-2</v>
      </c>
      <c r="AJ40" s="11">
        <f>'OddsRatio_working_3-way'!U40/(3*'OddsRatio_working_3-way'!X40^(1/3))*SIN(('OddsRatio_working_3-way'!Y40+2*PI())/3)</f>
        <v>-0.41653769671848695</v>
      </c>
      <c r="AK40" s="11">
        <f>'OddsRatio_working_3-way'!U40/(3*'OddsRatio_working_3-way'!X40^(1/3))*SIN(('OddsRatio_working_3-way'!Y40+4*PI())/3)</f>
        <v>0.50637295713230268</v>
      </c>
      <c r="AL40" s="11">
        <f>'OddsRatio_working_3-way'!Z40+'OddsRatio_working_3-way'!AF40</f>
        <v>1.0656854288774538</v>
      </c>
      <c r="AM40" s="11">
        <f>'OddsRatio_working_3-way'!AA40+'OddsRatio_working_3-way'!AG40</f>
        <v>-0.6884419497866372</v>
      </c>
      <c r="AN40" s="11">
        <f>'OddsRatio_working_3-way'!AB40+'OddsRatio_working_3-way'!AH40</f>
        <v>-0.37724347909081701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1.0656854288774538</v>
      </c>
      <c r="AS40" s="11">
        <f>IF(('OddsRatio_working_3-way'!X40=0),IF(Q40&gt;0,-Q40^(1/3),(-Q40)^(1/3)),'OddsRatio_working_3-way'!AM40-'OddsRatio_working_3-way'!R40/3)</f>
        <v>-0.6884419497866372</v>
      </c>
      <c r="AT40" s="11">
        <f>IF(('OddsRatio_working_3-way'!X40=0),IF(Q40&gt;0,-Q40^(1/3),(-Q40)^(1/3)),'OddsRatio_working_3-way'!AN40-'OddsRatio_working_3-way'!R40/3)</f>
        <v>-0.37724347909081701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3.74</v>
      </c>
      <c r="B41" s="4">
        <f>IF('True_Odds_Calculator_3-way'!B40="","",'True_Odds_Calculator_3-way'!B40)</f>
        <v>3.11</v>
      </c>
      <c r="C41" s="4">
        <f>IF('True_Odds_Calculator_3-way'!C40="","",'True_Odds_Calculator_3-way'!C40)</f>
        <v>2.2200000000000002</v>
      </c>
      <c r="D41" s="9">
        <f t="shared" si="13"/>
        <v>0.255781496938361</v>
      </c>
      <c r="E41" s="9">
        <f t="shared" si="14"/>
        <v>0.30858537059521862</v>
      </c>
      <c r="F41" s="9">
        <f t="shared" si="15"/>
        <v>0.43563313246642021</v>
      </c>
      <c r="G41" s="9">
        <f t="shared" si="16"/>
        <v>1.0618930439042522</v>
      </c>
      <c r="H41" s="9">
        <f t="shared" si="17"/>
        <v>3.9095869402976517</v>
      </c>
      <c r="I41" s="9">
        <f t="shared" si="18"/>
        <v>3.2405943226379716</v>
      </c>
      <c r="J41" s="9">
        <f t="shared" si="19"/>
        <v>2.2955095135631876</v>
      </c>
      <c r="K41" s="11">
        <f t="shared" si="20"/>
        <v>0.26737967914438499</v>
      </c>
      <c r="L41" s="11">
        <f t="shared" si="21"/>
        <v>0.32154340836012862</v>
      </c>
      <c r="M41" s="11">
        <f t="shared" si="22"/>
        <v>0.4504504504504504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-0.27315420033407545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0.23507352805631598</v>
      </c>
      <c r="Q41" s="11">
        <f>2*'OddsRatio_working_3-way'!K41*'OddsRatio_working_3-way'!L41*'OddsRatio_working_3-way'!M41</f>
        <v>7.7454210232723544E-2</v>
      </c>
      <c r="R41" s="11">
        <f t="shared" si="23"/>
        <v>0</v>
      </c>
      <c r="S41" s="11">
        <f t="shared" si="24"/>
        <v>-0.86058910230490426</v>
      </c>
      <c r="T41" s="11">
        <f t="shared" si="25"/>
        <v>-0.28355489367542147</v>
      </c>
      <c r="U41" s="11">
        <f>'OddsRatio_working_3-way'!S41-'OddsRatio_working_3-way'!R41^2/3</f>
        <v>-0.86058910230490426</v>
      </c>
      <c r="V41" s="11">
        <f>'OddsRatio_working_3-way'!S41*'OddsRatio_working_3-way'!R41/3-2*'OddsRatio_working_3-way'!R41^3/27-'OddsRatio_working_3-way'!T41</f>
        <v>0.28355489367542147</v>
      </c>
      <c r="W41" s="11">
        <f>'OddsRatio_working_3-way'!V41^2+4*'OddsRatio_working_3-way'!U41^3/27</f>
        <v>-1.4020917941713118E-2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0.15364268260235556</v>
      </c>
      <c r="Y41" s="11">
        <f>IF('OddsRatio_working_3-way'!W41&gt;=0,IF('OddsRatio_working_3-way'!V41+SQRT('OddsRatio_working_3-way'!W41)&gt;0,0,PI()),ACOS('OddsRatio_working_3-way'!V41/(2*'OddsRatio_working_3-way'!X41)))</f>
        <v>0.3955784152510744</v>
      </c>
      <c r="Z41" s="11">
        <f>'OddsRatio_working_3-way'!X41^(1/3)*COS('OddsRatio_working_3-way'!Y41/3)</f>
        <v>0.5309465219521261</v>
      </c>
      <c r="AA41" s="11">
        <f>'OddsRatio_working_3-way'!X41^(1/3)*COS(('OddsRatio_working_3-way'!Y41+2*PI())/3)</f>
        <v>-0.32645783850539833</v>
      </c>
      <c r="AB41" s="11">
        <f>'OddsRatio_working_3-way'!X41^(1/3)*COS(('OddsRatio_working_3-way'!Y41+4*PI())/3)</f>
        <v>-0.2044886834467278</v>
      </c>
      <c r="AC41" s="11">
        <f>'OddsRatio_working_3-way'!X41^(1/3)*SIN('OddsRatio_working_3-way'!Y41/3)</f>
        <v>7.0418924505954758E-2</v>
      </c>
      <c r="AD41" s="11">
        <f>'OddsRatio_working_3-way'!X41^(1/3)*SIN(('OddsRatio_working_3-way'!Y41+2*PI())/3)</f>
        <v>0.42460371380855588</v>
      </c>
      <c r="AE41" s="11">
        <f>'OddsRatio_working_3-way'!X41^(1/3)*SIN(('OddsRatio_working_3-way'!Y41+4*PI())/3)</f>
        <v>-0.4950226383145106</v>
      </c>
      <c r="AF41" s="11">
        <f>-'OddsRatio_working_3-way'!U41/(3*'OddsRatio_working_3-way'!X41^(1/3))*COS(('OddsRatio_working_3-way'!Y41)/3)</f>
        <v>0.53094652195212599</v>
      </c>
      <c r="AG41" s="11">
        <f>-'OddsRatio_working_3-way'!U41/(3*'OddsRatio_working_3-way'!X41^(1/3))*COS(('OddsRatio_working_3-way'!Y41+2*PI())/3)</f>
        <v>-0.32645783850539828</v>
      </c>
      <c r="AH41" s="11">
        <f>-'OddsRatio_working_3-way'!U41/(3*'OddsRatio_working_3-way'!X41^(1/3))*COS(('OddsRatio_working_3-way'!Y41+4*PI())/3)</f>
        <v>-0.20448868344672777</v>
      </c>
      <c r="AI41" s="11">
        <f>'OddsRatio_working_3-way'!U41/(3*'OddsRatio_working_3-way'!X41^(1/3))*SIN(('OddsRatio_working_3-way'!Y41)/3)</f>
        <v>-7.0418924505954744E-2</v>
      </c>
      <c r="AJ41" s="11">
        <f>'OddsRatio_working_3-way'!U41/(3*'OddsRatio_working_3-way'!X41^(1/3))*SIN(('OddsRatio_working_3-way'!Y41+2*PI())/3)</f>
        <v>-0.42460371380855583</v>
      </c>
      <c r="AK41" s="11">
        <f>'OddsRatio_working_3-way'!U41/(3*'OddsRatio_working_3-way'!X41^(1/3))*SIN(('OddsRatio_working_3-way'!Y41+4*PI())/3)</f>
        <v>0.49502263831451049</v>
      </c>
      <c r="AL41" s="11">
        <f>'OddsRatio_working_3-way'!Z41+'OddsRatio_working_3-way'!AF41</f>
        <v>1.0618930439042522</v>
      </c>
      <c r="AM41" s="11">
        <f>'OddsRatio_working_3-way'!AA41+'OddsRatio_working_3-way'!AG41</f>
        <v>-0.65291567701079667</v>
      </c>
      <c r="AN41" s="11">
        <f>'OddsRatio_working_3-way'!AB41+'OddsRatio_working_3-way'!AH41</f>
        <v>-0.40897736689345554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1.0618930439042522</v>
      </c>
      <c r="AS41" s="11">
        <f>IF(('OddsRatio_working_3-way'!X41=0),IF(Q41&gt;0,-Q41^(1/3),(-Q41)^(1/3)),'OddsRatio_working_3-way'!AM41-'OddsRatio_working_3-way'!R41/3)</f>
        <v>-0.65291567701079667</v>
      </c>
      <c r="AT41" s="11">
        <f>IF(('OddsRatio_working_3-way'!X41=0),IF(Q41&gt;0,-Q41^(1/3),(-Q41)^(1/3)),'OddsRatio_working_3-way'!AN41-'OddsRatio_working_3-way'!R41/3)</f>
        <v>-0.40897736689345554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2.2599999999999998</v>
      </c>
      <c r="B42" s="4">
        <f>IF('True_Odds_Calculator_3-way'!B41="","",'True_Odds_Calculator_3-way'!B41)</f>
        <v>3.22</v>
      </c>
      <c r="C42" s="4">
        <f>IF('True_Odds_Calculator_3-way'!C41="","",'True_Odds_Calculator_3-way'!C41)</f>
        <v>3.32</v>
      </c>
      <c r="D42" s="9">
        <f t="shared" si="13"/>
        <v>0.42240498157629247</v>
      </c>
      <c r="E42" s="9">
        <f t="shared" si="14"/>
        <v>0.29332204620127789</v>
      </c>
      <c r="F42" s="9">
        <f t="shared" si="15"/>
        <v>0.28427297222242981</v>
      </c>
      <c r="G42" s="9">
        <f t="shared" si="16"/>
        <v>1.085235176607227</v>
      </c>
      <c r="H42" s="9">
        <f t="shared" si="17"/>
        <v>2.367396322525106</v>
      </c>
      <c r="I42" s="9">
        <f t="shared" si="18"/>
        <v>3.4092220920680436</v>
      </c>
      <c r="J42" s="9">
        <f t="shared" si="19"/>
        <v>3.5177456097287663</v>
      </c>
      <c r="K42" s="11">
        <f t="shared" si="20"/>
        <v>0.44247787610619471</v>
      </c>
      <c r="L42" s="11">
        <f t="shared" si="21"/>
        <v>0.3105590062111801</v>
      </c>
      <c r="M42" s="11">
        <f t="shared" si="22"/>
        <v>0.30120481927710846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-0.26860191825400892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0.24006320450272478</v>
      </c>
      <c r="Q42" s="11">
        <f>2*'OddsRatio_working_3-way'!K42*'OddsRatio_working_3-way'!L42*'OddsRatio_working_3-way'!M42</f>
        <v>8.2780415345767175E-2</v>
      </c>
      <c r="R42" s="11">
        <f t="shared" si="23"/>
        <v>0</v>
      </c>
      <c r="S42" s="11">
        <f t="shared" si="24"/>
        <v>-0.89375089375089301</v>
      </c>
      <c r="T42" s="11">
        <f t="shared" si="25"/>
        <v>-0.30818996336237692</v>
      </c>
      <c r="U42" s="11">
        <f>'OddsRatio_working_3-way'!S42-'OddsRatio_working_3-way'!R42^2/3</f>
        <v>-0.89375089375089301</v>
      </c>
      <c r="V42" s="11">
        <f>'OddsRatio_working_3-way'!S42*'OddsRatio_working_3-way'!R42/3-2*'OddsRatio_working_3-way'!R42^3/27-'OddsRatio_working_3-way'!T42</f>
        <v>0.30818996336237692</v>
      </c>
      <c r="W42" s="11">
        <f>'OddsRatio_working_3-way'!V42^2+4*'OddsRatio_working_3-way'!U42^3/27</f>
        <v>-1.0784852611116127E-2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0.16260835320519312</v>
      </c>
      <c r="Y42" s="11">
        <f>IF('OddsRatio_working_3-way'!W42&gt;=0,IF('OddsRatio_working_3-way'!V42+SQRT('OddsRatio_working_3-way'!W42)&gt;0,0,PI()),ACOS('OddsRatio_working_3-way'!V42/(2*'OddsRatio_working_3-way'!X42)))</f>
        <v>0.32501814884722524</v>
      </c>
      <c r="Z42" s="11">
        <f>'OddsRatio_working_3-way'!X42^(1/3)*COS('OddsRatio_working_3-way'!Y42/3)</f>
        <v>0.54261758830361351</v>
      </c>
      <c r="AA42" s="11">
        <f>'OddsRatio_working_3-way'!X42^(1/3)*COS(('OddsRatio_working_3-way'!Y42+2*PI())/3)</f>
        <v>-0.32241983097753513</v>
      </c>
      <c r="AB42" s="11">
        <f>'OddsRatio_working_3-way'!X42^(1/3)*COS(('OddsRatio_working_3-way'!Y42+4*PI())/3)</f>
        <v>-0.22019775732607852</v>
      </c>
      <c r="AC42" s="11">
        <f>'OddsRatio_working_3-way'!X42^(1/3)*SIN('OddsRatio_working_3-way'!Y42/3)</f>
        <v>5.9017941739790386E-2</v>
      </c>
      <c r="AD42" s="11">
        <f>'OddsRatio_working_3-way'!X42^(1/3)*SIN(('OddsRatio_working_3-way'!Y42+2*PI())/3)</f>
        <v>0.44041164514128006</v>
      </c>
      <c r="AE42" s="11">
        <f>'OddsRatio_working_3-way'!X42^(1/3)*SIN(('OddsRatio_working_3-way'!Y42+4*PI())/3)</f>
        <v>-0.49942958688107025</v>
      </c>
      <c r="AF42" s="11">
        <f>-'OddsRatio_working_3-way'!U42/(3*'OddsRatio_working_3-way'!X42^(1/3))*COS(('OddsRatio_working_3-way'!Y42)/3)</f>
        <v>0.5426175883036134</v>
      </c>
      <c r="AG42" s="11">
        <f>-'OddsRatio_working_3-way'!U42/(3*'OddsRatio_working_3-way'!X42^(1/3))*COS(('OddsRatio_working_3-way'!Y42+2*PI())/3)</f>
        <v>-0.32241983097753502</v>
      </c>
      <c r="AH42" s="11">
        <f>-'OddsRatio_working_3-way'!U42/(3*'OddsRatio_working_3-way'!X42^(1/3))*COS(('OddsRatio_working_3-way'!Y42+4*PI())/3)</f>
        <v>-0.22019775732607849</v>
      </c>
      <c r="AI42" s="11">
        <f>'OddsRatio_working_3-way'!U42/(3*'OddsRatio_working_3-way'!X42^(1/3))*SIN(('OddsRatio_working_3-way'!Y42)/3)</f>
        <v>-5.9017941739790372E-2</v>
      </c>
      <c r="AJ42" s="11">
        <f>'OddsRatio_working_3-way'!U42/(3*'OddsRatio_working_3-way'!X42^(1/3))*SIN(('OddsRatio_working_3-way'!Y42+2*PI())/3)</f>
        <v>-0.44041164514128001</v>
      </c>
      <c r="AK42" s="11">
        <f>'OddsRatio_working_3-way'!U42/(3*'OddsRatio_working_3-way'!X42^(1/3))*SIN(('OddsRatio_working_3-way'!Y42+4*PI())/3)</f>
        <v>0.4994295868810702</v>
      </c>
      <c r="AL42" s="11">
        <f>'OddsRatio_working_3-way'!Z42+'OddsRatio_working_3-way'!AF42</f>
        <v>1.085235176607227</v>
      </c>
      <c r="AM42" s="11">
        <f>'OddsRatio_working_3-way'!AA42+'OddsRatio_working_3-way'!AG42</f>
        <v>-0.64483966195507014</v>
      </c>
      <c r="AN42" s="11">
        <f>'OddsRatio_working_3-way'!AB42+'OddsRatio_working_3-way'!AH42</f>
        <v>-0.44039551465215698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1.085235176607227</v>
      </c>
      <c r="AS42" s="11">
        <f>IF(('OddsRatio_working_3-way'!X42=0),IF(Q42&gt;0,-Q42^(1/3),(-Q42)^(1/3)),'OddsRatio_working_3-way'!AM42-'OddsRatio_working_3-way'!R42/3)</f>
        <v>-0.64483966195507014</v>
      </c>
      <c r="AT42" s="11">
        <f>IF(('OddsRatio_working_3-way'!X42=0),IF(Q42&gt;0,-Q42^(1/3),(-Q42)^(1/3)),'OddsRatio_working_3-way'!AN42-'OddsRatio_working_3-way'!R42/3)</f>
        <v>-0.44039551465215698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3.35</v>
      </c>
      <c r="B43" s="4">
        <f>IF('True_Odds_Calculator_3-way'!B42="","",'True_Odds_Calculator_3-way'!B42)</f>
        <v>3.49</v>
      </c>
      <c r="C43" s="4">
        <f>IF('True_Odds_Calculator_3-way'!C42="","",'True_Odds_Calculator_3-way'!C42)</f>
        <v>2.2000000000000002</v>
      </c>
      <c r="D43" s="9">
        <f t="shared" si="13"/>
        <v>0.28602259943170688</v>
      </c>
      <c r="E43" s="9">
        <f t="shared" si="14"/>
        <v>0.27435304114993947</v>
      </c>
      <c r="F43" s="9">
        <f t="shared" si="15"/>
        <v>0.43962435941835354</v>
      </c>
      <c r="G43" s="9">
        <f t="shared" si="16"/>
        <v>1.062224352405186</v>
      </c>
      <c r="H43" s="9">
        <f t="shared" si="17"/>
        <v>3.4962272281521876</v>
      </c>
      <c r="I43" s="9">
        <f t="shared" si="18"/>
        <v>3.644938637488913</v>
      </c>
      <c r="J43" s="9">
        <f t="shared" si="19"/>
        <v>2.2746692228862235</v>
      </c>
      <c r="K43" s="11">
        <f t="shared" si="20"/>
        <v>0.29850746268656714</v>
      </c>
      <c r="L43" s="11">
        <f t="shared" si="21"/>
        <v>0.28653295128939826</v>
      </c>
      <c r="M43" s="11">
        <f t="shared" si="22"/>
        <v>0.45454545454545453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-0.27299553288519629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0.23482483389253264</v>
      </c>
      <c r="Q43" s="11">
        <f>2*'OddsRatio_working_3-way'!K43*'OddsRatio_working_3-way'!L43*'OddsRatio_working_3-way'!M43</f>
        <v>7.7756567514083635E-2</v>
      </c>
      <c r="R43" s="11">
        <f t="shared" si="23"/>
        <v>0</v>
      </c>
      <c r="S43" s="11">
        <f t="shared" si="24"/>
        <v>-0.86017830185992206</v>
      </c>
      <c r="T43" s="11">
        <f t="shared" si="25"/>
        <v>-0.2848272522714973</v>
      </c>
      <c r="U43" s="11">
        <f>'OddsRatio_working_3-way'!S43-'OddsRatio_working_3-way'!R43^2/3</f>
        <v>-0.86017830185992206</v>
      </c>
      <c r="V43" s="11">
        <f>'OddsRatio_working_3-way'!S43*'OddsRatio_working_3-way'!R43/3-2*'OddsRatio_working_3-way'!R43^3/27-'OddsRatio_working_3-way'!T43</f>
        <v>0.2848272522714973</v>
      </c>
      <c r="W43" s="11">
        <f>'OddsRatio_working_3-way'!V43^2+4*'OddsRatio_working_3-way'!U43^3/27</f>
        <v>-1.3162576836753426E-2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0.15353268420216312</v>
      </c>
      <c r="Y43" s="11">
        <f>IF('OddsRatio_working_3-way'!W43&gt;=0,IF('OddsRatio_working_3-way'!V43+SQRT('OddsRatio_working_3-way'!W43)&gt;0,0,PI()),ACOS('OddsRatio_working_3-way'!V43/(2*'OddsRatio_working_3-way'!X43)))</f>
        <v>0.38291740436860366</v>
      </c>
      <c r="Z43" s="11">
        <f>'OddsRatio_working_3-way'!X43^(1/3)*COS('OddsRatio_working_3-way'!Y43/3)</f>
        <v>0.53111217620259299</v>
      </c>
      <c r="AA43" s="11">
        <f>'OddsRatio_working_3-way'!X43^(1/3)*COS(('OddsRatio_working_3-way'!Y43+2*PI())/3)</f>
        <v>-0.3245854679217714</v>
      </c>
      <c r="AB43" s="11">
        <f>'OddsRatio_working_3-way'!X43^(1/3)*COS(('OddsRatio_working_3-way'!Y43+4*PI())/3)</f>
        <v>-0.20652670828082176</v>
      </c>
      <c r="AC43" s="11">
        <f>'OddsRatio_working_3-way'!X43^(1/3)*SIN('OddsRatio_working_3-way'!Y43/3)</f>
        <v>6.8161256658895844E-2</v>
      </c>
      <c r="AD43" s="11">
        <f>'OddsRatio_working_3-way'!X43^(1/3)*SIN(('OddsRatio_working_3-way'!Y43+2*PI())/3)</f>
        <v>0.42587600852123475</v>
      </c>
      <c r="AE43" s="11">
        <f>'OddsRatio_working_3-way'!X43^(1/3)*SIN(('OddsRatio_working_3-way'!Y43+4*PI())/3)</f>
        <v>-0.49403726518013036</v>
      </c>
      <c r="AF43" s="11">
        <f>-'OddsRatio_working_3-way'!U43/(3*'OddsRatio_working_3-way'!X43^(1/3))*COS(('OddsRatio_working_3-way'!Y43)/3)</f>
        <v>0.53111217620259288</v>
      </c>
      <c r="AG43" s="11">
        <f>-'OddsRatio_working_3-way'!U43/(3*'OddsRatio_working_3-way'!X43^(1/3))*COS(('OddsRatio_working_3-way'!Y43+2*PI())/3)</f>
        <v>-0.32458546792177134</v>
      </c>
      <c r="AH43" s="11">
        <f>-'OddsRatio_working_3-way'!U43/(3*'OddsRatio_working_3-way'!X43^(1/3))*COS(('OddsRatio_working_3-way'!Y43+4*PI())/3)</f>
        <v>-0.2065267082808217</v>
      </c>
      <c r="AI43" s="11">
        <f>'OddsRatio_working_3-way'!U43/(3*'OddsRatio_working_3-way'!X43^(1/3))*SIN(('OddsRatio_working_3-way'!Y43)/3)</f>
        <v>-6.816125665889583E-2</v>
      </c>
      <c r="AJ43" s="11">
        <f>'OddsRatio_working_3-way'!U43/(3*'OddsRatio_working_3-way'!X43^(1/3))*SIN(('OddsRatio_working_3-way'!Y43+2*PI())/3)</f>
        <v>-0.42587600852123464</v>
      </c>
      <c r="AK43" s="11">
        <f>'OddsRatio_working_3-way'!U43/(3*'OddsRatio_working_3-way'!X43^(1/3))*SIN(('OddsRatio_working_3-way'!Y43+4*PI())/3)</f>
        <v>0.49403726518013025</v>
      </c>
      <c r="AL43" s="11">
        <f>'OddsRatio_working_3-way'!Z43+'OddsRatio_working_3-way'!AF43</f>
        <v>1.062224352405186</v>
      </c>
      <c r="AM43" s="11">
        <f>'OddsRatio_working_3-way'!AA43+'OddsRatio_working_3-way'!AG43</f>
        <v>-0.64917093584354268</v>
      </c>
      <c r="AN43" s="11">
        <f>'OddsRatio_working_3-way'!AB43+'OddsRatio_working_3-way'!AH43</f>
        <v>-0.41305341656164346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1.062224352405186</v>
      </c>
      <c r="AS43" s="11">
        <f>IF(('OddsRatio_working_3-way'!X43=0),IF(Q43&gt;0,-Q43^(1/3),(-Q43)^(1/3)),'OddsRatio_working_3-way'!AM43-'OddsRatio_working_3-way'!R43/3)</f>
        <v>-0.64917093584354268</v>
      </c>
      <c r="AT43" s="11">
        <f>IF(('OddsRatio_working_3-way'!X43=0),IF(Q43&gt;0,-Q43^(1/3),(-Q43)^(1/3)),'OddsRatio_working_3-way'!AN43-'OddsRatio_working_3-way'!R43/3)</f>
        <v>-0.41305341656164346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1.72</v>
      </c>
      <c r="B44" s="4">
        <f>IF('True_Odds_Calculator_3-way'!B43="","",'True_Odds_Calculator_3-way'!B43)</f>
        <v>3.35</v>
      </c>
      <c r="C44" s="4">
        <f>IF('True_Odds_Calculator_3-way'!C43="","",'True_Odds_Calculator_3-way'!C43)</f>
        <v>5.85</v>
      </c>
      <c r="D44" s="9">
        <f t="shared" si="13"/>
        <v>0.56022825970839207</v>
      </c>
      <c r="E44" s="9">
        <f t="shared" si="14"/>
        <v>0.28073253358602412</v>
      </c>
      <c r="F44" s="9">
        <f t="shared" si="15"/>
        <v>0.15903920670558386</v>
      </c>
      <c r="G44" s="9">
        <f t="shared" si="16"/>
        <v>1.0902593240410123</v>
      </c>
      <c r="H44" s="9">
        <f t="shared" si="17"/>
        <v>1.784986713309529</v>
      </c>
      <c r="I44" s="9">
        <f t="shared" si="18"/>
        <v>3.5621094114963796</v>
      </c>
      <c r="J44" s="9">
        <f t="shared" si="19"/>
        <v>6.2877577215989096</v>
      </c>
      <c r="K44" s="11">
        <f t="shared" si="20"/>
        <v>0.58139534883720934</v>
      </c>
      <c r="L44" s="11">
        <f t="shared" si="21"/>
        <v>0.29850746268656714</v>
      </c>
      <c r="M44" s="11">
        <f t="shared" si="22"/>
        <v>0.17094017094017094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-0.24345179291378538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0.23496115130964143</v>
      </c>
      <c r="Q44" s="11">
        <f>2*'OddsRatio_working_3-way'!K44*'OddsRatio_working_3-way'!L44*'OddsRatio_working_3-way'!M44</f>
        <v>5.933362406809127E-2</v>
      </c>
      <c r="R44" s="11">
        <f t="shared" si="23"/>
        <v>0</v>
      </c>
      <c r="S44" s="11">
        <f t="shared" si="24"/>
        <v>-0.96512393068655367</v>
      </c>
      <c r="T44" s="11">
        <f t="shared" si="25"/>
        <v>-0.2437181643147863</v>
      </c>
      <c r="U44" s="11">
        <f>'OddsRatio_working_3-way'!S44-'OddsRatio_working_3-way'!R44^2/3</f>
        <v>-0.96512393068655367</v>
      </c>
      <c r="V44" s="11">
        <f>'OddsRatio_working_3-way'!S44*'OddsRatio_working_3-way'!R44/3-2*'OddsRatio_working_3-way'!R44^3/27-'OddsRatio_working_3-way'!T44</f>
        <v>0.2437181643147863</v>
      </c>
      <c r="W44" s="11">
        <f>'OddsRatio_working_3-way'!V44^2+4*'OddsRatio_working_3-way'!U44^3/27</f>
        <v>-7.3783440312872456E-2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0.18247053455958417</v>
      </c>
      <c r="Y44" s="11">
        <f>IF('OddsRatio_working_3-way'!W44&gt;=0,IF('OddsRatio_working_3-way'!V44+SQRT('OddsRatio_working_3-way'!W44)&gt;0,0,PI()),ACOS('OddsRatio_working_3-way'!V44/(2*'OddsRatio_working_3-way'!X44)))</f>
        <v>0.83950838610988365</v>
      </c>
      <c r="Z44" s="11">
        <f>'OddsRatio_working_3-way'!X44^(1/3)*COS('OddsRatio_working_3-way'!Y44/3)</f>
        <v>0.54512966202050628</v>
      </c>
      <c r="AA44" s="11">
        <f>'OddsRatio_working_3-way'!X44^(1/3)*COS(('OddsRatio_working_3-way'!Y44+2*PI())/3)</f>
        <v>-0.40823436097440868</v>
      </c>
      <c r="AB44" s="11">
        <f>'OddsRatio_working_3-way'!X44^(1/3)*COS(('OddsRatio_working_3-way'!Y44+4*PI())/3)</f>
        <v>-0.13689530104609765</v>
      </c>
      <c r="AC44" s="11">
        <f>'OddsRatio_working_3-way'!X44^(1/3)*SIN('OddsRatio_working_3-way'!Y44/3)</f>
        <v>0.15665767929127053</v>
      </c>
      <c r="AD44" s="11">
        <f>'OddsRatio_working_3-way'!X44^(1/3)*SIN(('OddsRatio_working_3-way'!Y44+2*PI())/3)</f>
        <v>0.39376729602054827</v>
      </c>
      <c r="AE44" s="11">
        <f>'OddsRatio_working_3-way'!X44^(1/3)*SIN(('OddsRatio_working_3-way'!Y44+4*PI())/3)</f>
        <v>-0.55042497531181878</v>
      </c>
      <c r="AF44" s="11">
        <f>-'OddsRatio_working_3-way'!U44/(3*'OddsRatio_working_3-way'!X44^(1/3))*COS(('OddsRatio_working_3-way'!Y44)/3)</f>
        <v>0.54512966202050617</v>
      </c>
      <c r="AG44" s="11">
        <f>-'OddsRatio_working_3-way'!U44/(3*'OddsRatio_working_3-way'!X44^(1/3))*COS(('OddsRatio_working_3-way'!Y44+2*PI())/3)</f>
        <v>-0.40823436097440863</v>
      </c>
      <c r="AH44" s="11">
        <f>-'OddsRatio_working_3-way'!U44/(3*'OddsRatio_working_3-way'!X44^(1/3))*COS(('OddsRatio_working_3-way'!Y44+4*PI())/3)</f>
        <v>-0.13689530104609762</v>
      </c>
      <c r="AI44" s="11">
        <f>'OddsRatio_working_3-way'!U44/(3*'OddsRatio_working_3-way'!X44^(1/3))*SIN(('OddsRatio_working_3-way'!Y44)/3)</f>
        <v>-0.1566576792912705</v>
      </c>
      <c r="AJ44" s="11">
        <f>'OddsRatio_working_3-way'!U44/(3*'OddsRatio_working_3-way'!X44^(1/3))*SIN(('OddsRatio_working_3-way'!Y44+2*PI())/3)</f>
        <v>-0.39376729602054822</v>
      </c>
      <c r="AK44" s="11">
        <f>'OddsRatio_working_3-way'!U44/(3*'OddsRatio_working_3-way'!X44^(1/3))*SIN(('OddsRatio_working_3-way'!Y44+4*PI())/3)</f>
        <v>0.55042497531181866</v>
      </c>
      <c r="AL44" s="11">
        <f>'OddsRatio_working_3-way'!Z44+'OddsRatio_working_3-way'!AF44</f>
        <v>1.0902593240410123</v>
      </c>
      <c r="AM44" s="11">
        <f>'OddsRatio_working_3-way'!AA44+'OddsRatio_working_3-way'!AG44</f>
        <v>-0.81646872194881737</v>
      </c>
      <c r="AN44" s="11">
        <f>'OddsRatio_working_3-way'!AB44+'OddsRatio_working_3-way'!AH44</f>
        <v>-0.2737906020921953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1.0902593240410123</v>
      </c>
      <c r="AS44" s="11">
        <f>IF(('OddsRatio_working_3-way'!X44=0),IF(Q44&gt;0,-Q44^(1/3),(-Q44)^(1/3)),'OddsRatio_working_3-way'!AM44-'OddsRatio_working_3-way'!R44/3)</f>
        <v>-0.81646872194881737</v>
      </c>
      <c r="AT44" s="11">
        <f>IF(('OddsRatio_working_3-way'!X44=0),IF(Q44&gt;0,-Q44^(1/3),(-Q44)^(1/3)),'OddsRatio_working_3-way'!AN44-'OddsRatio_working_3-way'!R44/3)</f>
        <v>-0.2737906020921953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1.49</v>
      </c>
      <c r="B45" s="4">
        <f>IF('True_Odds_Calculator_3-way'!B44="","",'True_Odds_Calculator_3-way'!B44)</f>
        <v>4.3499999999999996</v>
      </c>
      <c r="C45" s="4">
        <f>IF('True_Odds_Calculator_3-way'!C44="","",'True_Odds_Calculator_3-way'!C44)</f>
        <v>6.66</v>
      </c>
      <c r="D45" s="9">
        <f t="shared" si="13"/>
        <v>0.6490606344493739</v>
      </c>
      <c r="E45" s="9">
        <f t="shared" si="14"/>
        <v>0.21292265323458029</v>
      </c>
      <c r="F45" s="9">
        <f t="shared" si="15"/>
        <v>0.13801671231604609</v>
      </c>
      <c r="G45" s="9">
        <f t="shared" si="16"/>
        <v>1.1034451156410041</v>
      </c>
      <c r="H45" s="9">
        <f t="shared" si="17"/>
        <v>1.5406881066640916</v>
      </c>
      <c r="I45" s="9">
        <f t="shared" si="18"/>
        <v>4.6965411373973627</v>
      </c>
      <c r="J45" s="9">
        <f t="shared" si="19"/>
        <v>7.2454993545280821</v>
      </c>
      <c r="K45" s="11">
        <f t="shared" si="20"/>
        <v>0.67114093959731547</v>
      </c>
      <c r="L45" s="11">
        <f t="shared" si="21"/>
        <v>0.22988505747126439</v>
      </c>
      <c r="M45" s="11">
        <f t="shared" si="22"/>
        <v>0.15015015015015015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-0.2152323580233787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0.22007659128695931</v>
      </c>
      <c r="Q45" s="11">
        <f>2*'OddsRatio_working_3-way'!K45*'OddsRatio_working_3-way'!L45*'OddsRatio_working_3-way'!M45</f>
        <v>4.6331913955149323E-2</v>
      </c>
      <c r="R45" s="11">
        <f t="shared" si="23"/>
        <v>0</v>
      </c>
      <c r="S45" s="11">
        <f t="shared" si="24"/>
        <v>-1.0225069934096731</v>
      </c>
      <c r="T45" s="11">
        <f t="shared" si="25"/>
        <v>-0.21526463019151013</v>
      </c>
      <c r="U45" s="11">
        <f>'OddsRatio_working_3-way'!S45-'OddsRatio_working_3-way'!R45^2/3</f>
        <v>-1.0225069934096731</v>
      </c>
      <c r="V45" s="11">
        <f>'OddsRatio_working_3-way'!S45*'OddsRatio_working_3-way'!R45/3-2*'OddsRatio_working_3-way'!R45^3/27-'OddsRatio_working_3-way'!T45</f>
        <v>0.21526463019151013</v>
      </c>
      <c r="W45" s="11">
        <f>'OddsRatio_working_3-way'!V45^2+4*'OddsRatio_working_3-way'!U45^3/27</f>
        <v>-0.11203922428267403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0.19898372125262009</v>
      </c>
      <c r="Y45" s="11">
        <f>IF('OddsRatio_working_3-way'!W45&gt;=0,IF('OddsRatio_working_3-way'!V45+SQRT('OddsRatio_working_3-way'!W45)&gt;0,0,PI()),ACOS('OddsRatio_working_3-way'!V45/(2*'OddsRatio_working_3-way'!X45)))</f>
        <v>0.99927746984714494</v>
      </c>
      <c r="Z45" s="11">
        <f>'OddsRatio_working_3-way'!X45^(1/3)*COS('OddsRatio_working_3-way'!Y45/3)</f>
        <v>0.55172255782050206</v>
      </c>
      <c r="AA45" s="11">
        <f>'OddsRatio_working_3-way'!X45^(1/3)*COS(('OddsRatio_working_3-way'!Y45+2*PI())/3)</f>
        <v>-0.44117435385116527</v>
      </c>
      <c r="AB45" s="11">
        <f>'OddsRatio_working_3-way'!X45^(1/3)*COS(('OddsRatio_working_3-way'!Y45+4*PI())/3)</f>
        <v>-0.11054820396933664</v>
      </c>
      <c r="AC45" s="11">
        <f>'OddsRatio_working_3-way'!X45^(1/3)*SIN('OddsRatio_working_3-way'!Y45/3)</f>
        <v>0.19088709663540324</v>
      </c>
      <c r="AD45" s="11">
        <f>'OddsRatio_working_3-way'!X45^(1/3)*SIN(('OddsRatio_working_3-way'!Y45+2*PI())/3)</f>
        <v>0.38236220259578196</v>
      </c>
      <c r="AE45" s="11">
        <f>'OddsRatio_working_3-way'!X45^(1/3)*SIN(('OddsRatio_working_3-way'!Y45+4*PI())/3)</f>
        <v>-0.57324929923118528</v>
      </c>
      <c r="AF45" s="11">
        <f>-'OddsRatio_working_3-way'!U45/(3*'OddsRatio_working_3-way'!X45^(1/3))*COS(('OddsRatio_working_3-way'!Y45)/3)</f>
        <v>0.55172255782050206</v>
      </c>
      <c r="AG45" s="11">
        <f>-'OddsRatio_working_3-way'!U45/(3*'OddsRatio_working_3-way'!X45^(1/3))*COS(('OddsRatio_working_3-way'!Y45+2*PI())/3)</f>
        <v>-0.44117435385116527</v>
      </c>
      <c r="AH45" s="11">
        <f>-'OddsRatio_working_3-way'!U45/(3*'OddsRatio_working_3-way'!X45^(1/3))*COS(('OddsRatio_working_3-way'!Y45+4*PI())/3)</f>
        <v>-0.11054820396933664</v>
      </c>
      <c r="AI45" s="11">
        <f>'OddsRatio_working_3-way'!U45/(3*'OddsRatio_working_3-way'!X45^(1/3))*SIN(('OddsRatio_working_3-way'!Y45)/3)</f>
        <v>-0.19088709663540324</v>
      </c>
      <c r="AJ45" s="11">
        <f>'OddsRatio_working_3-way'!U45/(3*'OddsRatio_working_3-way'!X45^(1/3))*SIN(('OddsRatio_working_3-way'!Y45+2*PI())/3)</f>
        <v>-0.38236220259578196</v>
      </c>
      <c r="AK45" s="11">
        <f>'OddsRatio_working_3-way'!U45/(3*'OddsRatio_working_3-way'!X45^(1/3))*SIN(('OddsRatio_working_3-way'!Y45+4*PI())/3)</f>
        <v>0.57324929923118528</v>
      </c>
      <c r="AL45" s="11">
        <f>'OddsRatio_working_3-way'!Z45+'OddsRatio_working_3-way'!AF45</f>
        <v>1.1034451156410041</v>
      </c>
      <c r="AM45" s="11">
        <f>'OddsRatio_working_3-way'!AA45+'OddsRatio_working_3-way'!AG45</f>
        <v>-0.88234870770233054</v>
      </c>
      <c r="AN45" s="11">
        <f>'OddsRatio_working_3-way'!AB45+'OddsRatio_working_3-way'!AH45</f>
        <v>-0.22109640793867327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1.1034451156410041</v>
      </c>
      <c r="AS45" s="11">
        <f>IF(('OddsRatio_working_3-way'!X45=0),IF(Q45&gt;0,-Q45^(1/3),(-Q45)^(1/3)),'OddsRatio_working_3-way'!AM45-'OddsRatio_working_3-way'!R45/3)</f>
        <v>-0.88234870770233054</v>
      </c>
      <c r="AT45" s="11">
        <f>IF(('OddsRatio_working_3-way'!X45=0),IF(Q45&gt;0,-Q45^(1/3),(-Q45)^(1/3)),'OddsRatio_working_3-way'!AN45-'OddsRatio_working_3-way'!R45/3)</f>
        <v>-0.22109640793867327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9.24</v>
      </c>
      <c r="B46" s="4">
        <f>IF('True_Odds_Calculator_3-way'!B45="","",'True_Odds_Calculator_3-way'!B45)</f>
        <v>5.34</v>
      </c>
      <c r="C46" s="4">
        <f>IF('True_Odds_Calculator_3-way'!C45="","",'True_Odds_Calculator_3-way'!C45)</f>
        <v>1.36</v>
      </c>
      <c r="D46" s="9">
        <f t="shared" si="13"/>
        <v>0.10166389880169537</v>
      </c>
      <c r="E46" s="9">
        <f t="shared" si="14"/>
        <v>0.17686317646071872</v>
      </c>
      <c r="F46" s="9">
        <f t="shared" si="15"/>
        <v>0.72147292473758606</v>
      </c>
      <c r="G46" s="9">
        <f t="shared" si="16"/>
        <v>1.0723705542446751</v>
      </c>
      <c r="H46" s="9">
        <f t="shared" si="17"/>
        <v>9.8363333669761222</v>
      </c>
      <c r="I46" s="9">
        <f t="shared" si="18"/>
        <v>5.6540882054218891</v>
      </c>
      <c r="J46" s="9">
        <f t="shared" si="19"/>
        <v>1.386053399528083</v>
      </c>
      <c r="K46" s="11">
        <f t="shared" si="20"/>
        <v>0.10822510822510822</v>
      </c>
      <c r="L46" s="11">
        <f t="shared" si="21"/>
        <v>0.18726591760299627</v>
      </c>
      <c r="M46" s="11">
        <f t="shared" si="22"/>
        <v>0.73529411764705876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-0.1918524304512409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0.19283334716249456</v>
      </c>
      <c r="Q46" s="11">
        <f>2*'OddsRatio_working_3-way'!K46*'OddsRatio_working_3-way'!L46*'OddsRatio_working_3-way'!M46</f>
        <v>2.9804226763909515E-2</v>
      </c>
      <c r="R46" s="11">
        <f t="shared" si="23"/>
        <v>0</v>
      </c>
      <c r="S46" s="11">
        <f t="shared" si="24"/>
        <v>-1.0051128709130581</v>
      </c>
      <c r="T46" s="11">
        <f t="shared" si="25"/>
        <v>-0.155349748209128</v>
      </c>
      <c r="U46" s="11">
        <f>'OddsRatio_working_3-way'!S46-'OddsRatio_working_3-way'!R46^2/3</f>
        <v>-1.0051128709130581</v>
      </c>
      <c r="V46" s="11">
        <f>'OddsRatio_working_3-way'!S46*'OddsRatio_working_3-way'!R46/3-2*'OddsRatio_working_3-way'!R46^3/27-'OddsRatio_working_3-way'!T46</f>
        <v>0.155349748209128</v>
      </c>
      <c r="W46" s="11">
        <f>'OddsRatio_working_3-way'!V46^2+4*'OddsRatio_working_3-way'!U46^3/27</f>
        <v>-0.12629862917490856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0.19392793342086387</v>
      </c>
      <c r="Y46" s="11">
        <f>IF('OddsRatio_working_3-way'!W46&gt;=0,IF('OddsRatio_working_3-way'!V46+SQRT('OddsRatio_working_3-way'!W46)&gt;0,0,PI()),ACOS('OddsRatio_working_3-way'!V46/(2*'OddsRatio_working_3-way'!X46)))</f>
        <v>1.1586959588326293</v>
      </c>
      <c r="Z46" s="11">
        <f>'OddsRatio_working_3-way'!X46^(1/3)*COS('OddsRatio_working_3-way'!Y46/3)</f>
        <v>0.53618527712233754</v>
      </c>
      <c r="AA46" s="11">
        <f>'OddsRatio_working_3-way'!X46^(1/3)*COS(('OddsRatio_working_3-way'!Y46+2*PI())/3)</f>
        <v>-0.4569238573153675</v>
      </c>
      <c r="AB46" s="11">
        <f>'OddsRatio_working_3-way'!X46^(1/3)*COS(('OddsRatio_working_3-way'!Y46+4*PI())/3)</f>
        <v>-7.9261419806969949E-2</v>
      </c>
      <c r="AC46" s="11">
        <f>'OddsRatio_working_3-way'!X46^(1/3)*SIN('OddsRatio_working_3-way'!Y46/3)</f>
        <v>0.21804350995828362</v>
      </c>
      <c r="AD46" s="11">
        <f>'OddsRatio_working_3-way'!X46^(1/3)*SIN(('OddsRatio_working_3-way'!Y46+2*PI())/3)</f>
        <v>0.35532831614400179</v>
      </c>
      <c r="AE46" s="11">
        <f>'OddsRatio_working_3-way'!X46^(1/3)*SIN(('OddsRatio_working_3-way'!Y46+4*PI())/3)</f>
        <v>-0.57337182610228532</v>
      </c>
      <c r="AF46" s="11">
        <f>-'OddsRatio_working_3-way'!U46/(3*'OddsRatio_working_3-way'!X46^(1/3))*COS(('OddsRatio_working_3-way'!Y46)/3)</f>
        <v>0.53618527712233754</v>
      </c>
      <c r="AG46" s="11">
        <f>-'OddsRatio_working_3-way'!U46/(3*'OddsRatio_working_3-way'!X46^(1/3))*COS(('OddsRatio_working_3-way'!Y46+2*PI())/3)</f>
        <v>-0.4569238573153675</v>
      </c>
      <c r="AH46" s="11">
        <f>-'OddsRatio_working_3-way'!U46/(3*'OddsRatio_working_3-way'!X46^(1/3))*COS(('OddsRatio_working_3-way'!Y46+4*PI())/3)</f>
        <v>-7.9261419806969949E-2</v>
      </c>
      <c r="AI46" s="11">
        <f>'OddsRatio_working_3-way'!U46/(3*'OddsRatio_working_3-way'!X46^(1/3))*SIN(('OddsRatio_working_3-way'!Y46)/3)</f>
        <v>-0.21804350995828362</v>
      </c>
      <c r="AJ46" s="11">
        <f>'OddsRatio_working_3-way'!U46/(3*'OddsRatio_working_3-way'!X46^(1/3))*SIN(('OddsRatio_working_3-way'!Y46+2*PI())/3)</f>
        <v>-0.35532831614400179</v>
      </c>
      <c r="AK46" s="11">
        <f>'OddsRatio_working_3-way'!U46/(3*'OddsRatio_working_3-way'!X46^(1/3))*SIN(('OddsRatio_working_3-way'!Y46+4*PI())/3)</f>
        <v>0.57337182610228532</v>
      </c>
      <c r="AL46" s="11">
        <f>'OddsRatio_working_3-way'!Z46+'OddsRatio_working_3-way'!AF46</f>
        <v>1.0723705542446751</v>
      </c>
      <c r="AM46" s="11">
        <f>'OddsRatio_working_3-way'!AA46+'OddsRatio_working_3-way'!AG46</f>
        <v>-0.913847714630735</v>
      </c>
      <c r="AN46" s="11">
        <f>'OddsRatio_working_3-way'!AB46+'OddsRatio_working_3-way'!AH46</f>
        <v>-0.1585228396139399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1.0723705542446751</v>
      </c>
      <c r="AS46" s="11">
        <f>IF(('OddsRatio_working_3-way'!X46=0),IF(Q46&gt;0,-Q46^(1/3),(-Q46)^(1/3)),'OddsRatio_working_3-way'!AM46-'OddsRatio_working_3-way'!R46/3)</f>
        <v>-0.913847714630735</v>
      </c>
      <c r="AT46" s="11">
        <f>IF(('OddsRatio_working_3-way'!X46=0),IF(Q46&gt;0,-Q46^(1/3),(-Q46)^(1/3)),'OddsRatio_working_3-way'!AN46-'OddsRatio_working_3-way'!R46/3)</f>
        <v>-0.1585228396139399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2.75</v>
      </c>
      <c r="B47" s="4">
        <f>IF('True_Odds_Calculator_3-way'!B46="","",'True_Odds_Calculator_3-way'!B46)</f>
        <v>3.27</v>
      </c>
      <c r="C47" s="4">
        <f>IF('True_Odds_Calculator_3-way'!C46="","",'True_Odds_Calculator_3-way'!C46)</f>
        <v>2.79</v>
      </c>
      <c r="D47" s="9">
        <f t="shared" si="13"/>
        <v>0.35405496612846443</v>
      </c>
      <c r="E47" s="9">
        <f t="shared" si="14"/>
        <v>0.29704144016939849</v>
      </c>
      <c r="F47" s="9">
        <f t="shared" si="15"/>
        <v>0.34890359370213692</v>
      </c>
      <c r="G47" s="9">
        <f t="shared" si="16"/>
        <v>1.0425258314062575</v>
      </c>
      <c r="H47" s="9">
        <f t="shared" si="17"/>
        <v>2.8244202049609508</v>
      </c>
      <c r="I47" s="9">
        <f t="shared" si="18"/>
        <v>3.3665336372922052</v>
      </c>
      <c r="J47" s="9">
        <f t="shared" si="19"/>
        <v>2.8661212382172012</v>
      </c>
      <c r="K47" s="11">
        <f t="shared" si="20"/>
        <v>0.36363636363636365</v>
      </c>
      <c r="L47" s="11">
        <f t="shared" si="21"/>
        <v>0.3058103975535168</v>
      </c>
      <c r="M47" s="11">
        <f t="shared" si="22"/>
        <v>0.35842293906810035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-0.28342117036997172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0.23157489863615935</v>
      </c>
      <c r="Q47" s="11">
        <f>2*'OddsRatio_working_3-way'!K47*'OddsRatio_working_3-way'!L47*'OddsRatio_working_3-way'!M47</f>
        <v>7.9715971991793241E-2</v>
      </c>
      <c r="R47" s="11">
        <f t="shared" si="23"/>
        <v>0</v>
      </c>
      <c r="S47" s="11">
        <f t="shared" si="24"/>
        <v>-0.81706986931804215</v>
      </c>
      <c r="T47" s="11">
        <f t="shared" si="25"/>
        <v>-0.28126329408538459</v>
      </c>
      <c r="U47" s="11">
        <f>'OddsRatio_working_3-way'!S47-'OddsRatio_working_3-way'!R47^2/3</f>
        <v>-0.81706986931804215</v>
      </c>
      <c r="V47" s="11">
        <f>'OddsRatio_working_3-way'!S47*'OddsRatio_working_3-way'!R47/3-2*'OddsRatio_working_3-way'!R47^3/27-'OddsRatio_working_3-way'!T47</f>
        <v>0.28126329408538459</v>
      </c>
      <c r="W47" s="11">
        <f>'OddsRatio_working_3-way'!V47^2+4*'OddsRatio_working_3-way'!U47^3/27</f>
        <v>-1.7025795438136565E-3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0.14213692354871693</v>
      </c>
      <c r="Y47" s="11">
        <f>IF('OddsRatio_working_3-way'!W47&gt;=0,IF('OddsRatio_working_3-way'!V47+SQRT('OddsRatio_working_3-way'!W47)&gt;0,0,PI()),ACOS('OddsRatio_working_3-way'!V47/(2*'OddsRatio_working_3-way'!X47)))</f>
        <v>0.14566449479862209</v>
      </c>
      <c r="Z47" s="11">
        <f>'OddsRatio_working_3-way'!X47^(1/3)*COS('OddsRatio_working_3-way'!Y47/3)</f>
        <v>0.52126291570312877</v>
      </c>
      <c r="AA47" s="11">
        <f>'OddsRatio_working_3-way'!X47^(1/3)*COS(('OddsRatio_working_3-way'!Y47+2*PI())/3)</f>
        <v>-0.28256765770512116</v>
      </c>
      <c r="AB47" s="11">
        <f>'OddsRatio_working_3-way'!X47^(1/3)*COS(('OddsRatio_working_3-way'!Y47+4*PI())/3)</f>
        <v>-0.23869525799800775</v>
      </c>
      <c r="AC47" s="11">
        <f>'OddsRatio_working_3-way'!X47^(1/3)*SIN('OddsRatio_working_3-way'!Y47/3)</f>
        <v>2.5329741780897037E-2</v>
      </c>
      <c r="AD47" s="11">
        <f>'OddsRatio_working_3-way'!X47^(1/3)*SIN(('OddsRatio_working_3-way'!Y47+2*PI())/3)</f>
        <v>0.43876205615920749</v>
      </c>
      <c r="AE47" s="11">
        <f>'OddsRatio_working_3-way'!X47^(1/3)*SIN(('OddsRatio_working_3-way'!Y47+4*PI())/3)</f>
        <v>-0.46409179794010424</v>
      </c>
      <c r="AF47" s="11">
        <f>-'OddsRatio_working_3-way'!U47/(3*'OddsRatio_working_3-way'!X47^(1/3))*COS(('OddsRatio_working_3-way'!Y47)/3)</f>
        <v>0.52126291570312877</v>
      </c>
      <c r="AG47" s="11">
        <f>-'OddsRatio_working_3-way'!U47/(3*'OddsRatio_working_3-way'!X47^(1/3))*COS(('OddsRatio_working_3-way'!Y47+2*PI())/3)</f>
        <v>-0.28256765770512116</v>
      </c>
      <c r="AH47" s="11">
        <f>-'OddsRatio_working_3-way'!U47/(3*'OddsRatio_working_3-way'!X47^(1/3))*COS(('OddsRatio_working_3-way'!Y47+4*PI())/3)</f>
        <v>-0.23869525799800775</v>
      </c>
      <c r="AI47" s="11">
        <f>'OddsRatio_working_3-way'!U47/(3*'OddsRatio_working_3-way'!X47^(1/3))*SIN(('OddsRatio_working_3-way'!Y47)/3)</f>
        <v>-2.5329741780897037E-2</v>
      </c>
      <c r="AJ47" s="11">
        <f>'OddsRatio_working_3-way'!U47/(3*'OddsRatio_working_3-way'!X47^(1/3))*SIN(('OddsRatio_working_3-way'!Y47+2*PI())/3)</f>
        <v>-0.43876205615920749</v>
      </c>
      <c r="AK47" s="11">
        <f>'OddsRatio_working_3-way'!U47/(3*'OddsRatio_working_3-way'!X47^(1/3))*SIN(('OddsRatio_working_3-way'!Y47+4*PI())/3)</f>
        <v>0.46409179794010424</v>
      </c>
      <c r="AL47" s="11">
        <f>'OddsRatio_working_3-way'!Z47+'OddsRatio_working_3-way'!AF47</f>
        <v>1.0425258314062575</v>
      </c>
      <c r="AM47" s="11">
        <f>'OddsRatio_working_3-way'!AA47+'OddsRatio_working_3-way'!AG47</f>
        <v>-0.56513531541024231</v>
      </c>
      <c r="AN47" s="11">
        <f>'OddsRatio_working_3-way'!AB47+'OddsRatio_working_3-way'!AH47</f>
        <v>-0.47739051599601551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1.0425258314062575</v>
      </c>
      <c r="AS47" s="11">
        <f>IF(('OddsRatio_working_3-way'!X47=0),IF(Q47&gt;0,-Q47^(1/3),(-Q47)^(1/3)),'OddsRatio_working_3-way'!AM47-'OddsRatio_working_3-way'!R47/3)</f>
        <v>-0.56513531541024231</v>
      </c>
      <c r="AT47" s="11">
        <f>IF(('OddsRatio_working_3-way'!X47=0),IF(Q47&gt;0,-Q47^(1/3),(-Q47)^(1/3)),'OddsRatio_working_3-way'!AN47-'OddsRatio_working_3-way'!R47/3)</f>
        <v>-0.47739051599601551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1.78</v>
      </c>
      <c r="B48" s="4">
        <f>IF('True_Odds_Calculator_3-way'!B47="","",'True_Odds_Calculator_3-way'!B47)</f>
        <v>3.83</v>
      </c>
      <c r="C48" s="4">
        <f>IF('True_Odds_Calculator_3-way'!C47="","",'True_Odds_Calculator_3-way'!C47)</f>
        <v>4.87</v>
      </c>
      <c r="D48" s="9">
        <f t="shared" si="13"/>
        <v>0.55015288088209358</v>
      </c>
      <c r="E48" s="9">
        <f t="shared" si="14"/>
        <v>0.25209882897227398</v>
      </c>
      <c r="F48" s="9">
        <f t="shared" si="15"/>
        <v>0.19774829014563264</v>
      </c>
      <c r="G48" s="9">
        <f t="shared" si="16"/>
        <v>1.0483032913823629</v>
      </c>
      <c r="H48" s="9">
        <f t="shared" si="17"/>
        <v>1.8176765672782431</v>
      </c>
      <c r="I48" s="9">
        <f t="shared" si="18"/>
        <v>3.9666983146120871</v>
      </c>
      <c r="J48" s="9">
        <f t="shared" si="19"/>
        <v>5.0569337376497439</v>
      </c>
      <c r="K48" s="11">
        <f t="shared" si="20"/>
        <v>0.5617977528089888</v>
      </c>
      <c r="L48" s="11">
        <f t="shared" si="21"/>
        <v>0.2610966057441253</v>
      </c>
      <c r="M48" s="11">
        <f t="shared" si="22"/>
        <v>0.20533880903490759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-0.25730265393498186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0.22529619672912088</v>
      </c>
      <c r="Q48" s="11">
        <f>2*'OddsRatio_working_3-way'!K48*'OddsRatio_working_3-way'!L48*'OddsRatio_working_3-way'!M48</f>
        <v>6.0239624793882583E-2</v>
      </c>
      <c r="R48" s="11">
        <f t="shared" si="23"/>
        <v>0</v>
      </c>
      <c r="S48" s="11">
        <f t="shared" si="24"/>
        <v>-0.87560774552310394</v>
      </c>
      <c r="T48" s="11">
        <f t="shared" si="25"/>
        <v>-0.23411971805430584</v>
      </c>
      <c r="U48" s="11">
        <f>'OddsRatio_working_3-way'!S48-'OddsRatio_working_3-way'!R48^2/3</f>
        <v>-0.87560774552310394</v>
      </c>
      <c r="V48" s="11">
        <f>'OddsRatio_working_3-way'!S48*'OddsRatio_working_3-way'!R48/3-2*'OddsRatio_working_3-way'!R48^3/27-'OddsRatio_working_3-way'!T48</f>
        <v>0.23411971805430584</v>
      </c>
      <c r="W48" s="11">
        <f>'OddsRatio_working_3-way'!V48^2+4*'OddsRatio_working_3-way'!U48^3/27</f>
        <v>-4.4642588770577182E-2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0.15768214162707586</v>
      </c>
      <c r="Y48" s="11">
        <f>IF('OddsRatio_working_3-way'!W48&gt;=0,IF('OddsRatio_working_3-way'!V48+SQRT('OddsRatio_working_3-way'!W48)&gt;0,0,PI()),ACOS('OddsRatio_working_3-way'!V48/(2*'OddsRatio_working_3-way'!X48)))</f>
        <v>0.73418255618767103</v>
      </c>
      <c r="Z48" s="11">
        <f>'OddsRatio_working_3-way'!X48^(1/3)*COS('OddsRatio_working_3-way'!Y48/3)</f>
        <v>0.52415164569118156</v>
      </c>
      <c r="AA48" s="11">
        <f>'OddsRatio_working_3-way'!X48^(1/3)*COS(('OddsRatio_working_3-way'!Y48+2*PI())/3)</f>
        <v>-0.37543686386143338</v>
      </c>
      <c r="AB48" s="11">
        <f>'OddsRatio_working_3-way'!X48^(1/3)*COS(('OddsRatio_working_3-way'!Y48+4*PI())/3)</f>
        <v>-0.14871478182974804</v>
      </c>
      <c r="AC48" s="11">
        <f>'OddsRatio_working_3-way'!X48^(1/3)*SIN('OddsRatio_working_3-way'!Y48/3)</f>
        <v>0.13089805509222599</v>
      </c>
      <c r="AD48" s="11">
        <f>'OddsRatio_working_3-way'!X48^(1/3)*SIN(('OddsRatio_working_3-way'!Y48+2*PI())/3)</f>
        <v>0.3884796130578706</v>
      </c>
      <c r="AE48" s="11">
        <f>'OddsRatio_working_3-way'!X48^(1/3)*SIN(('OddsRatio_working_3-way'!Y48+4*PI())/3)</f>
        <v>-0.51937766815009656</v>
      </c>
      <c r="AF48" s="11">
        <f>-'OddsRatio_working_3-way'!U48/(3*'OddsRatio_working_3-way'!X48^(1/3))*COS(('OddsRatio_working_3-way'!Y48)/3)</f>
        <v>0.52415164569118144</v>
      </c>
      <c r="AG48" s="11">
        <f>-'OddsRatio_working_3-way'!U48/(3*'OddsRatio_working_3-way'!X48^(1/3))*COS(('OddsRatio_working_3-way'!Y48+2*PI())/3)</f>
        <v>-0.37543686386143332</v>
      </c>
      <c r="AH48" s="11">
        <f>-'OddsRatio_working_3-way'!U48/(3*'OddsRatio_working_3-way'!X48^(1/3))*COS(('OddsRatio_working_3-way'!Y48+4*PI())/3)</f>
        <v>-0.14871478182974801</v>
      </c>
      <c r="AI48" s="11">
        <f>'OddsRatio_working_3-way'!U48/(3*'OddsRatio_working_3-way'!X48^(1/3))*SIN(('OddsRatio_working_3-way'!Y48)/3)</f>
        <v>-0.13089805509222596</v>
      </c>
      <c r="AJ48" s="11">
        <f>'OddsRatio_working_3-way'!U48/(3*'OddsRatio_working_3-way'!X48^(1/3))*SIN(('OddsRatio_working_3-way'!Y48+2*PI())/3)</f>
        <v>-0.38847961305787049</v>
      </c>
      <c r="AK48" s="11">
        <f>'OddsRatio_working_3-way'!U48/(3*'OddsRatio_working_3-way'!X48^(1/3))*SIN(('OddsRatio_working_3-way'!Y48+4*PI())/3)</f>
        <v>0.51937766815009645</v>
      </c>
      <c r="AL48" s="11">
        <f>'OddsRatio_working_3-way'!Z48+'OddsRatio_working_3-way'!AF48</f>
        <v>1.0483032913823629</v>
      </c>
      <c r="AM48" s="11">
        <f>'OddsRatio_working_3-way'!AA48+'OddsRatio_working_3-way'!AG48</f>
        <v>-0.75087372772286676</v>
      </c>
      <c r="AN48" s="11">
        <f>'OddsRatio_working_3-way'!AB48+'OddsRatio_working_3-way'!AH48</f>
        <v>-0.29742956365949602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1.0483032913823629</v>
      </c>
      <c r="AS48" s="11">
        <f>IF(('OddsRatio_working_3-way'!X48=0),IF(Q48&gt;0,-Q48^(1/3),(-Q48)^(1/3)),'OddsRatio_working_3-way'!AM48-'OddsRatio_working_3-way'!R48/3)</f>
        <v>-0.75087372772286676</v>
      </c>
      <c r="AT48" s="11">
        <f>IF(('OddsRatio_working_3-way'!X48=0),IF(Q48&gt;0,-Q48^(1/3),(-Q48)^(1/3)),'OddsRatio_working_3-way'!AN48-'OddsRatio_working_3-way'!R48/3)</f>
        <v>-0.29742956365949602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2.56</v>
      </c>
      <c r="B49" s="4">
        <f>IF('True_Odds_Calculator_3-way'!B48="","",'True_Odds_Calculator_3-way'!B48)</f>
        <v>3.37</v>
      </c>
      <c r="C49" s="4">
        <f>IF('True_Odds_Calculator_3-way'!C48="","",'True_Odds_Calculator_3-way'!C48)</f>
        <v>2.93</v>
      </c>
      <c r="D49" s="9">
        <f t="shared" si="13"/>
        <v>0.38044690757682248</v>
      </c>
      <c r="E49" s="9">
        <f t="shared" si="14"/>
        <v>0.2878485964562203</v>
      </c>
      <c r="F49" s="9">
        <f t="shared" si="15"/>
        <v>0.33170449596695717</v>
      </c>
      <c r="G49" s="9">
        <f t="shared" si="16"/>
        <v>1.0439023430353167</v>
      </c>
      <c r="H49" s="9">
        <f t="shared" si="17"/>
        <v>2.628487655135094</v>
      </c>
      <c r="I49" s="9">
        <f t="shared" si="18"/>
        <v>3.4740485529937013</v>
      </c>
      <c r="J49" s="9">
        <f t="shared" si="19"/>
        <v>3.0147315220581614</v>
      </c>
      <c r="K49" s="11">
        <f t="shared" si="20"/>
        <v>0.390625</v>
      </c>
      <c r="L49" s="11">
        <f t="shared" si="21"/>
        <v>0.29673590504451036</v>
      </c>
      <c r="M49" s="11">
        <f t="shared" si="22"/>
        <v>0.34129692832764502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-0.28228822753466143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0.23182492581602376</v>
      </c>
      <c r="Q49" s="11">
        <f>2*'OddsRatio_working_3-way'!K49*'OddsRatio_working_3-way'!L49*'OddsRatio_working_3-way'!M49</f>
        <v>7.9121135090793063E-2</v>
      </c>
      <c r="R49" s="11">
        <f t="shared" si="23"/>
        <v>0</v>
      </c>
      <c r="S49" s="11">
        <f t="shared" si="24"/>
        <v>-0.82123483448334234</v>
      </c>
      <c r="T49" s="11">
        <f t="shared" si="25"/>
        <v>-0.28028492644482661</v>
      </c>
      <c r="U49" s="11">
        <f>'OddsRatio_working_3-way'!S49-'OddsRatio_working_3-way'!R49^2/3</f>
        <v>-0.82123483448334234</v>
      </c>
      <c r="V49" s="11">
        <f>'OddsRatio_working_3-way'!S49*'OddsRatio_working_3-way'!R49/3-2*'OddsRatio_working_3-way'!R49^3/27-'OddsRatio_working_3-way'!T49</f>
        <v>0.28028492644482661</v>
      </c>
      <c r="W49" s="11">
        <f>'OddsRatio_working_3-way'!V49^2+4*'OddsRatio_working_3-way'!U49^3/27</f>
        <v>-3.4940875708624058E-3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0.1432251091490632</v>
      </c>
      <c r="Y49" s="11">
        <f>IF('OddsRatio_working_3-way'!W49&gt;=0,IF('OddsRatio_working_3-way'!V49+SQRT('OddsRatio_working_3-way'!W49)&gt;0,0,PI()),ACOS('OddsRatio_working_3-way'!V49/(2*'OddsRatio_working_3-way'!X49)))</f>
        <v>0.20784964039623088</v>
      </c>
      <c r="Z49" s="11">
        <f>'OddsRatio_working_3-way'!X49^(1/3)*COS('OddsRatio_working_3-way'!Y49/3)</f>
        <v>0.52195117151765835</v>
      </c>
      <c r="AA49" s="11">
        <f>'OddsRatio_working_3-way'!X49^(1/3)*COS(('OddsRatio_working_3-way'!Y49+2*PI())/3)</f>
        <v>-0.29234339623937733</v>
      </c>
      <c r="AB49" s="11">
        <f>'OddsRatio_working_3-way'!X49^(1/3)*COS(('OddsRatio_working_3-way'!Y49+4*PI())/3)</f>
        <v>-0.22960777527828077</v>
      </c>
      <c r="AC49" s="11">
        <f>'OddsRatio_working_3-way'!X49^(1/3)*SIN('OddsRatio_working_3-way'!Y49/3)</f>
        <v>3.6220427649667389E-2</v>
      </c>
      <c r="AD49" s="11">
        <f>'OddsRatio_working_3-way'!X49^(1/3)*SIN(('OddsRatio_working_3-way'!Y49+2*PI())/3)</f>
        <v>0.43391276024450726</v>
      </c>
      <c r="AE49" s="11">
        <f>'OddsRatio_working_3-way'!X49^(1/3)*SIN(('OddsRatio_working_3-way'!Y49+4*PI())/3)</f>
        <v>-0.47013318789417469</v>
      </c>
      <c r="AF49" s="11">
        <f>-'OddsRatio_working_3-way'!U49/(3*'OddsRatio_working_3-way'!X49^(1/3))*COS(('OddsRatio_working_3-way'!Y49)/3)</f>
        <v>0.52195117151765824</v>
      </c>
      <c r="AG49" s="11">
        <f>-'OddsRatio_working_3-way'!U49/(3*'OddsRatio_working_3-way'!X49^(1/3))*COS(('OddsRatio_working_3-way'!Y49+2*PI())/3)</f>
        <v>-0.29234339623937727</v>
      </c>
      <c r="AH49" s="11">
        <f>-'OddsRatio_working_3-way'!U49/(3*'OddsRatio_working_3-way'!X49^(1/3))*COS(('OddsRatio_working_3-way'!Y49+4*PI())/3)</f>
        <v>-0.22960777527828072</v>
      </c>
      <c r="AI49" s="11">
        <f>'OddsRatio_working_3-way'!U49/(3*'OddsRatio_working_3-way'!X49^(1/3))*SIN(('OddsRatio_working_3-way'!Y49)/3)</f>
        <v>-3.6220427649667375E-2</v>
      </c>
      <c r="AJ49" s="11">
        <f>'OddsRatio_working_3-way'!U49/(3*'OddsRatio_working_3-way'!X49^(1/3))*SIN(('OddsRatio_working_3-way'!Y49+2*PI())/3)</f>
        <v>-0.43391276024450715</v>
      </c>
      <c r="AK49" s="11">
        <f>'OddsRatio_working_3-way'!U49/(3*'OddsRatio_working_3-way'!X49^(1/3))*SIN(('OddsRatio_working_3-way'!Y49+4*PI())/3)</f>
        <v>0.47013318789417458</v>
      </c>
      <c r="AL49" s="11">
        <f>'OddsRatio_working_3-way'!Z49+'OddsRatio_working_3-way'!AF49</f>
        <v>1.0439023430353167</v>
      </c>
      <c r="AM49" s="11">
        <f>'OddsRatio_working_3-way'!AA49+'OddsRatio_working_3-way'!AG49</f>
        <v>-0.58468679247875466</v>
      </c>
      <c r="AN49" s="11">
        <f>'OddsRatio_working_3-way'!AB49+'OddsRatio_working_3-way'!AH49</f>
        <v>-0.45921555055656149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1.0439023430353167</v>
      </c>
      <c r="AS49" s="11">
        <f>IF(('OddsRatio_working_3-way'!X49=0),IF(Q49&gt;0,-Q49^(1/3),(-Q49)^(1/3)),'OddsRatio_working_3-way'!AM49-'OddsRatio_working_3-way'!R49/3)</f>
        <v>-0.58468679247875466</v>
      </c>
      <c r="AT49" s="11">
        <f>IF(('OddsRatio_working_3-way'!X49=0),IF(Q49&gt;0,-Q49^(1/3),(-Q49)^(1/3)),'OddsRatio_working_3-way'!AN49-'OddsRatio_working_3-way'!R49/3)</f>
        <v>-0.45921555055656149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3.08</v>
      </c>
      <c r="B50" s="4">
        <f>IF('True_Odds_Calculator_3-way'!B49="","",'True_Odds_Calculator_3-way'!B49)</f>
        <v>3.25</v>
      </c>
      <c r="C50" s="4">
        <f>IF('True_Odds_Calculator_3-way'!C49="","",'True_Odds_Calculator_3-way'!C49)</f>
        <v>2.5299999999999998</v>
      </c>
      <c r="D50" s="9">
        <f t="shared" si="13"/>
        <v>0.31565999568873793</v>
      </c>
      <c r="E50" s="9">
        <f t="shared" si="14"/>
        <v>0.29893980371028428</v>
      </c>
      <c r="F50" s="9">
        <f t="shared" si="15"/>
        <v>0.38540020060097779</v>
      </c>
      <c r="G50" s="9">
        <f t="shared" si="16"/>
        <v>1.042291142212912</v>
      </c>
      <c r="H50" s="9">
        <f t="shared" si="17"/>
        <v>3.1679655758028571</v>
      </c>
      <c r="I50" s="9">
        <f t="shared" si="18"/>
        <v>3.3451550699790515</v>
      </c>
      <c r="J50" s="9">
        <f t="shared" si="19"/>
        <v>2.5947054475857554</v>
      </c>
      <c r="K50" s="11">
        <f t="shared" si="20"/>
        <v>0.32467532467532467</v>
      </c>
      <c r="L50" s="11">
        <f t="shared" si="21"/>
        <v>0.30769230769230771</v>
      </c>
      <c r="M50" s="11">
        <f t="shared" si="22"/>
        <v>0.39525691699604748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-0.2827370258200298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0.23138916419548833</v>
      </c>
      <c r="Q50" s="11">
        <f>2*'OddsRatio_working_3-way'!K50*'OddsRatio_working_3-way'!L50*'OddsRatio_working_3-way'!M50</f>
        <v>7.8972410988221275E-2</v>
      </c>
      <c r="R50" s="11">
        <f t="shared" si="23"/>
        <v>0</v>
      </c>
      <c r="S50" s="11">
        <f t="shared" si="24"/>
        <v>-0.81839003407630861</v>
      </c>
      <c r="T50" s="11">
        <f t="shared" si="25"/>
        <v>-0.27931400480420088</v>
      </c>
      <c r="U50" s="11">
        <f>'OddsRatio_working_3-way'!S50-'OddsRatio_working_3-way'!R50^2/3</f>
        <v>-0.81839003407630861</v>
      </c>
      <c r="V50" s="11">
        <f>'OddsRatio_working_3-way'!S50*'OddsRatio_working_3-way'!R50/3-2*'OddsRatio_working_3-way'!R50^3/27-'OddsRatio_working_3-way'!T50</f>
        <v>0.27931400480420088</v>
      </c>
      <c r="W50" s="11">
        <f>'OddsRatio_working_3-way'!V50^2+4*'OddsRatio_working_3-way'!U50^3/27</f>
        <v>-3.1876495145783112E-3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0.14248154511579689</v>
      </c>
      <c r="Y50" s="11">
        <f>IF('OddsRatio_working_3-way'!W50&gt;=0,IF('OddsRatio_working_3-way'!V50+SQRT('OddsRatio_working_3-way'!W50)&gt;0,0,PI()),ACOS('OddsRatio_working_3-way'!V50/(2*'OddsRatio_working_3-way'!X50)))</f>
        <v>0.19944806926510039</v>
      </c>
      <c r="Z50" s="11">
        <f>'OddsRatio_working_3-way'!X50^(1/3)*COS('OddsRatio_working_3-way'!Y50/3)</f>
        <v>0.52114557110645598</v>
      </c>
      <c r="AA50" s="11">
        <f>'OddsRatio_working_3-way'!X50^(1/3)*COS(('OddsRatio_working_3-way'!Y50+2*PI())/3)</f>
        <v>-0.29062239131056733</v>
      </c>
      <c r="AB50" s="11">
        <f>'OddsRatio_working_3-way'!X50^(1/3)*COS(('OddsRatio_working_3-way'!Y50+4*PI())/3)</f>
        <v>-0.2305231797958886</v>
      </c>
      <c r="AC50" s="11">
        <f>'OddsRatio_working_3-way'!X50^(1/3)*SIN('OddsRatio_working_3-way'!Y50/3)</f>
        <v>3.4698295946083958E-2</v>
      </c>
      <c r="AD50" s="11">
        <f>'OddsRatio_working_3-way'!X50^(1/3)*SIN(('OddsRatio_working_3-way'!Y50+2*PI())/3)</f>
        <v>0.43397615567489845</v>
      </c>
      <c r="AE50" s="11">
        <f>'OddsRatio_working_3-way'!X50^(1/3)*SIN(('OddsRatio_working_3-way'!Y50+4*PI())/3)</f>
        <v>-0.46867445162098248</v>
      </c>
      <c r="AF50" s="11">
        <f>-'OddsRatio_working_3-way'!U50/(3*'OddsRatio_working_3-way'!X50^(1/3))*COS(('OddsRatio_working_3-way'!Y50)/3)</f>
        <v>0.52114557110645598</v>
      </c>
      <c r="AG50" s="11">
        <f>-'OddsRatio_working_3-way'!U50/(3*'OddsRatio_working_3-way'!X50^(1/3))*COS(('OddsRatio_working_3-way'!Y50+2*PI())/3)</f>
        <v>-0.29062239131056733</v>
      </c>
      <c r="AH50" s="11">
        <f>-'OddsRatio_working_3-way'!U50/(3*'OddsRatio_working_3-way'!X50^(1/3))*COS(('OddsRatio_working_3-way'!Y50+4*PI())/3)</f>
        <v>-0.2305231797958886</v>
      </c>
      <c r="AI50" s="11">
        <f>'OddsRatio_working_3-way'!U50/(3*'OddsRatio_working_3-way'!X50^(1/3))*SIN(('OddsRatio_working_3-way'!Y50)/3)</f>
        <v>-3.4698295946083958E-2</v>
      </c>
      <c r="AJ50" s="11">
        <f>'OddsRatio_working_3-way'!U50/(3*'OddsRatio_working_3-way'!X50^(1/3))*SIN(('OddsRatio_working_3-way'!Y50+2*PI())/3)</f>
        <v>-0.43397615567489845</v>
      </c>
      <c r="AK50" s="11">
        <f>'OddsRatio_working_3-way'!U50/(3*'OddsRatio_working_3-way'!X50^(1/3))*SIN(('OddsRatio_working_3-way'!Y50+4*PI())/3)</f>
        <v>0.46867445162098248</v>
      </c>
      <c r="AL50" s="11">
        <f>'OddsRatio_working_3-way'!Z50+'OddsRatio_working_3-way'!AF50</f>
        <v>1.042291142212912</v>
      </c>
      <c r="AM50" s="11">
        <f>'OddsRatio_working_3-way'!AA50+'OddsRatio_working_3-way'!AG50</f>
        <v>-0.58124478262113466</v>
      </c>
      <c r="AN50" s="11">
        <f>'OddsRatio_working_3-way'!AB50+'OddsRatio_working_3-way'!AH50</f>
        <v>-0.4610463595917772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1.042291142212912</v>
      </c>
      <c r="AS50" s="11">
        <f>IF(('OddsRatio_working_3-way'!X50=0),IF(Q50&gt;0,-Q50^(1/3),(-Q50)^(1/3)),'OddsRatio_working_3-way'!AM50-'OddsRatio_working_3-way'!R50/3)</f>
        <v>-0.58124478262113466</v>
      </c>
      <c r="AT50" s="11">
        <f>IF(('OddsRatio_working_3-way'!X50=0),IF(Q50&gt;0,-Q50^(1/3),(-Q50)^(1/3)),'OddsRatio_working_3-way'!AN50-'OddsRatio_working_3-way'!R50/3)</f>
        <v>-0.4610463595917772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9.73</v>
      </c>
      <c r="B51" s="4">
        <f>IF('True_Odds_Calculator_3-way'!B50="","",'True_Odds_Calculator_3-way'!B50)</f>
        <v>5.68</v>
      </c>
      <c r="C51" s="4">
        <f>IF('True_Odds_Calculator_3-way'!C50="","",'True_Odds_Calculator_3-way'!C50)</f>
        <v>1.32</v>
      </c>
      <c r="D51" s="9">
        <f t="shared" si="13"/>
        <v>9.5013396734998104E-2</v>
      </c>
      <c r="E51" s="9">
        <f t="shared" si="14"/>
        <v>0.16377078193825578</v>
      </c>
      <c r="F51" s="9">
        <f t="shared" si="15"/>
        <v>0.74121582132674602</v>
      </c>
      <c r="G51" s="9">
        <f t="shared" si="16"/>
        <v>1.0910460018330124</v>
      </c>
      <c r="H51" s="9">
        <f t="shared" si="17"/>
        <v>10.524831596002196</v>
      </c>
      <c r="I51" s="9">
        <f t="shared" si="18"/>
        <v>6.1060952885784969</v>
      </c>
      <c r="J51" s="9">
        <f t="shared" si="19"/>
        <v>1.349134720586564</v>
      </c>
      <c r="K51" s="11">
        <f t="shared" si="20"/>
        <v>0.10277492291880781</v>
      </c>
      <c r="L51" s="11">
        <f t="shared" si="21"/>
        <v>0.17605633802816903</v>
      </c>
      <c r="M51" s="11">
        <f t="shared" si="22"/>
        <v>0.75757575757575757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-0.17921525227229951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0.18820685174925725</v>
      </c>
      <c r="Q51" s="11">
        <f>2*'OddsRatio_working_3-way'!K51*'OddsRatio_working_3-way'!L51*'OddsRatio_working_3-way'!M51</f>
        <v>2.7415419045776733E-2</v>
      </c>
      <c r="R51" s="11">
        <f t="shared" si="23"/>
        <v>0</v>
      </c>
      <c r="S51" s="11">
        <f t="shared" si="24"/>
        <v>-1.0501720660655374</v>
      </c>
      <c r="T51" s="11">
        <f t="shared" si="25"/>
        <v>-0.15297480933219773</v>
      </c>
      <c r="U51" s="11">
        <f>'OddsRatio_working_3-way'!S51-'OddsRatio_working_3-way'!R51^2/3</f>
        <v>-1.0501720660655374</v>
      </c>
      <c r="V51" s="11">
        <f>'OddsRatio_working_3-way'!S51*'OddsRatio_working_3-way'!R51/3-2*'OddsRatio_working_3-way'!R51^3/27-'OddsRatio_working_3-way'!T51</f>
        <v>0.15297480933219773</v>
      </c>
      <c r="W51" s="11">
        <f>'OddsRatio_working_3-way'!V51^2+4*'OddsRatio_working_3-way'!U51^3/27</f>
        <v>-0.14818303389912019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0.20711369232220164</v>
      </c>
      <c r="Y51" s="11">
        <f>IF('OddsRatio_working_3-way'!W51&gt;=0,IF('OddsRatio_working_3-way'!V51+SQRT('OddsRatio_working_3-way'!W51)&gt;0,0,PI()),ACOS('OddsRatio_working_3-way'!V51/(2*'OddsRatio_working_3-way'!X51)))</f>
        <v>1.1925390131268063</v>
      </c>
      <c r="Z51" s="11">
        <f>'OddsRatio_working_3-way'!X51^(1/3)*COS('OddsRatio_working_3-way'!Y51/3)</f>
        <v>0.54552300091650607</v>
      </c>
      <c r="AA51" s="11">
        <f>'OddsRatio_working_3-way'!X51^(1/3)*COS(('OddsRatio_working_3-way'!Y51+2*PI())/3)</f>
        <v>-0.4711210430057986</v>
      </c>
      <c r="AB51" s="11">
        <f>'OddsRatio_working_3-way'!X51^(1/3)*COS(('OddsRatio_working_3-way'!Y51+4*PI())/3)</f>
        <v>-7.4401957910707681E-2</v>
      </c>
      <c r="AC51" s="11">
        <f>'OddsRatio_working_3-way'!X51^(1/3)*SIN('OddsRatio_working_3-way'!Y51/3)</f>
        <v>0.22904587057231299</v>
      </c>
      <c r="AD51" s="11">
        <f>'OddsRatio_working_3-way'!X51^(1/3)*SIN(('OddsRatio_working_3-way'!Y51+2*PI())/3)</f>
        <v>0.35791384185625946</v>
      </c>
      <c r="AE51" s="11">
        <f>'OddsRatio_working_3-way'!X51^(1/3)*SIN(('OddsRatio_working_3-way'!Y51+4*PI())/3)</f>
        <v>-0.58695971242857237</v>
      </c>
      <c r="AF51" s="11">
        <f>-'OddsRatio_working_3-way'!U51/(3*'OddsRatio_working_3-way'!X51^(1/3))*COS(('OddsRatio_working_3-way'!Y51)/3)</f>
        <v>0.54552300091650618</v>
      </c>
      <c r="AG51" s="11">
        <f>-'OddsRatio_working_3-way'!U51/(3*'OddsRatio_working_3-way'!X51^(1/3))*COS(('OddsRatio_working_3-way'!Y51+2*PI())/3)</f>
        <v>-0.47112104300579871</v>
      </c>
      <c r="AH51" s="11">
        <f>-'OddsRatio_working_3-way'!U51/(3*'OddsRatio_working_3-way'!X51^(1/3))*COS(('OddsRatio_working_3-way'!Y51+4*PI())/3)</f>
        <v>-7.4401957910707694E-2</v>
      </c>
      <c r="AI51" s="11">
        <f>'OddsRatio_working_3-way'!U51/(3*'OddsRatio_working_3-way'!X51^(1/3))*SIN(('OddsRatio_working_3-way'!Y51)/3)</f>
        <v>-0.22904587057231304</v>
      </c>
      <c r="AJ51" s="11">
        <f>'OddsRatio_working_3-way'!U51/(3*'OddsRatio_working_3-way'!X51^(1/3))*SIN(('OddsRatio_working_3-way'!Y51+2*PI())/3)</f>
        <v>-0.35791384185625952</v>
      </c>
      <c r="AK51" s="11">
        <f>'OddsRatio_working_3-way'!U51/(3*'OddsRatio_working_3-way'!X51^(1/3))*SIN(('OddsRatio_working_3-way'!Y51+4*PI())/3)</f>
        <v>0.58695971242857248</v>
      </c>
      <c r="AL51" s="11">
        <f>'OddsRatio_working_3-way'!Z51+'OddsRatio_working_3-way'!AF51</f>
        <v>1.0910460018330124</v>
      </c>
      <c r="AM51" s="11">
        <f>'OddsRatio_working_3-way'!AA51+'OddsRatio_working_3-way'!AG51</f>
        <v>-0.94224208601159731</v>
      </c>
      <c r="AN51" s="11">
        <f>'OddsRatio_working_3-way'!AB51+'OddsRatio_working_3-way'!AH51</f>
        <v>-0.14880391582141539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1.0910460018330124</v>
      </c>
      <c r="AS51" s="11">
        <f>IF(('OddsRatio_working_3-way'!X51=0),IF(Q51&gt;0,-Q51^(1/3),(-Q51)^(1/3)),'OddsRatio_working_3-way'!AM51-'OddsRatio_working_3-way'!R51/3)</f>
        <v>-0.94224208601159731</v>
      </c>
      <c r="AT51" s="11">
        <f>IF(('OddsRatio_working_3-way'!X51=0),IF(Q51&gt;0,-Q51^(1/3),(-Q51)^(1/3)),'OddsRatio_working_3-way'!AN51-'OddsRatio_working_3-way'!R51/3)</f>
        <v>-0.14880391582141539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2.41</v>
      </c>
      <c r="B52" s="4">
        <f>IF('True_Odds_Calculator_3-way'!B51="","",'True_Odds_Calculator_3-way'!B51)</f>
        <v>3.35</v>
      </c>
      <c r="C52" s="4">
        <f>IF('True_Odds_Calculator_3-way'!C51="","",'True_Odds_Calculator_3-way'!C51)</f>
        <v>3.18</v>
      </c>
      <c r="D52" s="9">
        <f t="shared" si="13"/>
        <v>0.40476128697709368</v>
      </c>
      <c r="E52" s="9">
        <f t="shared" si="14"/>
        <v>0.28977219955509814</v>
      </c>
      <c r="F52" s="9">
        <f t="shared" si="15"/>
        <v>0.30546651346780818</v>
      </c>
      <c r="G52" s="9">
        <f t="shared" si="16"/>
        <v>1.0429730539990427</v>
      </c>
      <c r="H52" s="9">
        <f t="shared" si="17"/>
        <v>2.4705920061386508</v>
      </c>
      <c r="I52" s="9">
        <f t="shared" si="18"/>
        <v>3.4509866768977506</v>
      </c>
      <c r="J52" s="9">
        <f t="shared" si="19"/>
        <v>3.2736812577179126</v>
      </c>
      <c r="K52" s="11">
        <f t="shared" si="20"/>
        <v>0.41493775933609955</v>
      </c>
      <c r="L52" s="11">
        <f t="shared" si="21"/>
        <v>0.29850746268656714</v>
      </c>
      <c r="M52" s="11">
        <f t="shared" si="22"/>
        <v>0.31446540880503143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-0.28135491025262005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0.23136490100970911</v>
      </c>
      <c r="Q52" s="11">
        <f>2*'OddsRatio_working_3-way'!K52*'OddsRatio_working_3-way'!L52*'OddsRatio_working_3-way'!M52</f>
        <v>7.7900640070609123E-2</v>
      </c>
      <c r="R52" s="11">
        <f t="shared" si="23"/>
        <v>0</v>
      </c>
      <c r="S52" s="11">
        <f t="shared" si="24"/>
        <v>-0.82232402058301945</v>
      </c>
      <c r="T52" s="11">
        <f t="shared" si="25"/>
        <v>-0.27687677460707721</v>
      </c>
      <c r="U52" s="11">
        <f>'OddsRatio_working_3-way'!S52-'OddsRatio_working_3-way'!R52^2/3</f>
        <v>-0.82232402058301945</v>
      </c>
      <c r="V52" s="11">
        <f>'OddsRatio_working_3-way'!S52*'OddsRatio_working_3-way'!R52/3-2*'OddsRatio_working_3-way'!R52^3/27-'OddsRatio_working_3-way'!T52</f>
        <v>0.27687677460707721</v>
      </c>
      <c r="W52" s="11">
        <f>'OddsRatio_working_3-way'!V52^2+4*'OddsRatio_working_3-way'!U52^3/27</f>
        <v>-5.71989072148954E-3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0.14351013817698366</v>
      </c>
      <c r="Y52" s="11">
        <f>IF('OddsRatio_working_3-way'!W52&gt;=0,IF('OddsRatio_working_3-way'!V52+SQRT('OddsRatio_working_3-way'!W52)&gt;0,0,PI()),ACOS('OddsRatio_working_3-way'!V52/(2*'OddsRatio_working_3-way'!X52)))</f>
        <v>0.26664905851303233</v>
      </c>
      <c r="Z52" s="11">
        <f>'OddsRatio_working_3-way'!X52^(1/3)*COS('OddsRatio_working_3-way'!Y52/3)</f>
        <v>0.52148652699952136</v>
      </c>
      <c r="AA52" s="11">
        <f>'OddsRatio_working_3-way'!X52^(1/3)*COS(('OddsRatio_working_3-way'!Y52+2*PI())/3)</f>
        <v>-0.30099070769486352</v>
      </c>
      <c r="AB52" s="11">
        <f>'OddsRatio_working_3-way'!X52^(1/3)*COS(('OddsRatio_working_3-way'!Y52+4*PI())/3)</f>
        <v>-0.220495819304658</v>
      </c>
      <c r="AC52" s="11">
        <f>'OddsRatio_working_3-way'!X52^(1/3)*SIN('OddsRatio_working_3-way'!Y52/3)</f>
        <v>4.6473745480474282E-2</v>
      </c>
      <c r="AD52" s="11">
        <f>'OddsRatio_working_3-way'!X52^(1/3)*SIN(('OddsRatio_working_3-way'!Y52+2*PI())/3)</f>
        <v>0.42838370737266807</v>
      </c>
      <c r="AE52" s="11">
        <f>'OddsRatio_working_3-way'!X52^(1/3)*SIN(('OddsRatio_working_3-way'!Y52+4*PI())/3)</f>
        <v>-0.47485745285314213</v>
      </c>
      <c r="AF52" s="11">
        <f>-'OddsRatio_working_3-way'!U52/(3*'OddsRatio_working_3-way'!X52^(1/3))*COS(('OddsRatio_working_3-way'!Y52)/3)</f>
        <v>0.52148652699952136</v>
      </c>
      <c r="AG52" s="11">
        <f>-'OddsRatio_working_3-way'!U52/(3*'OddsRatio_working_3-way'!X52^(1/3))*COS(('OddsRatio_working_3-way'!Y52+2*PI())/3)</f>
        <v>-0.30099070769486352</v>
      </c>
      <c r="AH52" s="11">
        <f>-'OddsRatio_working_3-way'!U52/(3*'OddsRatio_working_3-way'!X52^(1/3))*COS(('OddsRatio_working_3-way'!Y52+4*PI())/3)</f>
        <v>-0.220495819304658</v>
      </c>
      <c r="AI52" s="11">
        <f>'OddsRatio_working_3-way'!U52/(3*'OddsRatio_working_3-way'!X52^(1/3))*SIN(('OddsRatio_working_3-way'!Y52)/3)</f>
        <v>-4.6473745480474282E-2</v>
      </c>
      <c r="AJ52" s="11">
        <f>'OddsRatio_working_3-way'!U52/(3*'OddsRatio_working_3-way'!X52^(1/3))*SIN(('OddsRatio_working_3-way'!Y52+2*PI())/3)</f>
        <v>-0.42838370737266807</v>
      </c>
      <c r="AK52" s="11">
        <f>'OddsRatio_working_3-way'!U52/(3*'OddsRatio_working_3-way'!X52^(1/3))*SIN(('OddsRatio_working_3-way'!Y52+4*PI())/3)</f>
        <v>0.47485745285314213</v>
      </c>
      <c r="AL52" s="11">
        <f>'OddsRatio_working_3-way'!Z52+'OddsRatio_working_3-way'!AF52</f>
        <v>1.0429730539990427</v>
      </c>
      <c r="AM52" s="11">
        <f>'OddsRatio_working_3-way'!AA52+'OddsRatio_working_3-way'!AG52</f>
        <v>-0.60198141538972705</v>
      </c>
      <c r="AN52" s="11">
        <f>'OddsRatio_working_3-way'!AB52+'OddsRatio_working_3-way'!AH52</f>
        <v>-0.44099163860931601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1.0429730539990427</v>
      </c>
      <c r="AS52" s="11">
        <f>IF(('OddsRatio_working_3-way'!X52=0),IF(Q52&gt;0,-Q52^(1/3),(-Q52)^(1/3)),'OddsRatio_working_3-way'!AM52-'OddsRatio_working_3-way'!R52/3)</f>
        <v>-0.60198141538972705</v>
      </c>
      <c r="AT52" s="11">
        <f>IF(('OddsRatio_working_3-way'!X52=0),IF(Q52&gt;0,-Q52^(1/3),(-Q52)^(1/3)),'OddsRatio_working_3-way'!AN52-'OddsRatio_working_3-way'!R52/3)</f>
        <v>-0.44099163860931601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1.28</v>
      </c>
      <c r="B53" s="4">
        <f>IF('True_Odds_Calculator_3-way'!B52="","",'True_Odds_Calculator_3-way'!B52)</f>
        <v>5.81</v>
      </c>
      <c r="C53" s="4">
        <f>IF('True_Odds_Calculator_3-way'!C52="","",'True_Odds_Calculator_3-way'!C52)</f>
        <v>9.56</v>
      </c>
      <c r="D53" s="9">
        <f t="shared" si="13"/>
        <v>0.75561721821942573</v>
      </c>
      <c r="E53" s="9">
        <f t="shared" si="14"/>
        <v>0.15253394667967085</v>
      </c>
      <c r="F53" s="9">
        <f t="shared" si="15"/>
        <v>9.1848835100903428E-2</v>
      </c>
      <c r="G53" s="9">
        <f t="shared" si="16"/>
        <v>1.1550764436959713</v>
      </c>
      <c r="H53" s="9">
        <f t="shared" si="17"/>
        <v>1.3234214042348718</v>
      </c>
      <c r="I53" s="9">
        <f t="shared" si="18"/>
        <v>6.5559176941776212</v>
      </c>
      <c r="J53" s="9">
        <f t="shared" si="19"/>
        <v>10.887454358037514</v>
      </c>
      <c r="K53" s="11">
        <f t="shared" si="20"/>
        <v>0.78125</v>
      </c>
      <c r="L53" s="11">
        <f t="shared" si="21"/>
        <v>0.17211703958691912</v>
      </c>
      <c r="M53" s="11">
        <f t="shared" si="22"/>
        <v>0.10460251046025104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-0.1621559459595705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0.19199444220396231</v>
      </c>
      <c r="Q53" s="11">
        <f>2*'OddsRatio_working_3-way'!K53*'OddsRatio_working_3-way'!L53*'OddsRatio_working_3-way'!M53</f>
        <v>2.8131053802778361E-2</v>
      </c>
      <c r="R53" s="11">
        <f t="shared" si="23"/>
        <v>0</v>
      </c>
      <c r="S53" s="11">
        <f t="shared" si="24"/>
        <v>-1.1840111139176561</v>
      </c>
      <c r="T53" s="11">
        <f t="shared" si="25"/>
        <v>-0.17348148189269685</v>
      </c>
      <c r="U53" s="11">
        <f>'OddsRatio_working_3-way'!S53-'OddsRatio_working_3-way'!R53^2/3</f>
        <v>-1.1840111139176561</v>
      </c>
      <c r="V53" s="11">
        <f>'OddsRatio_working_3-way'!S53*'OddsRatio_working_3-way'!R53/3-2*'OddsRatio_working_3-way'!R53^3/27-'OddsRatio_working_3-way'!T53</f>
        <v>0.17348148189269685</v>
      </c>
      <c r="W53" s="11">
        <f>'OddsRatio_working_3-way'!V53^2+4*'OddsRatio_working_3-way'!U53^3/27</f>
        <v>-0.21580702651811992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0.24794296273427788</v>
      </c>
      <c r="Y53" s="11">
        <f>IF('OddsRatio_working_3-way'!W53&gt;=0,IF('OddsRatio_working_3-way'!V53+SQRT('OddsRatio_working_3-way'!W53)&gt;0,0,PI()),ACOS('OddsRatio_working_3-way'!V53/(2*'OddsRatio_working_3-way'!X53)))</f>
        <v>1.2133944071887182</v>
      </c>
      <c r="Z53" s="11">
        <f>'OddsRatio_working_3-way'!X53^(1/3)*COS('OddsRatio_working_3-way'!Y53/3)</f>
        <v>0.57753822184798564</v>
      </c>
      <c r="AA53" s="11">
        <f>'OddsRatio_working_3-way'!X53^(1/3)*COS(('OddsRatio_working_3-way'!Y53+2*PI())/3)</f>
        <v>-0.50287184376015781</v>
      </c>
      <c r="AB53" s="11">
        <f>'OddsRatio_working_3-way'!X53^(1/3)*COS(('OddsRatio_working_3-way'!Y53+4*PI())/3)</f>
        <v>-7.4666378087828195E-2</v>
      </c>
      <c r="AC53" s="11">
        <f>'OddsRatio_working_3-way'!X53^(1/3)*SIN('OddsRatio_working_3-way'!Y53/3)</f>
        <v>0.24722454087438883</v>
      </c>
      <c r="AD53" s="11">
        <f>'OddsRatio_working_3-way'!X53^(1/3)*SIN(('OddsRatio_working_3-way'!Y53+2*PI())/3)</f>
        <v>0.37655050133965406</v>
      </c>
      <c r="AE53" s="11">
        <f>'OddsRatio_working_3-way'!X53^(1/3)*SIN(('OddsRatio_working_3-way'!Y53+4*PI())/3)</f>
        <v>-0.62377504221404279</v>
      </c>
      <c r="AF53" s="11">
        <f>-'OddsRatio_working_3-way'!U53/(3*'OddsRatio_working_3-way'!X53^(1/3))*COS(('OddsRatio_working_3-way'!Y53)/3)</f>
        <v>0.57753822184798564</v>
      </c>
      <c r="AG53" s="11">
        <f>-'OddsRatio_working_3-way'!U53/(3*'OddsRatio_working_3-way'!X53^(1/3))*COS(('OddsRatio_working_3-way'!Y53+2*PI())/3)</f>
        <v>-0.50287184376015781</v>
      </c>
      <c r="AH53" s="11">
        <f>-'OddsRatio_working_3-way'!U53/(3*'OddsRatio_working_3-way'!X53^(1/3))*COS(('OddsRatio_working_3-way'!Y53+4*PI())/3)</f>
        <v>-7.4666378087828195E-2</v>
      </c>
      <c r="AI53" s="11">
        <f>'OddsRatio_working_3-way'!U53/(3*'OddsRatio_working_3-way'!X53^(1/3))*SIN(('OddsRatio_working_3-way'!Y53)/3)</f>
        <v>-0.24722454087438883</v>
      </c>
      <c r="AJ53" s="11">
        <f>'OddsRatio_working_3-way'!U53/(3*'OddsRatio_working_3-way'!X53^(1/3))*SIN(('OddsRatio_working_3-way'!Y53+2*PI())/3)</f>
        <v>-0.37655050133965406</v>
      </c>
      <c r="AK53" s="11">
        <f>'OddsRatio_working_3-way'!U53/(3*'OddsRatio_working_3-way'!X53^(1/3))*SIN(('OddsRatio_working_3-way'!Y53+4*PI())/3)</f>
        <v>0.62377504221404279</v>
      </c>
      <c r="AL53" s="11">
        <f>'OddsRatio_working_3-way'!Z53+'OddsRatio_working_3-way'!AF53</f>
        <v>1.1550764436959713</v>
      </c>
      <c r="AM53" s="11">
        <f>'OddsRatio_working_3-way'!AA53+'OddsRatio_working_3-way'!AG53</f>
        <v>-1.0057436875203156</v>
      </c>
      <c r="AN53" s="11">
        <f>'OddsRatio_working_3-way'!AB53+'OddsRatio_working_3-way'!AH53</f>
        <v>-0.14933275617565639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1.1550764436959713</v>
      </c>
      <c r="AS53" s="11">
        <f>IF(('OddsRatio_working_3-way'!X53=0),IF(Q53&gt;0,-Q53^(1/3),(-Q53)^(1/3)),'OddsRatio_working_3-way'!AM53-'OddsRatio_working_3-way'!R53/3)</f>
        <v>-1.0057436875203156</v>
      </c>
      <c r="AT53" s="11">
        <f>IF(('OddsRatio_working_3-way'!X53=0),IF(Q53&gt;0,-Q53^(1/3),(-Q53)^(1/3)),'OddsRatio_working_3-way'!AN53-'OddsRatio_working_3-way'!R53/3)</f>
        <v>-0.14933275617565639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2.0699999999999998</v>
      </c>
      <c r="B54" s="4">
        <f>IF('True_Odds_Calculator_3-way'!B53="","",'True_Odds_Calculator_3-way'!B53)</f>
        <v>3.64</v>
      </c>
      <c r="C54" s="4">
        <f>IF('True_Odds_Calculator_3-way'!C53="","",'True_Odds_Calculator_3-way'!C53)</f>
        <v>3.47</v>
      </c>
      <c r="D54" s="9">
        <f t="shared" si="13"/>
        <v>0.46537550141726203</v>
      </c>
      <c r="E54" s="9">
        <f t="shared" si="14"/>
        <v>0.26079506527164098</v>
      </c>
      <c r="F54" s="9">
        <f t="shared" si="15"/>
        <v>0.27382943331109694</v>
      </c>
      <c r="G54" s="9">
        <f t="shared" si="16"/>
        <v>1.0736471141570141</v>
      </c>
      <c r="H54" s="9">
        <f t="shared" si="17"/>
        <v>2.1488024121480049</v>
      </c>
      <c r="I54" s="9">
        <f t="shared" si="18"/>
        <v>3.8344283813745177</v>
      </c>
      <c r="J54" s="9">
        <f t="shared" si="19"/>
        <v>3.6519083719678247</v>
      </c>
      <c r="K54" s="11">
        <f t="shared" si="20"/>
        <v>0.48309178743961356</v>
      </c>
      <c r="L54" s="11">
        <f t="shared" si="21"/>
        <v>0.27472527472527469</v>
      </c>
      <c r="M54" s="11">
        <f t="shared" si="22"/>
        <v>0.28818443804034583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-0.26685998293566271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0.23636723298419829</v>
      </c>
      <c r="Q54" s="11">
        <f>2*'OddsRatio_working_3-way'!K54*'OddsRatio_working_3-way'!L54*'OddsRatio_working_3-way'!M54</f>
        <v>7.6494250156698473E-2</v>
      </c>
      <c r="R54" s="11">
        <f t="shared" si="23"/>
        <v>0</v>
      </c>
      <c r="S54" s="11">
        <f t="shared" si="24"/>
        <v>-0.88573502247875091</v>
      </c>
      <c r="T54" s="11">
        <f t="shared" si="25"/>
        <v>-0.28664563834263784</v>
      </c>
      <c r="U54" s="11">
        <f>'OddsRatio_working_3-way'!S54-'OddsRatio_working_3-way'!R54^2/3</f>
        <v>-0.88573502247875091</v>
      </c>
      <c r="V54" s="11">
        <f>'OddsRatio_working_3-way'!S54*'OddsRatio_working_3-way'!R54/3-2*'OddsRatio_working_3-way'!R54^3/27-'OddsRatio_working_3-way'!T54</f>
        <v>0.28664563834263784</v>
      </c>
      <c r="W54" s="11">
        <f>'OddsRatio_working_3-way'!V54^2+4*'OddsRatio_working_3-way'!U54^3/27</f>
        <v>-2.0779851904322161E-2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0.16042566338119074</v>
      </c>
      <c r="Y54" s="11">
        <f>IF('OddsRatio_working_3-way'!W54&gt;=0,IF('OddsRatio_working_3-way'!V54+SQRT('OddsRatio_working_3-way'!W54)&gt;0,0,PI()),ACOS('OddsRatio_working_3-way'!V54/(2*'OddsRatio_working_3-way'!X54)))</f>
        <v>0.46595960301400341</v>
      </c>
      <c r="Z54" s="11">
        <f>'OddsRatio_working_3-way'!X54^(1/3)*COS('OddsRatio_working_3-way'!Y54/3)</f>
        <v>0.53682355707850704</v>
      </c>
      <c r="AA54" s="11">
        <f>'OddsRatio_working_3-way'!X54^(1/3)*COS(('OddsRatio_working_3-way'!Y54+2*PI())/3)</f>
        <v>-0.34120674432585107</v>
      </c>
      <c r="AB54" s="11">
        <f>'OddsRatio_working_3-way'!X54^(1/3)*COS(('OddsRatio_working_3-way'!Y54+4*PI())/3)</f>
        <v>-0.19561681275265608</v>
      </c>
      <c r="AC54" s="11">
        <f>'OddsRatio_working_3-way'!X54^(1/3)*SIN('OddsRatio_working_3-way'!Y54/3)</f>
        <v>8.4056386185083584E-2</v>
      </c>
      <c r="AD54" s="11">
        <f>'OddsRatio_working_3-way'!X54^(1/3)*SIN(('OddsRatio_working_3-way'!Y54+2*PI())/3)</f>
        <v>0.42287464468737096</v>
      </c>
      <c r="AE54" s="11">
        <f>'OddsRatio_working_3-way'!X54^(1/3)*SIN(('OddsRatio_working_3-way'!Y54+4*PI())/3)</f>
        <v>-0.50693103087245428</v>
      </c>
      <c r="AF54" s="11">
        <f>-'OddsRatio_working_3-way'!U54/(3*'OddsRatio_working_3-way'!X54^(1/3))*COS(('OddsRatio_working_3-way'!Y54)/3)</f>
        <v>0.53682355707850704</v>
      </c>
      <c r="AG54" s="11">
        <f>-'OddsRatio_working_3-way'!U54/(3*'OddsRatio_working_3-way'!X54^(1/3))*COS(('OddsRatio_working_3-way'!Y54+2*PI())/3)</f>
        <v>-0.34120674432585107</v>
      </c>
      <c r="AH54" s="11">
        <f>-'OddsRatio_working_3-way'!U54/(3*'OddsRatio_working_3-way'!X54^(1/3))*COS(('OddsRatio_working_3-way'!Y54+4*PI())/3)</f>
        <v>-0.19561681275265608</v>
      </c>
      <c r="AI54" s="11">
        <f>'OddsRatio_working_3-way'!U54/(3*'OddsRatio_working_3-way'!X54^(1/3))*SIN(('OddsRatio_working_3-way'!Y54)/3)</f>
        <v>-8.4056386185083584E-2</v>
      </c>
      <c r="AJ54" s="11">
        <f>'OddsRatio_working_3-way'!U54/(3*'OddsRatio_working_3-way'!X54^(1/3))*SIN(('OddsRatio_working_3-way'!Y54+2*PI())/3)</f>
        <v>-0.42287464468737096</v>
      </c>
      <c r="AK54" s="11">
        <f>'OddsRatio_working_3-way'!U54/(3*'OddsRatio_working_3-way'!X54^(1/3))*SIN(('OddsRatio_working_3-way'!Y54+4*PI())/3)</f>
        <v>0.50693103087245428</v>
      </c>
      <c r="AL54" s="11">
        <f>'OddsRatio_working_3-way'!Z54+'OddsRatio_working_3-way'!AF54</f>
        <v>1.0736471141570141</v>
      </c>
      <c r="AM54" s="11">
        <f>'OddsRatio_working_3-way'!AA54+'OddsRatio_working_3-way'!AG54</f>
        <v>-0.68241348865170215</v>
      </c>
      <c r="AN54" s="11">
        <f>'OddsRatio_working_3-way'!AB54+'OddsRatio_working_3-way'!AH54</f>
        <v>-0.39123362550531215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1.0736471141570141</v>
      </c>
      <c r="AS54" s="11">
        <f>IF(('OddsRatio_working_3-way'!X54=0),IF(Q54&gt;0,-Q54^(1/3),(-Q54)^(1/3)),'OddsRatio_working_3-way'!AM54-'OddsRatio_working_3-way'!R54/3)</f>
        <v>-0.68241348865170215</v>
      </c>
      <c r="AT54" s="11">
        <f>IF(('OddsRatio_working_3-way'!X54=0),IF(Q54&gt;0,-Q54^(1/3),(-Q54)^(1/3)),'OddsRatio_working_3-way'!AN54-'OddsRatio_working_3-way'!R54/3)</f>
        <v>-0.39123362550531215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2.2000000000000002</v>
      </c>
      <c r="B55" s="4">
        <f>IF('True_Odds_Calculator_3-way'!B54="","",'True_Odds_Calculator_3-way'!B54)</f>
        <v>3.44</v>
      </c>
      <c r="C55" s="4">
        <f>IF('True_Odds_Calculator_3-way'!C54="","",'True_Odds_Calculator_3-way'!C54)</f>
        <v>3.54</v>
      </c>
      <c r="D55" s="9">
        <f t="shared" si="13"/>
        <v>0.44403204928542539</v>
      </c>
      <c r="E55" s="9">
        <f t="shared" si="14"/>
        <v>0.28201460047256177</v>
      </c>
      <c r="F55" s="9">
        <f t="shared" si="15"/>
        <v>0.27395335024201289</v>
      </c>
      <c r="G55" s="9">
        <f t="shared" si="16"/>
        <v>1.0434080745772107</v>
      </c>
      <c r="H55" s="9">
        <f t="shared" si="17"/>
        <v>2.252089689492653</v>
      </c>
      <c r="I55" s="9">
        <f t="shared" si="18"/>
        <v>3.545915701968394</v>
      </c>
      <c r="J55" s="9">
        <f t="shared" si="19"/>
        <v>3.6502565094261152</v>
      </c>
      <c r="K55" s="11">
        <f t="shared" si="20"/>
        <v>0.45454545454545453</v>
      </c>
      <c r="L55" s="11">
        <f t="shared" si="21"/>
        <v>0.29069767441860467</v>
      </c>
      <c r="M55" s="11">
        <f t="shared" si="22"/>
        <v>0.2824858757062147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-0.27760060199949843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0.23067689110259074</v>
      </c>
      <c r="Q55" s="11">
        <f>2*'OddsRatio_working_3-way'!K55*'OddsRatio_working_3-way'!L55*'OddsRatio_working_3-way'!M55</f>
        <v>7.4652715567181477E-2</v>
      </c>
      <c r="R55" s="11">
        <f t="shared" si="23"/>
        <v>0</v>
      </c>
      <c r="S55" s="11">
        <f t="shared" si="24"/>
        <v>-0.83096682586807769</v>
      </c>
      <c r="T55" s="11">
        <f t="shared" si="25"/>
        <v>-0.26892130286992805</v>
      </c>
      <c r="U55" s="11">
        <f>'OddsRatio_working_3-way'!S55-'OddsRatio_working_3-way'!R55^2/3</f>
        <v>-0.83096682586807769</v>
      </c>
      <c r="V55" s="11">
        <f>'OddsRatio_working_3-way'!S55*'OddsRatio_working_3-way'!R55/3-2*'OddsRatio_working_3-way'!R55^3/27-'OddsRatio_working_3-way'!T55</f>
        <v>0.26892130286992805</v>
      </c>
      <c r="W55" s="11">
        <f>'OddsRatio_working_3-way'!V55^2+4*'OddsRatio_working_3-way'!U55^3/27</f>
        <v>-1.2686883597321785E-2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0.14577855700906542</v>
      </c>
      <c r="Y55" s="11">
        <f>IF('OddsRatio_working_3-way'!W55&gt;=0,IF('OddsRatio_working_3-way'!V55+SQRT('OddsRatio_working_3-way'!W55)&gt;0,0,PI()),ACOS('OddsRatio_working_3-way'!V55/(2*'OddsRatio_working_3-way'!X55)))</f>
        <v>0.39664490455356494</v>
      </c>
      <c r="Z55" s="11">
        <f>'OddsRatio_working_3-way'!X55^(1/3)*COS('OddsRatio_working_3-way'!Y55/3)</f>
        <v>0.52170403728860537</v>
      </c>
      <c r="AA55" s="11">
        <f>'OddsRatio_working_3-way'!X55^(1/3)*COS(('OddsRatio_working_3-way'!Y55+2*PI())/3)</f>
        <v>-0.32093845284201944</v>
      </c>
      <c r="AB55" s="11">
        <f>'OddsRatio_working_3-way'!X55^(1/3)*COS(('OddsRatio_working_3-way'!Y55+4*PI())/3)</f>
        <v>-0.20076558444658577</v>
      </c>
      <c r="AC55" s="11">
        <f>'OddsRatio_working_3-way'!X55^(1/3)*SIN('OddsRatio_working_3-way'!Y55/3)</f>
        <v>6.9381837917393149E-2</v>
      </c>
      <c r="AD55" s="11">
        <f>'OddsRatio_working_3-way'!X55^(1/3)*SIN(('OddsRatio_working_3-way'!Y55+2*PI())/3)</f>
        <v>0.41711803059013974</v>
      </c>
      <c r="AE55" s="11">
        <f>'OddsRatio_working_3-way'!X55^(1/3)*SIN(('OddsRatio_working_3-way'!Y55+4*PI())/3)</f>
        <v>-0.48649986850753285</v>
      </c>
      <c r="AF55" s="11">
        <f>-'OddsRatio_working_3-way'!U55/(3*'OddsRatio_working_3-way'!X55^(1/3))*COS(('OddsRatio_working_3-way'!Y55)/3)</f>
        <v>0.52170403728860537</v>
      </c>
      <c r="AG55" s="11">
        <f>-'OddsRatio_working_3-way'!U55/(3*'OddsRatio_working_3-way'!X55^(1/3))*COS(('OddsRatio_working_3-way'!Y55+2*PI())/3)</f>
        <v>-0.32093845284201944</v>
      </c>
      <c r="AH55" s="11">
        <f>-'OddsRatio_working_3-way'!U55/(3*'OddsRatio_working_3-way'!X55^(1/3))*COS(('OddsRatio_working_3-way'!Y55+4*PI())/3)</f>
        <v>-0.20076558444658577</v>
      </c>
      <c r="AI55" s="11">
        <f>'OddsRatio_working_3-way'!U55/(3*'OddsRatio_working_3-way'!X55^(1/3))*SIN(('OddsRatio_working_3-way'!Y55)/3)</f>
        <v>-6.9381837917393149E-2</v>
      </c>
      <c r="AJ55" s="11">
        <f>'OddsRatio_working_3-way'!U55/(3*'OddsRatio_working_3-way'!X55^(1/3))*SIN(('OddsRatio_working_3-way'!Y55+2*PI())/3)</f>
        <v>-0.41711803059013974</v>
      </c>
      <c r="AK55" s="11">
        <f>'OddsRatio_working_3-way'!U55/(3*'OddsRatio_working_3-way'!X55^(1/3))*SIN(('OddsRatio_working_3-way'!Y55+4*PI())/3)</f>
        <v>0.48649986850753285</v>
      </c>
      <c r="AL55" s="11">
        <f>'OddsRatio_working_3-way'!Z55+'OddsRatio_working_3-way'!AF55</f>
        <v>1.0434080745772107</v>
      </c>
      <c r="AM55" s="11">
        <f>'OddsRatio_working_3-way'!AA55+'OddsRatio_working_3-way'!AG55</f>
        <v>-0.64187690568403888</v>
      </c>
      <c r="AN55" s="11">
        <f>'OddsRatio_working_3-way'!AB55+'OddsRatio_working_3-way'!AH55</f>
        <v>-0.40153116889317153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1.0434080745772107</v>
      </c>
      <c r="AS55" s="11">
        <f>IF(('OddsRatio_working_3-way'!X55=0),IF(Q55&gt;0,-Q55^(1/3),(-Q55)^(1/3)),'OddsRatio_working_3-way'!AM55-'OddsRatio_working_3-way'!R55/3)</f>
        <v>-0.64187690568403888</v>
      </c>
      <c r="AT55" s="11">
        <f>IF(('OddsRatio_working_3-way'!X55=0),IF(Q55&gt;0,-Q55^(1/3),(-Q55)^(1/3)),'OddsRatio_working_3-way'!AN55-'OddsRatio_working_3-way'!R55/3)</f>
        <v>-0.40153116889317153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1.59</v>
      </c>
      <c r="B56" s="4">
        <f>IF('True_Odds_Calculator_3-way'!B55="","",'True_Odds_Calculator_3-way'!B55)</f>
        <v>4.25</v>
      </c>
      <c r="C56" s="4">
        <f>IF('True_Odds_Calculator_3-way'!C55="","",'True_Odds_Calculator_3-way'!C55)</f>
        <v>6.04</v>
      </c>
      <c r="D56" s="9">
        <f t="shared" si="13"/>
        <v>0.61615759946440674</v>
      </c>
      <c r="E56" s="9">
        <f t="shared" si="14"/>
        <v>0.22565381339147009</v>
      </c>
      <c r="F56" s="9">
        <f t="shared" si="15"/>
        <v>0.15818858714412334</v>
      </c>
      <c r="G56" s="9">
        <f t="shared" si="16"/>
        <v>1.0558667789804934</v>
      </c>
      <c r="H56" s="9">
        <f t="shared" si="17"/>
        <v>1.6229613995984911</v>
      </c>
      <c r="I56" s="9">
        <f t="shared" si="18"/>
        <v>4.4315670316866038</v>
      </c>
      <c r="J56" s="9">
        <f t="shared" si="19"/>
        <v>6.3215685660616865</v>
      </c>
      <c r="K56" s="11">
        <f t="shared" si="20"/>
        <v>0.62893081761006286</v>
      </c>
      <c r="L56" s="11">
        <f t="shared" si="21"/>
        <v>0.23529411764705882</v>
      </c>
      <c r="M56" s="11">
        <f t="shared" si="22"/>
        <v>0.16556291390728478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-0.23677885498820317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0.21756547177161503</v>
      </c>
      <c r="Q56" s="11">
        <f>2*'OddsRatio_working_3-way'!K56*'OddsRatio_working_3-way'!L56*'OddsRatio_working_3-way'!M56</f>
        <v>4.9001232380994381E-2</v>
      </c>
      <c r="R56" s="11">
        <f t="shared" si="23"/>
        <v>0</v>
      </c>
      <c r="S56" s="11">
        <f t="shared" si="24"/>
        <v>-0.91885515614329083</v>
      </c>
      <c r="T56" s="11">
        <f t="shared" si="25"/>
        <v>-0.20694935949173218</v>
      </c>
      <c r="U56" s="11">
        <f>'OddsRatio_working_3-way'!S56-'OddsRatio_working_3-way'!R56^2/3</f>
        <v>-0.91885515614329083</v>
      </c>
      <c r="V56" s="11">
        <f>'OddsRatio_working_3-way'!S56*'OddsRatio_working_3-way'!R56/3-2*'OddsRatio_working_3-way'!R56^3/27-'OddsRatio_working_3-way'!T56</f>
        <v>0.20694935949173218</v>
      </c>
      <c r="W56" s="11">
        <f>'OddsRatio_working_3-way'!V56^2+4*'OddsRatio_working_3-way'!U56^3/27</f>
        <v>-7.2103018668289748E-2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0.1695074158129431</v>
      </c>
      <c r="Y56" s="11">
        <f>IF('OddsRatio_working_3-way'!W56&gt;=0,IF('OddsRatio_working_3-way'!V56+SQRT('OddsRatio_working_3-way'!W56)&gt;0,0,PI()),ACOS('OddsRatio_working_3-way'!V56/(2*'OddsRatio_working_3-way'!X56)))</f>
        <v>0.91417607637303322</v>
      </c>
      <c r="Z56" s="11">
        <f>'OddsRatio_working_3-way'!X56^(1/3)*COS('OddsRatio_working_3-way'!Y56/3)</f>
        <v>0.52793338949024671</v>
      </c>
      <c r="AA56" s="11">
        <f>'OddsRatio_working_3-way'!X56^(1/3)*COS(('OddsRatio_working_3-way'!Y56+2*PI())/3)</f>
        <v>-0.40776704673296577</v>
      </c>
      <c r="AB56" s="11">
        <f>'OddsRatio_working_3-way'!X56^(1/3)*COS(('OddsRatio_working_3-way'!Y56+4*PI())/3)</f>
        <v>-0.12016634275728098</v>
      </c>
      <c r="AC56" s="11">
        <f>'OddsRatio_working_3-way'!X56^(1/3)*SIN('OddsRatio_working_3-way'!Y56/3)</f>
        <v>0.16604634385948747</v>
      </c>
      <c r="AD56" s="11">
        <f>'OddsRatio_working_3-way'!X56^(1/3)*SIN(('OddsRatio_working_3-way'!Y56+2*PI())/3)</f>
        <v>0.37418055487483437</v>
      </c>
      <c r="AE56" s="11">
        <f>'OddsRatio_working_3-way'!X56^(1/3)*SIN(('OddsRatio_working_3-way'!Y56+4*PI())/3)</f>
        <v>-0.54022689873432195</v>
      </c>
      <c r="AF56" s="11">
        <f>-'OddsRatio_working_3-way'!U56/(3*'OddsRatio_working_3-way'!X56^(1/3))*COS(('OddsRatio_working_3-way'!Y56)/3)</f>
        <v>0.52793338949024671</v>
      </c>
      <c r="AG56" s="11">
        <f>-'OddsRatio_working_3-way'!U56/(3*'OddsRatio_working_3-way'!X56^(1/3))*COS(('OddsRatio_working_3-way'!Y56+2*PI())/3)</f>
        <v>-0.40776704673296577</v>
      </c>
      <c r="AH56" s="11">
        <f>-'OddsRatio_working_3-way'!U56/(3*'OddsRatio_working_3-way'!X56^(1/3))*COS(('OddsRatio_working_3-way'!Y56+4*PI())/3)</f>
        <v>-0.12016634275728098</v>
      </c>
      <c r="AI56" s="11">
        <f>'OddsRatio_working_3-way'!U56/(3*'OddsRatio_working_3-way'!X56^(1/3))*SIN(('OddsRatio_working_3-way'!Y56)/3)</f>
        <v>-0.16604634385948747</v>
      </c>
      <c r="AJ56" s="11">
        <f>'OddsRatio_working_3-way'!U56/(3*'OddsRatio_working_3-way'!X56^(1/3))*SIN(('OddsRatio_working_3-way'!Y56+2*PI())/3)</f>
        <v>-0.37418055487483437</v>
      </c>
      <c r="AK56" s="11">
        <f>'OddsRatio_working_3-way'!U56/(3*'OddsRatio_working_3-way'!X56^(1/3))*SIN(('OddsRatio_working_3-way'!Y56+4*PI())/3)</f>
        <v>0.54022689873432195</v>
      </c>
      <c r="AL56" s="11">
        <f>'OddsRatio_working_3-way'!Z56+'OddsRatio_working_3-way'!AF56</f>
        <v>1.0558667789804934</v>
      </c>
      <c r="AM56" s="11">
        <f>'OddsRatio_working_3-way'!AA56+'OddsRatio_working_3-way'!AG56</f>
        <v>-0.81553409346593153</v>
      </c>
      <c r="AN56" s="11">
        <f>'OddsRatio_working_3-way'!AB56+'OddsRatio_working_3-way'!AH56</f>
        <v>-0.24033268551456197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1.0558667789804934</v>
      </c>
      <c r="AS56" s="11">
        <f>IF(('OddsRatio_working_3-way'!X56=0),IF(Q56&gt;0,-Q56^(1/3),(-Q56)^(1/3)),'OddsRatio_working_3-way'!AM56-'OddsRatio_working_3-way'!R56/3)</f>
        <v>-0.81553409346593153</v>
      </c>
      <c r="AT56" s="11">
        <f>IF(('OddsRatio_working_3-way'!X56=0),IF(Q56&gt;0,-Q56^(1/3),(-Q56)^(1/3)),'OddsRatio_working_3-way'!AN56-'OddsRatio_working_3-way'!R56/3)</f>
        <v>-0.24033268551456197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1.83</v>
      </c>
      <c r="B57" s="4">
        <f>IF('True_Odds_Calculator_3-way'!B56="","",'True_Odds_Calculator_3-way'!B56)</f>
        <v>3.8</v>
      </c>
      <c r="C57" s="4">
        <f>IF('True_Odds_Calculator_3-way'!C56="","",'True_Odds_Calculator_3-way'!C56)</f>
        <v>4.58</v>
      </c>
      <c r="D57" s="9">
        <f t="shared" si="13"/>
        <v>0.53504448658549197</v>
      </c>
      <c r="E57" s="9">
        <f t="shared" si="14"/>
        <v>0.25435080026759943</v>
      </c>
      <c r="F57" s="9">
        <f t="shared" si="15"/>
        <v>0.21060471314690865</v>
      </c>
      <c r="G57" s="9">
        <f t="shared" si="16"/>
        <v>1.046992127952969</v>
      </c>
      <c r="H57" s="9">
        <f t="shared" si="17"/>
        <v>1.8690034662009647</v>
      </c>
      <c r="I57" s="9">
        <f t="shared" si="18"/>
        <v>3.931577958268313</v>
      </c>
      <c r="J57" s="9">
        <f t="shared" si="19"/>
        <v>4.7482318180716288</v>
      </c>
      <c r="K57" s="11">
        <f t="shared" si="20"/>
        <v>0.54644808743169393</v>
      </c>
      <c r="L57" s="11">
        <f t="shared" si="21"/>
        <v>0.26315789473684209</v>
      </c>
      <c r="M57" s="11">
        <f t="shared" si="22"/>
        <v>0.2183406113537118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-0.26122755525078722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0.22637845957150732</v>
      </c>
      <c r="Q57" s="11">
        <f>2*'OddsRatio_working_3-way'!K57*'OddsRatio_working_3-way'!L57*'OddsRatio_working_3-way'!M57</f>
        <v>6.2795689201527685E-2</v>
      </c>
      <c r="R57" s="11">
        <f t="shared" si="23"/>
        <v>0</v>
      </c>
      <c r="S57" s="11">
        <f t="shared" si="24"/>
        <v>-0.86659487110452948</v>
      </c>
      <c r="T57" s="11">
        <f t="shared" si="25"/>
        <v>-0.24038692679737295</v>
      </c>
      <c r="U57" s="11">
        <f>'OddsRatio_working_3-way'!S57-'OddsRatio_working_3-way'!R57^2/3</f>
        <v>-0.86659487110452948</v>
      </c>
      <c r="V57" s="11">
        <f>'OddsRatio_working_3-way'!S57*'OddsRatio_working_3-way'!R57/3-2*'OddsRatio_working_3-way'!R57^3/27-'OddsRatio_working_3-way'!T57</f>
        <v>0.24038692679737295</v>
      </c>
      <c r="W57" s="11">
        <f>'OddsRatio_working_3-way'!V57^2+4*'OddsRatio_working_3-way'!U57^3/27</f>
        <v>-3.8629117577686438E-2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0.15525381811148153</v>
      </c>
      <c r="Y57" s="11">
        <f>IF('OddsRatio_working_3-way'!W57&gt;=0,IF('OddsRatio_working_3-way'!V57+SQRT('OddsRatio_working_3-way'!W57)&gt;0,0,PI()),ACOS('OddsRatio_working_3-way'!V57/(2*'OddsRatio_working_3-way'!X57)))</f>
        <v>0.68538728941787397</v>
      </c>
      <c r="Z57" s="11">
        <f>'OddsRatio_working_3-way'!X57^(1/3)*COS('OddsRatio_working_3-way'!Y57/3)</f>
        <v>0.52349606397648452</v>
      </c>
      <c r="AA57" s="11">
        <f>'OddsRatio_working_3-way'!X57^(1/3)*COS(('OddsRatio_working_3-way'!Y57+2*PI())/3)</f>
        <v>-0.36716444924370911</v>
      </c>
      <c r="AB57" s="11">
        <f>'OddsRatio_working_3-way'!X57^(1/3)*COS(('OddsRatio_working_3-way'!Y57+4*PI())/3)</f>
        <v>-0.15633161473277543</v>
      </c>
      <c r="AC57" s="11">
        <f>'OddsRatio_working_3-way'!X57^(1/3)*SIN('OddsRatio_working_3-way'!Y57/3)</f>
        <v>0.12172439375889944</v>
      </c>
      <c r="AD57" s="11">
        <f>'OddsRatio_working_3-way'!X57^(1/3)*SIN(('OddsRatio_working_3-way'!Y57+2*PI())/3)</f>
        <v>0.39249869330534953</v>
      </c>
      <c r="AE57" s="11">
        <f>'OddsRatio_working_3-way'!X57^(1/3)*SIN(('OddsRatio_working_3-way'!Y57+4*PI())/3)</f>
        <v>-0.51422308706424902</v>
      </c>
      <c r="AF57" s="11">
        <f>-'OddsRatio_working_3-way'!U57/(3*'OddsRatio_working_3-way'!X57^(1/3))*COS(('OddsRatio_working_3-way'!Y57)/3)</f>
        <v>0.52349606397648463</v>
      </c>
      <c r="AG57" s="11">
        <f>-'OddsRatio_working_3-way'!U57/(3*'OddsRatio_working_3-way'!X57^(1/3))*COS(('OddsRatio_working_3-way'!Y57+2*PI())/3)</f>
        <v>-0.36716444924370922</v>
      </c>
      <c r="AH57" s="11">
        <f>-'OddsRatio_working_3-way'!U57/(3*'OddsRatio_working_3-way'!X57^(1/3))*COS(('OddsRatio_working_3-way'!Y57+4*PI())/3)</f>
        <v>-0.15633161473277546</v>
      </c>
      <c r="AI57" s="11">
        <f>'OddsRatio_working_3-way'!U57/(3*'OddsRatio_working_3-way'!X57^(1/3))*SIN(('OddsRatio_working_3-way'!Y57)/3)</f>
        <v>-0.12172439375889946</v>
      </c>
      <c r="AJ57" s="11">
        <f>'OddsRatio_working_3-way'!U57/(3*'OddsRatio_working_3-way'!X57^(1/3))*SIN(('OddsRatio_working_3-way'!Y57+2*PI())/3)</f>
        <v>-0.39249869330534964</v>
      </c>
      <c r="AK57" s="11">
        <f>'OddsRatio_working_3-way'!U57/(3*'OddsRatio_working_3-way'!X57^(1/3))*SIN(('OddsRatio_working_3-way'!Y57+4*PI())/3)</f>
        <v>0.51422308706424913</v>
      </c>
      <c r="AL57" s="11">
        <f>'OddsRatio_working_3-way'!Z57+'OddsRatio_working_3-way'!AF57</f>
        <v>1.046992127952969</v>
      </c>
      <c r="AM57" s="11">
        <f>'OddsRatio_working_3-way'!AA57+'OddsRatio_working_3-way'!AG57</f>
        <v>-0.73432889848741834</v>
      </c>
      <c r="AN57" s="11">
        <f>'OddsRatio_working_3-way'!AB57+'OddsRatio_working_3-way'!AH57</f>
        <v>-0.31266322946555092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1.046992127952969</v>
      </c>
      <c r="AS57" s="11">
        <f>IF(('OddsRatio_working_3-way'!X57=0),IF(Q57&gt;0,-Q57^(1/3),(-Q57)^(1/3)),'OddsRatio_working_3-way'!AM57-'OddsRatio_working_3-way'!R57/3)</f>
        <v>-0.73432889848741834</v>
      </c>
      <c r="AT57" s="11">
        <f>IF(('OddsRatio_working_3-way'!X57=0),IF(Q57&gt;0,-Q57^(1/3),(-Q57)^(1/3)),'OddsRatio_working_3-way'!AN57-'OddsRatio_working_3-way'!R57/3)</f>
        <v>-0.31266322946555092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3.83</v>
      </c>
      <c r="B58" s="4">
        <f>IF('True_Odds_Calculator_3-way'!B57="","",'True_Odds_Calculator_3-way'!B57)</f>
        <v>3.26</v>
      </c>
      <c r="C58" s="4">
        <f>IF('True_Odds_Calculator_3-way'!C57="","",'True_Odds_Calculator_3-way'!C57)</f>
        <v>2.09</v>
      </c>
      <c r="D58" s="9">
        <f t="shared" si="13"/>
        <v>0.24755168399447741</v>
      </c>
      <c r="E58" s="9">
        <f t="shared" si="14"/>
        <v>0.29177042374087381</v>
      </c>
      <c r="F58" s="9">
        <f t="shared" si="15"/>
        <v>0.46067789226464878</v>
      </c>
      <c r="G58" s="9">
        <f t="shared" si="16"/>
        <v>1.0740496404016699</v>
      </c>
      <c r="H58" s="9">
        <f t="shared" si="17"/>
        <v>4.0395604823367259</v>
      </c>
      <c r="I58" s="9">
        <f t="shared" si="18"/>
        <v>3.4273521873077741</v>
      </c>
      <c r="J58" s="9">
        <f t="shared" si="19"/>
        <v>2.1707141080378198</v>
      </c>
      <c r="K58" s="11">
        <f t="shared" si="20"/>
        <v>0.2610966057441253</v>
      </c>
      <c r="L58" s="11">
        <f t="shared" si="21"/>
        <v>0.30674846625766872</v>
      </c>
      <c r="M58" s="11">
        <f t="shared" si="22"/>
        <v>0.47846889952153115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-0.26715217386472567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0.236824056051119</v>
      </c>
      <c r="Q58" s="11">
        <f>2*'OddsRatio_working_3-way'!K58*'OddsRatio_working_3-way'!L58*'OddsRatio_working_3-way'!M58</f>
        <v>7.6642089336931729E-2</v>
      </c>
      <c r="R58" s="11">
        <f t="shared" si="23"/>
        <v>0</v>
      </c>
      <c r="S58" s="11">
        <f t="shared" si="24"/>
        <v>-0.88647624544891956</v>
      </c>
      <c r="T58" s="11">
        <f t="shared" si="25"/>
        <v>-0.28688551632651127</v>
      </c>
      <c r="U58" s="11">
        <f>'OddsRatio_working_3-way'!S58-'OddsRatio_working_3-way'!R58^2/3</f>
        <v>-0.88647624544891956</v>
      </c>
      <c r="V58" s="11">
        <f>'OddsRatio_working_3-way'!S58*'OddsRatio_working_3-way'!R58/3-2*'OddsRatio_working_3-way'!R58^3/27-'OddsRatio_working_3-way'!T58</f>
        <v>0.28688551632651127</v>
      </c>
      <c r="W58" s="11">
        <f>'OddsRatio_working_3-way'!V58^2+4*'OddsRatio_working_3-way'!U58^3/27</f>
        <v>-2.0900939231038931E-2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0.16062708263939171</v>
      </c>
      <c r="Y58" s="11">
        <f>IF('OddsRatio_working_3-way'!W58&gt;=0,IF('OddsRatio_working_3-way'!V58+SQRT('OddsRatio_working_3-way'!W58)&gt;0,0,PI()),ACOS('OddsRatio_working_3-way'!V58/(2*'OddsRatio_working_3-way'!X58)))</f>
        <v>0.46679042532260695</v>
      </c>
      <c r="Z58" s="11">
        <f>'OddsRatio_working_3-way'!X58^(1/3)*COS('OddsRatio_working_3-way'!Y58/3)</f>
        <v>0.53702482020083497</v>
      </c>
      <c r="AA58" s="11">
        <f>'OddsRatio_working_3-way'!X58^(1/3)*COS(('OddsRatio_working_3-way'!Y58+2*PI())/3)</f>
        <v>-0.34146663018689088</v>
      </c>
      <c r="AB58" s="11">
        <f>'OddsRatio_working_3-way'!X58^(1/3)*COS(('OddsRatio_working_3-way'!Y58+4*PI())/3)</f>
        <v>-0.19555819001394417</v>
      </c>
      <c r="AC58" s="11">
        <f>'OddsRatio_working_3-way'!X58^(1/3)*SIN('OddsRatio_working_3-way'!Y58/3)</f>
        <v>8.4240277210889405E-2</v>
      </c>
      <c r="AD58" s="11">
        <f>'OddsRatio_working_3-way'!X58^(1/3)*SIN(('OddsRatio_working_3-way'!Y58+2*PI())/3)</f>
        <v>0.42295699815124904</v>
      </c>
      <c r="AE58" s="11">
        <f>'OddsRatio_working_3-way'!X58^(1/3)*SIN(('OddsRatio_working_3-way'!Y58+4*PI())/3)</f>
        <v>-0.50719727536213821</v>
      </c>
      <c r="AF58" s="11">
        <f>-'OddsRatio_working_3-way'!U58/(3*'OddsRatio_working_3-way'!X58^(1/3))*COS(('OddsRatio_working_3-way'!Y58)/3)</f>
        <v>0.53702482020083486</v>
      </c>
      <c r="AG58" s="11">
        <f>-'OddsRatio_working_3-way'!U58/(3*'OddsRatio_working_3-way'!X58^(1/3))*COS(('OddsRatio_working_3-way'!Y58+2*PI())/3)</f>
        <v>-0.34146663018689083</v>
      </c>
      <c r="AH58" s="11">
        <f>-'OddsRatio_working_3-way'!U58/(3*'OddsRatio_working_3-way'!X58^(1/3))*COS(('OddsRatio_working_3-way'!Y58+4*PI())/3)</f>
        <v>-0.19555819001394414</v>
      </c>
      <c r="AI58" s="11">
        <f>'OddsRatio_working_3-way'!U58/(3*'OddsRatio_working_3-way'!X58^(1/3))*SIN(('OddsRatio_working_3-way'!Y58)/3)</f>
        <v>-8.4240277210889392E-2</v>
      </c>
      <c r="AJ58" s="11">
        <f>'OddsRatio_working_3-way'!U58/(3*'OddsRatio_working_3-way'!X58^(1/3))*SIN(('OddsRatio_working_3-way'!Y58+2*PI())/3)</f>
        <v>-0.42295699815124893</v>
      </c>
      <c r="AK58" s="11">
        <f>'OddsRatio_working_3-way'!U58/(3*'OddsRatio_working_3-way'!X58^(1/3))*SIN(('OddsRatio_working_3-way'!Y58+4*PI())/3)</f>
        <v>0.5071972753621381</v>
      </c>
      <c r="AL58" s="11">
        <f>'OddsRatio_working_3-way'!Z58+'OddsRatio_working_3-way'!AF58</f>
        <v>1.0740496404016699</v>
      </c>
      <c r="AM58" s="11">
        <f>'OddsRatio_working_3-way'!AA58+'OddsRatio_working_3-way'!AG58</f>
        <v>-0.68293326037378166</v>
      </c>
      <c r="AN58" s="11">
        <f>'OddsRatio_working_3-way'!AB58+'OddsRatio_working_3-way'!AH58</f>
        <v>-0.39111638002788829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1.0740496404016699</v>
      </c>
      <c r="AS58" s="11">
        <f>IF(('OddsRatio_working_3-way'!X58=0),IF(Q58&gt;0,-Q58^(1/3),(-Q58)^(1/3)),'OddsRatio_working_3-way'!AM58-'OddsRatio_working_3-way'!R58/3)</f>
        <v>-0.68293326037378166</v>
      </c>
      <c r="AT58" s="11">
        <f>IF(('OddsRatio_working_3-way'!X58=0),IF(Q58&gt;0,-Q58^(1/3),(-Q58)^(1/3)),'OddsRatio_working_3-way'!AN58-'OddsRatio_working_3-way'!R58/3)</f>
        <v>-0.39111638002788829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3.15</v>
      </c>
      <c r="B59" s="4">
        <f>IF('True_Odds_Calculator_3-way'!B58="","",'True_Odds_Calculator_3-way'!B58)</f>
        <v>3.11</v>
      </c>
      <c r="C59" s="4">
        <f>IF('True_Odds_Calculator_3-way'!C58="","",'True_Odds_Calculator_3-way'!C58)</f>
        <v>2.4700000000000002</v>
      </c>
      <c r="D59" s="9">
        <f t="shared" si="13"/>
        <v>0.30342627790043619</v>
      </c>
      <c r="E59" s="9">
        <f t="shared" si="14"/>
        <v>0.30741016332703991</v>
      </c>
      <c r="F59" s="9">
        <f t="shared" si="15"/>
        <v>0.38916355877252395</v>
      </c>
      <c r="G59" s="9">
        <f t="shared" si="16"/>
        <v>1.0677644005079812</v>
      </c>
      <c r="H59" s="9">
        <f t="shared" si="17"/>
        <v>3.2956934610921595</v>
      </c>
      <c r="I59" s="9">
        <f t="shared" si="18"/>
        <v>3.2529828850718405</v>
      </c>
      <c r="J59" s="9">
        <f t="shared" si="19"/>
        <v>2.5696136687467326</v>
      </c>
      <c r="K59" s="11">
        <f t="shared" si="20"/>
        <v>0.31746031746031744</v>
      </c>
      <c r="L59" s="11">
        <f t="shared" si="21"/>
        <v>0.32154340836012862</v>
      </c>
      <c r="M59" s="11">
        <f t="shared" si="22"/>
        <v>0.40485829959514169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-0.27559437798056863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0.23680274145665919</v>
      </c>
      <c r="Q59" s="11">
        <f>2*'OddsRatio_working_3-way'!K59*'OddsRatio_working_3-way'!L59*'OddsRatio_working_3-way'!M59</f>
        <v>8.2653661939497108E-2</v>
      </c>
      <c r="R59" s="11">
        <f t="shared" si="23"/>
        <v>0</v>
      </c>
      <c r="S59" s="11">
        <f t="shared" si="24"/>
        <v>-0.85924373055736092</v>
      </c>
      <c r="T59" s="11">
        <f t="shared" si="25"/>
        <v>-0.29991055167796193</v>
      </c>
      <c r="U59" s="11">
        <f>'OddsRatio_working_3-way'!S59-'OddsRatio_working_3-way'!R59^2/3</f>
        <v>-0.85924373055736092</v>
      </c>
      <c r="V59" s="11">
        <f>'OddsRatio_working_3-way'!S59*'OddsRatio_working_3-way'!R59/3-2*'OddsRatio_working_3-way'!R59^3/27-'OddsRatio_working_3-way'!T59</f>
        <v>0.29991055167796193</v>
      </c>
      <c r="W59" s="11">
        <f>'OddsRatio_working_3-way'!V59^2+4*'OddsRatio_working_3-way'!U59^3/27</f>
        <v>-4.0358038873733182E-3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0.15328253561247021</v>
      </c>
      <c r="Y59" s="11">
        <f>IF('OddsRatio_working_3-way'!W59&gt;=0,IF('OddsRatio_working_3-way'!V59+SQRT('OddsRatio_working_3-way'!W59)&gt;0,0,PI()),ACOS('OddsRatio_working_3-way'!V59/(2*'OddsRatio_working_3-way'!X59)))</f>
        <v>0.20873763174192361</v>
      </c>
      <c r="Z59" s="11">
        <f>'OddsRatio_working_3-way'!X59^(1/3)*COS('OddsRatio_working_3-way'!Y59/3)</f>
        <v>0.53388220025399058</v>
      </c>
      <c r="AA59" s="11">
        <f>'OddsRatio_working_3-way'!X59^(1/3)*COS(('OddsRatio_working_3-way'!Y59+2*PI())/3)</f>
        <v>-0.29916344995298777</v>
      </c>
      <c r="AB59" s="11">
        <f>'OddsRatio_working_3-way'!X59^(1/3)*COS(('OddsRatio_working_3-way'!Y59+4*PI())/3)</f>
        <v>-0.23471875030100275</v>
      </c>
      <c r="AC59" s="11">
        <f>'OddsRatio_working_3-way'!X59^(1/3)*SIN('OddsRatio_working_3-way'!Y59/3)</f>
        <v>3.7207164691918079E-2</v>
      </c>
      <c r="AD59" s="11">
        <f>'OddsRatio_working_3-way'!X59^(1/3)*SIN(('OddsRatio_working_3-way'!Y59+2*PI())/3)</f>
        <v>0.44375196570232772</v>
      </c>
      <c r="AE59" s="11">
        <f>'OddsRatio_working_3-way'!X59^(1/3)*SIN(('OddsRatio_working_3-way'!Y59+4*PI())/3)</f>
        <v>-0.48095913039424582</v>
      </c>
      <c r="AF59" s="11">
        <f>-'OddsRatio_working_3-way'!U59/(3*'OddsRatio_working_3-way'!X59^(1/3))*COS(('OddsRatio_working_3-way'!Y59)/3)</f>
        <v>0.53388220025399058</v>
      </c>
      <c r="AG59" s="11">
        <f>-'OddsRatio_working_3-way'!U59/(3*'OddsRatio_working_3-way'!X59^(1/3))*COS(('OddsRatio_working_3-way'!Y59+2*PI())/3)</f>
        <v>-0.29916344995298777</v>
      </c>
      <c r="AH59" s="11">
        <f>-'OddsRatio_working_3-way'!U59/(3*'OddsRatio_working_3-way'!X59^(1/3))*COS(('OddsRatio_working_3-way'!Y59+4*PI())/3)</f>
        <v>-0.23471875030100275</v>
      </c>
      <c r="AI59" s="11">
        <f>'OddsRatio_working_3-way'!U59/(3*'OddsRatio_working_3-way'!X59^(1/3))*SIN(('OddsRatio_working_3-way'!Y59)/3)</f>
        <v>-3.7207164691918079E-2</v>
      </c>
      <c r="AJ59" s="11">
        <f>'OddsRatio_working_3-way'!U59/(3*'OddsRatio_working_3-way'!X59^(1/3))*SIN(('OddsRatio_working_3-way'!Y59+2*PI())/3)</f>
        <v>-0.44375196570232772</v>
      </c>
      <c r="AK59" s="11">
        <f>'OddsRatio_working_3-way'!U59/(3*'OddsRatio_working_3-way'!X59^(1/3))*SIN(('OddsRatio_working_3-way'!Y59+4*PI())/3)</f>
        <v>0.48095913039424582</v>
      </c>
      <c r="AL59" s="11">
        <f>'OddsRatio_working_3-way'!Z59+'OddsRatio_working_3-way'!AF59</f>
        <v>1.0677644005079812</v>
      </c>
      <c r="AM59" s="11">
        <f>'OddsRatio_working_3-way'!AA59+'OddsRatio_working_3-way'!AG59</f>
        <v>-0.59832689990597554</v>
      </c>
      <c r="AN59" s="11">
        <f>'OddsRatio_working_3-way'!AB59+'OddsRatio_working_3-way'!AH59</f>
        <v>-0.46943750060200551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1.0677644005079812</v>
      </c>
      <c r="AS59" s="11">
        <f>IF(('OddsRatio_working_3-way'!X59=0),IF(Q59&gt;0,-Q59^(1/3),(-Q59)^(1/3)),'OddsRatio_working_3-way'!AM59-'OddsRatio_working_3-way'!R59/3)</f>
        <v>-0.59832689990597554</v>
      </c>
      <c r="AT59" s="11">
        <f>IF(('OddsRatio_working_3-way'!X59=0),IF(Q59&gt;0,-Q59^(1/3),(-Q59)^(1/3)),'OddsRatio_working_3-way'!AN59-'OddsRatio_working_3-way'!R59/3)</f>
        <v>-0.46943750060200551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2.86</v>
      </c>
      <c r="B60" s="4">
        <f>IF('True_Odds_Calculator_3-way'!B59="","",'True_Odds_Calculator_3-way'!B59)</f>
        <v>3.07</v>
      </c>
      <c r="C60" s="4">
        <f>IF('True_Odds_Calculator_3-way'!C59="","",'True_Odds_Calculator_3-way'!C59)</f>
        <v>2.72</v>
      </c>
      <c r="D60" s="9">
        <f t="shared" si="13"/>
        <v>0.33524900336524777</v>
      </c>
      <c r="E60" s="9">
        <f t="shared" si="14"/>
        <v>0.31184429916142581</v>
      </c>
      <c r="F60" s="9">
        <f t="shared" si="15"/>
        <v>0.35290669747332631</v>
      </c>
      <c r="G60" s="9">
        <f t="shared" si="16"/>
        <v>1.0660524128509994</v>
      </c>
      <c r="H60" s="9">
        <f t="shared" si="17"/>
        <v>2.9828574879028587</v>
      </c>
      <c r="I60" s="9">
        <f t="shared" si="18"/>
        <v>3.2067284946015682</v>
      </c>
      <c r="J60" s="9">
        <f t="shared" si="19"/>
        <v>2.8336101501037194</v>
      </c>
      <c r="K60" s="11">
        <f t="shared" si="20"/>
        <v>0.34965034965034969</v>
      </c>
      <c r="L60" s="11">
        <f t="shared" si="21"/>
        <v>0.32573289902280134</v>
      </c>
      <c r="M60" s="11">
        <f t="shared" si="22"/>
        <v>0.36764705882352938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-0.27729269197941342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0.23657842444966415</v>
      </c>
      <c r="Q60" s="11">
        <f>2*'OddsRatio_working_3-way'!K60*'OddsRatio_working_3-way'!L60*'OddsRatio_working_3-way'!M60</f>
        <v>8.3744575026429804E-2</v>
      </c>
      <c r="R60" s="11">
        <f t="shared" si="23"/>
        <v>0</v>
      </c>
      <c r="S60" s="11">
        <f t="shared" si="24"/>
        <v>-0.85317223025563205</v>
      </c>
      <c r="T60" s="11">
        <f t="shared" si="25"/>
        <v>-0.30200786911703792</v>
      </c>
      <c r="U60" s="11">
        <f>'OddsRatio_working_3-way'!S60-'OddsRatio_working_3-way'!R60^2/3</f>
        <v>-0.85317223025563205</v>
      </c>
      <c r="V60" s="11">
        <f>'OddsRatio_working_3-way'!S60*'OddsRatio_working_3-way'!R60/3-2*'OddsRatio_working_3-way'!R60^3/27-'OddsRatio_working_3-way'!T60</f>
        <v>0.30200786911703792</v>
      </c>
      <c r="W60" s="11">
        <f>'OddsRatio_working_3-way'!V60^2+4*'OddsRatio_working_3-way'!U60^3/27</f>
        <v>-7.9517317888301575E-4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0.15166074491071918</v>
      </c>
      <c r="Y60" s="11">
        <f>IF('OddsRatio_working_3-way'!W60&gt;=0,IF('OddsRatio_working_3-way'!V60+SQRT('OddsRatio_working_3-way'!W60)&gt;0,0,PI()),ACOS('OddsRatio_working_3-way'!V60/(2*'OddsRatio_working_3-way'!X60)))</f>
        <v>9.3101196210582327E-2</v>
      </c>
      <c r="Z60" s="11">
        <f>'OddsRatio_working_3-way'!X60^(1/3)*COS('OddsRatio_working_3-way'!Y60/3)</f>
        <v>0.53302620642549969</v>
      </c>
      <c r="AA60" s="11">
        <f>'OddsRatio_working_3-way'!X60^(1/3)*COS(('OddsRatio_working_3-way'!Y60+2*PI())/3)</f>
        <v>-0.28084331645744542</v>
      </c>
      <c r="AB60" s="11">
        <f>'OddsRatio_working_3-way'!X60^(1/3)*COS(('OddsRatio_working_3-way'!Y60+4*PI())/3)</f>
        <v>-0.25218288996805444</v>
      </c>
      <c r="AC60" s="11">
        <f>'OddsRatio_working_3-way'!X60^(1/3)*SIN('OddsRatio_working_3-way'!Y60/3)</f>
        <v>1.6547104948739288E-2</v>
      </c>
      <c r="AD60" s="11">
        <f>'OddsRatio_working_3-way'!X60^(1/3)*SIN(('OddsRatio_working_3-way'!Y60+2*PI())/3)</f>
        <v>0.45334068317296122</v>
      </c>
      <c r="AE60" s="11">
        <f>'OddsRatio_working_3-way'!X60^(1/3)*SIN(('OddsRatio_working_3-way'!Y60+4*PI())/3)</f>
        <v>-0.46988778812170057</v>
      </c>
      <c r="AF60" s="11">
        <f>-'OddsRatio_working_3-way'!U60/(3*'OddsRatio_working_3-way'!X60^(1/3))*COS(('OddsRatio_working_3-way'!Y60)/3)</f>
        <v>0.53302620642549969</v>
      </c>
      <c r="AG60" s="11">
        <f>-'OddsRatio_working_3-way'!U60/(3*'OddsRatio_working_3-way'!X60^(1/3))*COS(('OddsRatio_working_3-way'!Y60+2*PI())/3)</f>
        <v>-0.28084331645744542</v>
      </c>
      <c r="AH60" s="11">
        <f>-'OddsRatio_working_3-way'!U60/(3*'OddsRatio_working_3-way'!X60^(1/3))*COS(('OddsRatio_working_3-way'!Y60+4*PI())/3)</f>
        <v>-0.25218288996805444</v>
      </c>
      <c r="AI60" s="11">
        <f>'OddsRatio_working_3-way'!U60/(3*'OddsRatio_working_3-way'!X60^(1/3))*SIN(('OddsRatio_working_3-way'!Y60)/3)</f>
        <v>-1.6547104948739288E-2</v>
      </c>
      <c r="AJ60" s="11">
        <f>'OddsRatio_working_3-way'!U60/(3*'OddsRatio_working_3-way'!X60^(1/3))*SIN(('OddsRatio_working_3-way'!Y60+2*PI())/3)</f>
        <v>-0.45334068317296122</v>
      </c>
      <c r="AK60" s="11">
        <f>'OddsRatio_working_3-way'!U60/(3*'OddsRatio_working_3-way'!X60^(1/3))*SIN(('OddsRatio_working_3-way'!Y60+4*PI())/3)</f>
        <v>0.46988778812170057</v>
      </c>
      <c r="AL60" s="11">
        <f>'OddsRatio_working_3-way'!Z60+'OddsRatio_working_3-way'!AF60</f>
        <v>1.0660524128509994</v>
      </c>
      <c r="AM60" s="11">
        <f>'OddsRatio_working_3-way'!AA60+'OddsRatio_working_3-way'!AG60</f>
        <v>-0.56168663291489085</v>
      </c>
      <c r="AN60" s="11">
        <f>'OddsRatio_working_3-way'!AB60+'OddsRatio_working_3-way'!AH60</f>
        <v>-0.50436577993610887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1.0660524128509994</v>
      </c>
      <c r="AS60" s="11">
        <f>IF(('OddsRatio_working_3-way'!X60=0),IF(Q60&gt;0,-Q60^(1/3),(-Q60)^(1/3)),'OddsRatio_working_3-way'!AM60-'OddsRatio_working_3-way'!R60/3)</f>
        <v>-0.56168663291489085</v>
      </c>
      <c r="AT60" s="11">
        <f>IF(('OddsRatio_working_3-way'!X60=0),IF(Q60&gt;0,-Q60^(1/3),(-Q60)^(1/3)),'OddsRatio_working_3-way'!AN60-'OddsRatio_working_3-way'!R60/3)</f>
        <v>-0.50436577993610887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4.0599999999999996</v>
      </c>
      <c r="B61" s="4">
        <f>IF('True_Odds_Calculator_3-way'!B60="","",'True_Odds_Calculator_3-way'!B60)</f>
        <v>3.51</v>
      </c>
      <c r="C61" s="4">
        <f>IF('True_Odds_Calculator_3-way'!C60="","",'True_Odds_Calculator_3-way'!C60)</f>
        <v>1.94</v>
      </c>
      <c r="D61" s="9">
        <f t="shared" si="13"/>
        <v>0.23286636461942933</v>
      </c>
      <c r="E61" s="9">
        <f t="shared" si="14"/>
        <v>0.27011008800897507</v>
      </c>
      <c r="F61" s="9">
        <f t="shared" si="15"/>
        <v>0.49702354737159588</v>
      </c>
      <c r="G61" s="9">
        <f t="shared" si="16"/>
        <v>1.0765713926695697</v>
      </c>
      <c r="H61" s="9">
        <f t="shared" si="17"/>
        <v>4.2943084615688827</v>
      </c>
      <c r="I61" s="9">
        <f t="shared" si="18"/>
        <v>3.7021941956006197</v>
      </c>
      <c r="J61" s="9">
        <f t="shared" si="19"/>
        <v>2.0119771091093952</v>
      </c>
      <c r="K61" s="11">
        <f t="shared" si="20"/>
        <v>0.24630541871921185</v>
      </c>
      <c r="L61" s="11">
        <f t="shared" si="21"/>
        <v>0.28490028490028491</v>
      </c>
      <c r="M61" s="11">
        <f t="shared" si="22"/>
        <v>0.51546391752577325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-0.26114885233264196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0.23547570650307942</v>
      </c>
      <c r="Q61" s="11">
        <f>2*'OddsRatio_working_3-way'!K61*'OddsRatio_working_3-way'!L61*'OddsRatio_working_3-way'!M61</f>
        <v>7.2342766974832398E-2</v>
      </c>
      <c r="R61" s="11">
        <f t="shared" si="23"/>
        <v>0</v>
      </c>
      <c r="S61" s="11">
        <f t="shared" si="24"/>
        <v>-0.90169152343483783</v>
      </c>
      <c r="T61" s="11">
        <f t="shared" si="25"/>
        <v>-0.27701736511054931</v>
      </c>
      <c r="U61" s="11">
        <f>'OddsRatio_working_3-way'!S61-'OddsRatio_working_3-way'!R61^2/3</f>
        <v>-0.90169152343483783</v>
      </c>
      <c r="V61" s="11">
        <f>'OddsRatio_working_3-way'!S61*'OddsRatio_working_3-way'!R61/3-2*'OddsRatio_working_3-way'!R61^3/27-'OddsRatio_working_3-way'!T61</f>
        <v>0.27701736511054931</v>
      </c>
      <c r="W61" s="11">
        <f>'OddsRatio_working_3-way'!V61^2+4*'OddsRatio_working_3-way'!U61^3/27</f>
        <v>-3.1871473081380858E-2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0.16478022761709932</v>
      </c>
      <c r="Y61" s="11">
        <f>IF('OddsRatio_working_3-way'!W61&gt;=0,IF('OddsRatio_working_3-way'!V61+SQRT('OddsRatio_working_3-way'!W61)&gt;0,0,PI()),ACOS('OddsRatio_working_3-way'!V61/(2*'OddsRatio_working_3-way'!X61)))</f>
        <v>0.57246882026152923</v>
      </c>
      <c r="Z61" s="11">
        <f>'OddsRatio_working_3-way'!X61^(1/3)*COS('OddsRatio_working_3-way'!Y61/3)</f>
        <v>0.53828569633478485</v>
      </c>
      <c r="AA61" s="11">
        <f>'OddsRatio_working_3-way'!X61^(1/3)*COS(('OddsRatio_working_3-way'!Y61+2*PI())/3)</f>
        <v>-0.35919429290728139</v>
      </c>
      <c r="AB61" s="11">
        <f>'OddsRatio_working_3-way'!X61^(1/3)*COS(('OddsRatio_working_3-way'!Y61+4*PI())/3)</f>
        <v>-0.1790914034275036</v>
      </c>
      <c r="AC61" s="11">
        <f>'OddsRatio_working_3-way'!X61^(1/3)*SIN('OddsRatio_working_3-way'!Y61/3)</f>
        <v>0.1039824517229791</v>
      </c>
      <c r="AD61" s="11">
        <f>'OddsRatio_working_3-way'!X61^(1/3)*SIN(('OddsRatio_working_3-way'!Y61+2*PI())/3)</f>
        <v>0.41417786165823017</v>
      </c>
      <c r="AE61" s="11">
        <f>'OddsRatio_working_3-way'!X61^(1/3)*SIN(('OddsRatio_working_3-way'!Y61+4*PI())/3)</f>
        <v>-0.51816031338120938</v>
      </c>
      <c r="AF61" s="11">
        <f>-'OddsRatio_working_3-way'!U61/(3*'OddsRatio_working_3-way'!X61^(1/3))*COS(('OddsRatio_working_3-way'!Y61)/3)</f>
        <v>0.53828569633478485</v>
      </c>
      <c r="AG61" s="11">
        <f>-'OddsRatio_working_3-way'!U61/(3*'OddsRatio_working_3-way'!X61^(1/3))*COS(('OddsRatio_working_3-way'!Y61+2*PI())/3)</f>
        <v>-0.35919429290728139</v>
      </c>
      <c r="AH61" s="11">
        <f>-'OddsRatio_working_3-way'!U61/(3*'OddsRatio_working_3-way'!X61^(1/3))*COS(('OddsRatio_working_3-way'!Y61+4*PI())/3)</f>
        <v>-0.1790914034275036</v>
      </c>
      <c r="AI61" s="11">
        <f>'OddsRatio_working_3-way'!U61/(3*'OddsRatio_working_3-way'!X61^(1/3))*SIN(('OddsRatio_working_3-way'!Y61)/3)</f>
        <v>-0.1039824517229791</v>
      </c>
      <c r="AJ61" s="11">
        <f>'OddsRatio_working_3-way'!U61/(3*'OddsRatio_working_3-way'!X61^(1/3))*SIN(('OddsRatio_working_3-way'!Y61+2*PI())/3)</f>
        <v>-0.41417786165823017</v>
      </c>
      <c r="AK61" s="11">
        <f>'OddsRatio_working_3-way'!U61/(3*'OddsRatio_working_3-way'!X61^(1/3))*SIN(('OddsRatio_working_3-way'!Y61+4*PI())/3)</f>
        <v>0.51816031338120938</v>
      </c>
      <c r="AL61" s="11">
        <f>'OddsRatio_working_3-way'!Z61+'OddsRatio_working_3-way'!AF61</f>
        <v>1.0765713926695697</v>
      </c>
      <c r="AM61" s="11">
        <f>'OddsRatio_working_3-way'!AA61+'OddsRatio_working_3-way'!AG61</f>
        <v>-0.71838858581456277</v>
      </c>
      <c r="AN61" s="11">
        <f>'OddsRatio_working_3-way'!AB61+'OddsRatio_working_3-way'!AH61</f>
        <v>-0.3581828068550072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1.0765713926695697</v>
      </c>
      <c r="AS61" s="11">
        <f>IF(('OddsRatio_working_3-way'!X61=0),IF(Q61&gt;0,-Q61^(1/3),(-Q61)^(1/3)),'OddsRatio_working_3-way'!AM61-'OddsRatio_working_3-way'!R61/3)</f>
        <v>-0.71838858581456277</v>
      </c>
      <c r="AT61" s="11">
        <f>IF(('OddsRatio_working_3-way'!X61=0),IF(Q61&gt;0,-Q61^(1/3),(-Q61)^(1/3)),'OddsRatio_working_3-way'!AN61-'OddsRatio_working_3-way'!R61/3)</f>
        <v>-0.3581828068550072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1.83</v>
      </c>
      <c r="B62" s="4">
        <f>IF('True_Odds_Calculator_3-way'!B61="","",'True_Odds_Calculator_3-way'!B61)</f>
        <v>3.9</v>
      </c>
      <c r="C62" s="4">
        <f>IF('True_Odds_Calculator_3-way'!C61="","",'True_Odds_Calculator_3-way'!C61)</f>
        <v>4.3099999999999996</v>
      </c>
      <c r="D62" s="9">
        <f t="shared" si="13"/>
        <v>0.53228783925203615</v>
      </c>
      <c r="E62" s="9">
        <f t="shared" si="14"/>
        <v>0.24569442171898673</v>
      </c>
      <c r="F62" s="9">
        <f t="shared" si="15"/>
        <v>0.22201773902897728</v>
      </c>
      <c r="G62" s="9">
        <f t="shared" si="16"/>
        <v>1.0586539572255123</v>
      </c>
      <c r="H62" s="9">
        <f t="shared" si="17"/>
        <v>1.878682784497175</v>
      </c>
      <c r="I62" s="9">
        <f t="shared" si="18"/>
        <v>4.0700964759539842</v>
      </c>
      <c r="J62" s="9">
        <f t="shared" si="19"/>
        <v>4.5041445984164454</v>
      </c>
      <c r="K62" s="11">
        <f t="shared" si="20"/>
        <v>0.54644808743169393</v>
      </c>
      <c r="L62" s="11">
        <f t="shared" si="21"/>
        <v>0.25641025641025644</v>
      </c>
      <c r="M62" s="11">
        <f t="shared" si="22"/>
        <v>0.23201856148491881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-0.25900677070278844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0.22886516363371565</v>
      </c>
      <c r="Q62" s="11">
        <f>2*'OddsRatio_working_3-way'!K62*'OddsRatio_working_3-way'!L62*'OddsRatio_working_3-way'!M62</f>
        <v>6.5018512395941946E-2</v>
      </c>
      <c r="R62" s="11">
        <f t="shared" si="23"/>
        <v>0</v>
      </c>
      <c r="S62" s="11">
        <f t="shared" si="24"/>
        <v>-0.88362618094003254</v>
      </c>
      <c r="T62" s="11">
        <f t="shared" si="25"/>
        <v>-0.25103016503978198</v>
      </c>
      <c r="U62" s="11">
        <f>'OddsRatio_working_3-way'!S62-'OddsRatio_working_3-way'!R62^2/3</f>
        <v>-0.88362618094003254</v>
      </c>
      <c r="V62" s="11">
        <f>'OddsRatio_working_3-way'!S62*'OddsRatio_working_3-way'!R62/3-2*'OddsRatio_working_3-way'!R62^3/27-'OddsRatio_working_3-way'!T62</f>
        <v>0.25103016503978198</v>
      </c>
      <c r="W62" s="11">
        <f>'OddsRatio_working_3-way'!V62^2+4*'OddsRatio_working_3-way'!U62^3/27</f>
        <v>-3.9195871810187702E-2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0.15985306970002788</v>
      </c>
      <c r="Y62" s="11">
        <f>IF('OddsRatio_working_3-way'!W62&gt;=0,IF('OddsRatio_working_3-way'!V62+SQRT('OddsRatio_working_3-way'!W62)&gt;0,0,PI()),ACOS('OddsRatio_working_3-way'!V62/(2*'OddsRatio_working_3-way'!X62)))</f>
        <v>0.66779292668484369</v>
      </c>
      <c r="Z62" s="11">
        <f>'OddsRatio_working_3-way'!X62^(1/3)*COS('OddsRatio_working_3-way'!Y62/3)</f>
        <v>0.52932697861275613</v>
      </c>
      <c r="AA62" s="11">
        <f>'OddsRatio_working_3-way'!X62^(1/3)*COS(('OddsRatio_working_3-way'!Y62+2*PI())/3)</f>
        <v>-0.36842406717449838</v>
      </c>
      <c r="AB62" s="11">
        <f>'OddsRatio_working_3-way'!X62^(1/3)*COS(('OddsRatio_working_3-way'!Y62+4*PI())/3)</f>
        <v>-0.16090291143825794</v>
      </c>
      <c r="AC62" s="11">
        <f>'OddsRatio_working_3-way'!X62^(1/3)*SIN('OddsRatio_working_3-way'!Y62/3)</f>
        <v>0.11981239512686065</v>
      </c>
      <c r="AD62" s="11">
        <f>'OddsRatio_working_3-way'!X62^(1/3)*SIN(('OddsRatio_working_3-way'!Y62+2*PI())/3)</f>
        <v>0.39850441282367871</v>
      </c>
      <c r="AE62" s="11">
        <f>'OddsRatio_working_3-way'!X62^(1/3)*SIN(('OddsRatio_working_3-way'!Y62+4*PI())/3)</f>
        <v>-0.51831680795053947</v>
      </c>
      <c r="AF62" s="11">
        <f>-'OddsRatio_working_3-way'!U62/(3*'OddsRatio_working_3-way'!X62^(1/3))*COS(('OddsRatio_working_3-way'!Y62)/3)</f>
        <v>0.52932697861275602</v>
      </c>
      <c r="AG62" s="11">
        <f>-'OddsRatio_working_3-way'!U62/(3*'OddsRatio_working_3-way'!X62^(1/3))*COS(('OddsRatio_working_3-way'!Y62+2*PI())/3)</f>
        <v>-0.36842406717449827</v>
      </c>
      <c r="AH62" s="11">
        <f>-'OddsRatio_working_3-way'!U62/(3*'OddsRatio_working_3-way'!X62^(1/3))*COS(('OddsRatio_working_3-way'!Y62+4*PI())/3)</f>
        <v>-0.16090291143825791</v>
      </c>
      <c r="AI62" s="11">
        <f>'OddsRatio_working_3-way'!U62/(3*'OddsRatio_working_3-way'!X62^(1/3))*SIN(('OddsRatio_working_3-way'!Y62)/3)</f>
        <v>-0.11981239512686062</v>
      </c>
      <c r="AJ62" s="11">
        <f>'OddsRatio_working_3-way'!U62/(3*'OddsRatio_working_3-way'!X62^(1/3))*SIN(('OddsRatio_working_3-way'!Y62+2*PI())/3)</f>
        <v>-0.3985044128236786</v>
      </c>
      <c r="AK62" s="11">
        <f>'OddsRatio_working_3-way'!U62/(3*'OddsRatio_working_3-way'!X62^(1/3))*SIN(('OddsRatio_working_3-way'!Y62+4*PI())/3)</f>
        <v>0.51831680795053936</v>
      </c>
      <c r="AL62" s="11">
        <f>'OddsRatio_working_3-way'!Z62+'OddsRatio_working_3-way'!AF62</f>
        <v>1.0586539572255123</v>
      </c>
      <c r="AM62" s="11">
        <f>'OddsRatio_working_3-way'!AA62+'OddsRatio_working_3-way'!AG62</f>
        <v>-0.73684813434899665</v>
      </c>
      <c r="AN62" s="11">
        <f>'OddsRatio_working_3-way'!AB62+'OddsRatio_working_3-way'!AH62</f>
        <v>-0.32180582287651582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1.0586539572255123</v>
      </c>
      <c r="AS62" s="11">
        <f>IF(('OddsRatio_working_3-way'!X62=0),IF(Q62&gt;0,-Q62^(1/3),(-Q62)^(1/3)),'OddsRatio_working_3-way'!AM62-'OddsRatio_working_3-way'!R62/3)</f>
        <v>-0.73684813434899665</v>
      </c>
      <c r="AT62" s="11">
        <f>IF(('OddsRatio_working_3-way'!X62=0),IF(Q62&gt;0,-Q62^(1/3),(-Q62)^(1/3)),'OddsRatio_working_3-way'!AN62-'OddsRatio_working_3-way'!R62/3)</f>
        <v>-0.32180582287651582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2.5499999999999998</v>
      </c>
      <c r="B63" s="4">
        <f>IF('True_Odds_Calculator_3-way'!B62="","",'True_Odds_Calculator_3-way'!B62)</f>
        <v>3.6</v>
      </c>
      <c r="C63" s="4">
        <f>IF('True_Odds_Calculator_3-way'!C62="","",'True_Odds_Calculator_3-way'!C62)</f>
        <v>2.79</v>
      </c>
      <c r="D63" s="9">
        <f t="shared" si="13"/>
        <v>0.38203231924672187</v>
      </c>
      <c r="E63" s="9">
        <f t="shared" si="14"/>
        <v>0.26929793692946813</v>
      </c>
      <c r="F63" s="9">
        <f t="shared" si="15"/>
        <v>0.34866974382380994</v>
      </c>
      <c r="G63" s="9">
        <f t="shared" si="16"/>
        <v>1.0435997328146436</v>
      </c>
      <c r="H63" s="9">
        <f t="shared" si="17"/>
        <v>2.6175795858626971</v>
      </c>
      <c r="I63" s="9">
        <f t="shared" si="18"/>
        <v>3.7133593053180731</v>
      </c>
      <c r="J63" s="9">
        <f t="shared" si="19"/>
        <v>2.8680435217382119</v>
      </c>
      <c r="K63" s="11">
        <f t="shared" si="20"/>
        <v>0.39215686274509809</v>
      </c>
      <c r="L63" s="11">
        <f t="shared" si="21"/>
        <v>0.27777777777777779</v>
      </c>
      <c r="M63" s="11">
        <f t="shared" si="22"/>
        <v>0.35842293906810035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-0.28165093197772928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0.23192072527935909</v>
      </c>
      <c r="Q63" s="11">
        <f>2*'OddsRatio_working_3-way'!K63*'OddsRatio_working_3-way'!L63*'OddsRatio_working_3-way'!M63</f>
        <v>7.8087786289346497E-2</v>
      </c>
      <c r="R63" s="11">
        <f t="shared" si="23"/>
        <v>0</v>
      </c>
      <c r="S63" s="11">
        <f t="shared" si="24"/>
        <v>-0.82343318962529666</v>
      </c>
      <c r="T63" s="11">
        <f t="shared" si="25"/>
        <v>-0.27725023219706962</v>
      </c>
      <c r="U63" s="11">
        <f>'OddsRatio_working_3-way'!S63-'OddsRatio_working_3-way'!R63^2/3</f>
        <v>-0.82343318962529666</v>
      </c>
      <c r="V63" s="11">
        <f>'OddsRatio_working_3-way'!S63*'OddsRatio_working_3-way'!R63/3-2*'OddsRatio_working_3-way'!R63^3/27-'OddsRatio_working_3-way'!T63</f>
        <v>0.27725023219706962</v>
      </c>
      <c r="W63" s="11">
        <f>'OddsRatio_working_3-way'!V63^2+4*'OddsRatio_working_3-way'!U63^3/27</f>
        <v>-5.8467481665680082E-3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0.14380059059327349</v>
      </c>
      <c r="Y63" s="11">
        <f>IF('OddsRatio_working_3-way'!W63&gt;=0,IF('OddsRatio_working_3-way'!V63+SQRT('OddsRatio_working_3-way'!W63)&gt;0,0,PI()),ACOS('OddsRatio_working_3-way'!V63/(2*'OddsRatio_working_3-way'!X63)))</f>
        <v>0.26910450897674831</v>
      </c>
      <c r="Z63" s="11">
        <f>'OddsRatio_working_3-way'!X63^(1/3)*COS('OddsRatio_working_3-way'!Y63/3)</f>
        <v>0.52179986640732179</v>
      </c>
      <c r="AA63" s="11">
        <f>'OddsRatio_working_3-way'!X63^(1/3)*COS(('OddsRatio_working_3-way'!Y63+2*PI())/3)</f>
        <v>-0.30154439124285737</v>
      </c>
      <c r="AB63" s="11">
        <f>'OddsRatio_working_3-way'!X63^(1/3)*COS(('OddsRatio_working_3-way'!Y63+4*PI())/3)</f>
        <v>-0.22025547516446412</v>
      </c>
      <c r="AC63" s="11">
        <f>'OddsRatio_working_3-way'!X63^(1/3)*SIN('OddsRatio_working_3-way'!Y63/3)</f>
        <v>4.6932177579993205E-2</v>
      </c>
      <c r="AD63" s="11">
        <f>'OddsRatio_working_3-way'!X63^(1/3)*SIN(('OddsRatio_working_3-way'!Y63+2*PI())/3)</f>
        <v>0.42842585121007043</v>
      </c>
      <c r="AE63" s="11">
        <f>'OddsRatio_working_3-way'!X63^(1/3)*SIN(('OddsRatio_working_3-way'!Y63+4*PI())/3)</f>
        <v>-0.47535802879006367</v>
      </c>
      <c r="AF63" s="11">
        <f>-'OddsRatio_working_3-way'!U63/(3*'OddsRatio_working_3-way'!X63^(1/3))*COS(('OddsRatio_working_3-way'!Y63)/3)</f>
        <v>0.52179986640732179</v>
      </c>
      <c r="AG63" s="11">
        <f>-'OddsRatio_working_3-way'!U63/(3*'OddsRatio_working_3-way'!X63^(1/3))*COS(('OddsRatio_working_3-way'!Y63+2*PI())/3)</f>
        <v>-0.30154439124285737</v>
      </c>
      <c r="AH63" s="11">
        <f>-'OddsRatio_working_3-way'!U63/(3*'OddsRatio_working_3-way'!X63^(1/3))*COS(('OddsRatio_working_3-way'!Y63+4*PI())/3)</f>
        <v>-0.22025547516446412</v>
      </c>
      <c r="AI63" s="11">
        <f>'OddsRatio_working_3-way'!U63/(3*'OddsRatio_working_3-way'!X63^(1/3))*SIN(('OddsRatio_working_3-way'!Y63)/3)</f>
        <v>-4.6932177579993205E-2</v>
      </c>
      <c r="AJ63" s="11">
        <f>'OddsRatio_working_3-way'!U63/(3*'OddsRatio_working_3-way'!X63^(1/3))*SIN(('OddsRatio_working_3-way'!Y63+2*PI())/3)</f>
        <v>-0.42842585121007043</v>
      </c>
      <c r="AK63" s="11">
        <f>'OddsRatio_working_3-way'!U63/(3*'OddsRatio_working_3-way'!X63^(1/3))*SIN(('OddsRatio_working_3-way'!Y63+4*PI())/3)</f>
        <v>0.47535802879006367</v>
      </c>
      <c r="AL63" s="11">
        <f>'OddsRatio_working_3-way'!Z63+'OddsRatio_working_3-way'!AF63</f>
        <v>1.0435997328146436</v>
      </c>
      <c r="AM63" s="11">
        <f>'OddsRatio_working_3-way'!AA63+'OddsRatio_working_3-way'!AG63</f>
        <v>-0.60308878248571474</v>
      </c>
      <c r="AN63" s="11">
        <f>'OddsRatio_working_3-way'!AB63+'OddsRatio_working_3-way'!AH63</f>
        <v>-0.44051095032892823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1.0435997328146436</v>
      </c>
      <c r="AS63" s="11">
        <f>IF(('OddsRatio_working_3-way'!X63=0),IF(Q63&gt;0,-Q63^(1/3),(-Q63)^(1/3)),'OddsRatio_working_3-way'!AM63-'OddsRatio_working_3-way'!R63/3)</f>
        <v>-0.60308878248571474</v>
      </c>
      <c r="AT63" s="11">
        <f>IF(('OddsRatio_working_3-way'!X63=0),IF(Q63&gt;0,-Q63^(1/3),(-Q63)^(1/3)),'OddsRatio_working_3-way'!AN63-'OddsRatio_working_3-way'!R63/3)</f>
        <v>-0.44051095032892823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1.32</v>
      </c>
      <c r="B64" s="4">
        <f>IF('True_Odds_Calculator_3-way'!B63="","",'True_Odds_Calculator_3-way'!B63)</f>
        <v>5.76</v>
      </c>
      <c r="C64" s="4">
        <f>IF('True_Odds_Calculator_3-way'!C63="","",'True_Odds_Calculator_3-way'!C63)</f>
        <v>9.31</v>
      </c>
      <c r="D64" s="9">
        <f t="shared" si="13"/>
        <v>0.74028581711982655</v>
      </c>
      <c r="E64" s="9">
        <f t="shared" si="14"/>
        <v>0.16080814671804958</v>
      </c>
      <c r="F64" s="9">
        <f t="shared" si="15"/>
        <v>9.8906036162123637E-2</v>
      </c>
      <c r="G64" s="9">
        <f t="shared" si="16"/>
        <v>1.0963425243755156</v>
      </c>
      <c r="H64" s="9">
        <f t="shared" si="17"/>
        <v>1.3508296078001651</v>
      </c>
      <c r="I64" s="9">
        <f t="shared" si="18"/>
        <v>6.218590416027455</v>
      </c>
      <c r="J64" s="9">
        <f t="shared" si="19"/>
        <v>10.110606377560533</v>
      </c>
      <c r="K64" s="11">
        <f t="shared" si="20"/>
        <v>0.75757575757575757</v>
      </c>
      <c r="L64" s="11">
        <f t="shared" si="21"/>
        <v>0.1736111111111111</v>
      </c>
      <c r="M64" s="11">
        <f t="shared" si="22"/>
        <v>0.10741138560687433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-0.17881825776562599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0.18916225448180335</v>
      </c>
      <c r="Q64" s="11">
        <f>2*'OddsRatio_working_3-way'!K64*'OddsRatio_working_3-way'!L64*'OddsRatio_working_3-way'!M64</f>
        <v>2.8254257577565847E-2</v>
      </c>
      <c r="R64" s="11">
        <f t="shared" si="23"/>
        <v>0</v>
      </c>
      <c r="S64" s="11">
        <f t="shared" si="24"/>
        <v>-1.0578464237680643</v>
      </c>
      <c r="T64" s="11">
        <f t="shared" si="25"/>
        <v>-0.15800544044332551</v>
      </c>
      <c r="U64" s="11">
        <f>'OddsRatio_working_3-way'!S64-'OddsRatio_working_3-way'!R64^2/3</f>
        <v>-1.0578464237680643</v>
      </c>
      <c r="V64" s="11">
        <f>'OddsRatio_working_3-way'!S64*'OddsRatio_working_3-way'!R64/3-2*'OddsRatio_working_3-way'!R64^3/27-'OddsRatio_working_3-way'!T64</f>
        <v>0.15800544044332551</v>
      </c>
      <c r="W64" s="11">
        <f>'OddsRatio_working_3-way'!V64^2+4*'OddsRatio_working_3-way'!U64^3/27</f>
        <v>-0.15040783097422272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0.20938812656399122</v>
      </c>
      <c r="Y64" s="11">
        <f>IF('OddsRatio_working_3-way'!W64&gt;=0,IF('OddsRatio_working_3-way'!V64+SQRT('OddsRatio_working_3-way'!W64)&gt;0,0,PI()),ACOS('OddsRatio_working_3-way'!V64/(2*'OddsRatio_working_3-way'!X64)))</f>
        <v>1.1839142565662104</v>
      </c>
      <c r="Z64" s="11">
        <f>'OddsRatio_working_3-way'!X64^(1/3)*COS('OddsRatio_working_3-way'!Y64/3)</f>
        <v>0.5481712621877578</v>
      </c>
      <c r="AA64" s="11">
        <f>'OddsRatio_working_3-way'!X64^(1/3)*COS(('OddsRatio_working_3-way'!Y64+2*PI())/3)</f>
        <v>-0.47180463985536963</v>
      </c>
      <c r="AB64" s="11">
        <f>'OddsRatio_working_3-way'!X64^(1/3)*COS(('OddsRatio_working_3-way'!Y64+4*PI())/3)</f>
        <v>-7.6366622332388626E-2</v>
      </c>
      <c r="AC64" s="11">
        <f>'OddsRatio_working_3-way'!X64^(1/3)*SIN('OddsRatio_working_3-way'!Y64/3)</f>
        <v>0.22830624586470524</v>
      </c>
      <c r="AD64" s="11">
        <f>'OddsRatio_working_3-way'!X64^(1/3)*SIN(('OddsRatio_working_3-way'!Y64+2*PI())/3)</f>
        <v>0.36057711574682577</v>
      </c>
      <c r="AE64" s="11">
        <f>'OddsRatio_working_3-way'!X64^(1/3)*SIN(('OddsRatio_working_3-way'!Y64+4*PI())/3)</f>
        <v>-0.58888336161153099</v>
      </c>
      <c r="AF64" s="11">
        <f>-'OddsRatio_working_3-way'!U64/(3*'OddsRatio_working_3-way'!X64^(1/3))*COS(('OddsRatio_working_3-way'!Y64)/3)</f>
        <v>0.5481712621877578</v>
      </c>
      <c r="AG64" s="11">
        <f>-'OddsRatio_working_3-way'!U64/(3*'OddsRatio_working_3-way'!X64^(1/3))*COS(('OddsRatio_working_3-way'!Y64+2*PI())/3)</f>
        <v>-0.47180463985536963</v>
      </c>
      <c r="AH64" s="11">
        <f>-'OddsRatio_working_3-way'!U64/(3*'OddsRatio_working_3-way'!X64^(1/3))*COS(('OddsRatio_working_3-way'!Y64+4*PI())/3)</f>
        <v>-7.6366622332388626E-2</v>
      </c>
      <c r="AI64" s="11">
        <f>'OddsRatio_working_3-way'!U64/(3*'OddsRatio_working_3-way'!X64^(1/3))*SIN(('OddsRatio_working_3-way'!Y64)/3)</f>
        <v>-0.22830624586470524</v>
      </c>
      <c r="AJ64" s="11">
        <f>'OddsRatio_working_3-way'!U64/(3*'OddsRatio_working_3-way'!X64^(1/3))*SIN(('OddsRatio_working_3-way'!Y64+2*PI())/3)</f>
        <v>-0.36057711574682577</v>
      </c>
      <c r="AK64" s="11">
        <f>'OddsRatio_working_3-way'!U64/(3*'OddsRatio_working_3-way'!X64^(1/3))*SIN(('OddsRatio_working_3-way'!Y64+4*PI())/3)</f>
        <v>0.58888336161153099</v>
      </c>
      <c r="AL64" s="11">
        <f>'OddsRatio_working_3-way'!Z64+'OddsRatio_working_3-way'!AF64</f>
        <v>1.0963425243755156</v>
      </c>
      <c r="AM64" s="11">
        <f>'OddsRatio_working_3-way'!AA64+'OddsRatio_working_3-way'!AG64</f>
        <v>-0.94360927971073927</v>
      </c>
      <c r="AN64" s="11">
        <f>'OddsRatio_working_3-way'!AB64+'OddsRatio_working_3-way'!AH64</f>
        <v>-0.15273324466477725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1.0963425243755156</v>
      </c>
      <c r="AS64" s="11">
        <f>IF(('OddsRatio_working_3-way'!X64=0),IF(Q64&gt;0,-Q64^(1/3),(-Q64)^(1/3)),'OddsRatio_working_3-way'!AM64-'OddsRatio_working_3-way'!R64/3)</f>
        <v>-0.94360927971073927</v>
      </c>
      <c r="AT64" s="11">
        <f>IF(('OddsRatio_working_3-way'!X64=0),IF(Q64&gt;0,-Q64^(1/3),(-Q64)^(1/3)),'OddsRatio_working_3-way'!AN64-'OddsRatio_working_3-way'!R64/3)</f>
        <v>-0.15273324466477725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2.04</v>
      </c>
      <c r="B65" s="4">
        <f>IF('True_Odds_Calculator_3-way'!B64="","",'True_Odds_Calculator_3-way'!B64)</f>
        <v>3.51</v>
      </c>
      <c r="C65" s="4">
        <f>IF('True_Odds_Calculator_3-way'!C64="","",'True_Odds_Calculator_3-way'!C64)</f>
        <v>3.87</v>
      </c>
      <c r="D65" s="9">
        <f t="shared" si="13"/>
        <v>0.47713388084708985</v>
      </c>
      <c r="E65" s="9">
        <f t="shared" si="14"/>
        <v>0.27436448954941295</v>
      </c>
      <c r="F65" s="9">
        <f t="shared" si="15"/>
        <v>0.248501629603497</v>
      </c>
      <c r="G65" s="9">
        <f t="shared" si="16"/>
        <v>1.0536998188187701</v>
      </c>
      <c r="H65" s="9">
        <f t="shared" si="17"/>
        <v>2.0958478115715207</v>
      </c>
      <c r="I65" s="9">
        <f t="shared" si="18"/>
        <v>3.6447865452351125</v>
      </c>
      <c r="J65" s="9">
        <f t="shared" si="19"/>
        <v>4.0241184800098697</v>
      </c>
      <c r="K65" s="11">
        <f t="shared" si="20"/>
        <v>0.49019607843137253</v>
      </c>
      <c r="L65" s="11">
        <f t="shared" si="21"/>
        <v>0.28490028490028491</v>
      </c>
      <c r="M65" s="11">
        <f t="shared" si="22"/>
        <v>0.25839793281653745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-0.27035892354836455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0.2316790582484457</v>
      </c>
      <c r="Q65" s="11">
        <f>2*'OddsRatio_working_3-way'!K65*'OddsRatio_working_3-way'!L65*'OddsRatio_working_3-way'!M65</f>
        <v>7.2174161448113922E-2</v>
      </c>
      <c r="R65" s="11">
        <f t="shared" si="23"/>
        <v>0</v>
      </c>
      <c r="S65" s="11">
        <f t="shared" si="24"/>
        <v>-0.85693142733274941</v>
      </c>
      <c r="T65" s="11">
        <f t="shared" si="25"/>
        <v>-0.26695683094478173</v>
      </c>
      <c r="U65" s="11">
        <f>'OddsRatio_working_3-way'!S65-'OddsRatio_working_3-way'!R65^2/3</f>
        <v>-0.85693142733274941</v>
      </c>
      <c r="V65" s="11">
        <f>'OddsRatio_working_3-way'!S65*'OddsRatio_working_3-way'!R65/3-2*'OddsRatio_working_3-way'!R65^3/27-'OddsRatio_working_3-way'!T65</f>
        <v>0.26695683094478173</v>
      </c>
      <c r="W65" s="11">
        <f>'OddsRatio_working_3-way'!V65^2+4*'OddsRatio_working_3-way'!U65^3/27</f>
        <v>-2.1959489776125551E-2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0.15266420615537743</v>
      </c>
      <c r="Y65" s="11">
        <f>IF('OddsRatio_working_3-way'!W65&gt;=0,IF('OddsRatio_working_3-way'!V65+SQRT('OddsRatio_working_3-way'!W65)&gt;0,0,PI()),ACOS('OddsRatio_working_3-way'!V65/(2*'OddsRatio_working_3-way'!X65)))</f>
        <v>0.50674920714577754</v>
      </c>
      <c r="Z65" s="11">
        <f>'OddsRatio_working_3-way'!X65^(1/3)*COS('OddsRatio_working_3-way'!Y65/3)</f>
        <v>0.52684990940938503</v>
      </c>
      <c r="AA65" s="11">
        <f>'OddsRatio_working_3-way'!X65^(1/3)*COS(('OddsRatio_working_3-way'!Y65+2*PI())/3)</f>
        <v>-0.34123714237268887</v>
      </c>
      <c r="AB65" s="11">
        <f>'OddsRatio_working_3-way'!X65^(1/3)*COS(('OddsRatio_working_3-way'!Y65+4*PI())/3)</f>
        <v>-0.18561276703669605</v>
      </c>
      <c r="AC65" s="11">
        <f>'OddsRatio_working_3-way'!X65^(1/3)*SIN('OddsRatio_working_3-way'!Y65/3)</f>
        <v>8.9849774992702858E-2</v>
      </c>
      <c r="AD65" s="11">
        <f>'OddsRatio_working_3-way'!X65^(1/3)*SIN(('OddsRatio_working_3-way'!Y65+2*PI())/3)</f>
        <v>0.41134051803370619</v>
      </c>
      <c r="AE65" s="11">
        <f>'OddsRatio_working_3-way'!X65^(1/3)*SIN(('OddsRatio_working_3-way'!Y65+4*PI())/3)</f>
        <v>-0.50119029302640894</v>
      </c>
      <c r="AF65" s="11">
        <f>-'OddsRatio_working_3-way'!U65/(3*'OddsRatio_working_3-way'!X65^(1/3))*COS(('OddsRatio_working_3-way'!Y65)/3)</f>
        <v>0.52684990940938492</v>
      </c>
      <c r="AG65" s="11">
        <f>-'OddsRatio_working_3-way'!U65/(3*'OddsRatio_working_3-way'!X65^(1/3))*COS(('OddsRatio_working_3-way'!Y65+2*PI())/3)</f>
        <v>-0.34123714237268882</v>
      </c>
      <c r="AH65" s="11">
        <f>-'OddsRatio_working_3-way'!U65/(3*'OddsRatio_working_3-way'!X65^(1/3))*COS(('OddsRatio_working_3-way'!Y65+4*PI())/3)</f>
        <v>-0.18561276703669599</v>
      </c>
      <c r="AI65" s="11">
        <f>'OddsRatio_working_3-way'!U65/(3*'OddsRatio_working_3-way'!X65^(1/3))*SIN(('OddsRatio_working_3-way'!Y65)/3)</f>
        <v>-8.9849774992702844E-2</v>
      </c>
      <c r="AJ65" s="11">
        <f>'OddsRatio_working_3-way'!U65/(3*'OddsRatio_working_3-way'!X65^(1/3))*SIN(('OddsRatio_working_3-way'!Y65+2*PI())/3)</f>
        <v>-0.41134051803370614</v>
      </c>
      <c r="AK65" s="11">
        <f>'OddsRatio_working_3-way'!U65/(3*'OddsRatio_working_3-way'!X65^(1/3))*SIN(('OddsRatio_working_3-way'!Y65+4*PI())/3)</f>
        <v>0.50119029302640883</v>
      </c>
      <c r="AL65" s="11">
        <f>'OddsRatio_working_3-way'!Z65+'OddsRatio_working_3-way'!AF65</f>
        <v>1.0536998188187701</v>
      </c>
      <c r="AM65" s="11">
        <f>'OddsRatio_working_3-way'!AA65+'OddsRatio_working_3-way'!AG65</f>
        <v>-0.68247428474537775</v>
      </c>
      <c r="AN65" s="11">
        <f>'OddsRatio_working_3-way'!AB65+'OddsRatio_working_3-way'!AH65</f>
        <v>-0.37122553407339204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1.0536998188187701</v>
      </c>
      <c r="AS65" s="11">
        <f>IF(('OddsRatio_working_3-way'!X65=0),IF(Q65&gt;0,-Q65^(1/3),(-Q65)^(1/3)),'OddsRatio_working_3-way'!AM65-'OddsRatio_working_3-way'!R65/3)</f>
        <v>-0.68247428474537775</v>
      </c>
      <c r="AT65" s="11">
        <f>IF(('OddsRatio_working_3-way'!X65=0),IF(Q65&gt;0,-Q65^(1/3),(-Q65)^(1/3)),'OddsRatio_working_3-way'!AN65-'OddsRatio_working_3-way'!R65/3)</f>
        <v>-0.37122553407339204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2.54</v>
      </c>
      <c r="B66" s="4">
        <f>IF('True_Odds_Calculator_3-way'!B65="","",'True_Odds_Calculator_3-way'!B65)</f>
        <v>2.96</v>
      </c>
      <c r="C66" s="4">
        <f>IF('True_Odds_Calculator_3-way'!C65="","",'True_Odds_Calculator_3-way'!C65)</f>
        <v>3.31</v>
      </c>
      <c r="D66" s="9">
        <f t="shared" si="13"/>
        <v>0.38174069550496781</v>
      </c>
      <c r="E66" s="9">
        <f t="shared" si="14"/>
        <v>0.32666045876604355</v>
      </c>
      <c r="F66" s="9">
        <f t="shared" si="15"/>
        <v>0.29159884572898853</v>
      </c>
      <c r="G66" s="9">
        <f t="shared" si="16"/>
        <v>1.05167482945424</v>
      </c>
      <c r="H66" s="9">
        <f t="shared" si="17"/>
        <v>2.6195792373595297</v>
      </c>
      <c r="I66" s="9">
        <f t="shared" si="18"/>
        <v>3.0612826657303107</v>
      </c>
      <c r="J66" s="9">
        <f t="shared" si="19"/>
        <v>3.4293688560392943</v>
      </c>
      <c r="K66" s="11">
        <f t="shared" si="20"/>
        <v>0.39370078740157477</v>
      </c>
      <c r="L66" s="11">
        <f t="shared" si="21"/>
        <v>0.33783783783783783</v>
      </c>
      <c r="M66" s="11">
        <f t="shared" si="22"/>
        <v>0.30211480362537763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-0.28017885144939869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0.233465499183795</v>
      </c>
      <c r="Q66" s="11">
        <f>2*'OddsRatio_working_3-way'!K66*'OddsRatio_working_3-way'!L66*'OddsRatio_working_3-way'!M66</f>
        <v>8.0366781130394124E-2</v>
      </c>
      <c r="R66" s="11">
        <f t="shared" si="23"/>
        <v>0</v>
      </c>
      <c r="S66" s="11">
        <f t="shared" si="24"/>
        <v>-0.83327309672393213</v>
      </c>
      <c r="T66" s="11">
        <f t="shared" si="25"/>
        <v>-0.28684099715109529</v>
      </c>
      <c r="U66" s="11">
        <f>'OddsRatio_working_3-way'!S66-'OddsRatio_working_3-way'!R66^2/3</f>
        <v>-0.83327309672393213</v>
      </c>
      <c r="V66" s="11">
        <f>'OddsRatio_working_3-way'!S66*'OddsRatio_working_3-way'!R66/3-2*'OddsRatio_working_3-way'!R66^3/27-'OddsRatio_working_3-way'!T66</f>
        <v>0.28684099715109529</v>
      </c>
      <c r="W66" s="11">
        <f>'OddsRatio_working_3-way'!V66^2+4*'OddsRatio_working_3-way'!U66^3/27</f>
        <v>-3.4375341812698385E-3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0.14638587007281859</v>
      </c>
      <c r="Y66" s="11">
        <f>IF('OddsRatio_working_3-way'!W66&gt;=0,IF('OddsRatio_working_3-way'!V66+SQRT('OddsRatio_working_3-way'!W66)&gt;0,0,PI()),ACOS('OddsRatio_working_3-way'!V66/(2*'OddsRatio_working_3-way'!X66)))</f>
        <v>0.20162335844732948</v>
      </c>
      <c r="Z66" s="11">
        <f>'OddsRatio_working_3-way'!X66^(1/3)*COS('OddsRatio_working_3-way'!Y66/3)</f>
        <v>0.52583741472712009</v>
      </c>
      <c r="AA66" s="11">
        <f>'OddsRatio_working_3-way'!X66^(1/3)*COS(('OddsRatio_working_3-way'!Y66+2*PI())/3)</f>
        <v>-0.29357052844823789</v>
      </c>
      <c r="AB66" s="11">
        <f>'OddsRatio_working_3-way'!X66^(1/3)*COS(('OddsRatio_working_3-way'!Y66+4*PI())/3)</f>
        <v>-0.23226688627888234</v>
      </c>
      <c r="AC66" s="11">
        <f>'OddsRatio_working_3-way'!X66^(1/3)*SIN('OddsRatio_working_3-way'!Y66/3)</f>
        <v>3.5393674308781979E-2</v>
      </c>
      <c r="AD66" s="11">
        <f>'OddsRatio_working_3-way'!X66^(1/3)*SIN(('OddsRatio_working_3-way'!Y66+2*PI())/3)</f>
        <v>0.43769172225962855</v>
      </c>
      <c r="AE66" s="11">
        <f>'OddsRatio_working_3-way'!X66^(1/3)*SIN(('OddsRatio_working_3-way'!Y66+4*PI())/3)</f>
        <v>-0.47308539656841048</v>
      </c>
      <c r="AF66" s="11">
        <f>-'OddsRatio_working_3-way'!U66/(3*'OddsRatio_working_3-way'!X66^(1/3))*COS(('OddsRatio_working_3-way'!Y66)/3)</f>
        <v>0.52583741472711987</v>
      </c>
      <c r="AG66" s="11">
        <f>-'OddsRatio_working_3-way'!U66/(3*'OddsRatio_working_3-way'!X66^(1/3))*COS(('OddsRatio_working_3-way'!Y66+2*PI())/3)</f>
        <v>-0.29357052844823772</v>
      </c>
      <c r="AH66" s="11">
        <f>-'OddsRatio_working_3-way'!U66/(3*'OddsRatio_working_3-way'!X66^(1/3))*COS(('OddsRatio_working_3-way'!Y66+4*PI())/3)</f>
        <v>-0.23226688627888223</v>
      </c>
      <c r="AI66" s="11">
        <f>'OddsRatio_working_3-way'!U66/(3*'OddsRatio_working_3-way'!X66^(1/3))*SIN(('OddsRatio_working_3-way'!Y66)/3)</f>
        <v>-3.5393674308781965E-2</v>
      </c>
      <c r="AJ66" s="11">
        <f>'OddsRatio_working_3-way'!U66/(3*'OddsRatio_working_3-way'!X66^(1/3))*SIN(('OddsRatio_working_3-way'!Y66+2*PI())/3)</f>
        <v>-0.43769172225962832</v>
      </c>
      <c r="AK66" s="11">
        <f>'OddsRatio_working_3-way'!U66/(3*'OddsRatio_working_3-way'!X66^(1/3))*SIN(('OddsRatio_working_3-way'!Y66+4*PI())/3)</f>
        <v>0.47308539656841025</v>
      </c>
      <c r="AL66" s="11">
        <f>'OddsRatio_working_3-way'!Z66+'OddsRatio_working_3-way'!AF66</f>
        <v>1.05167482945424</v>
      </c>
      <c r="AM66" s="11">
        <f>'OddsRatio_working_3-way'!AA66+'OddsRatio_working_3-way'!AG66</f>
        <v>-0.58714105689647567</v>
      </c>
      <c r="AN66" s="11">
        <f>'OddsRatio_working_3-way'!AB66+'OddsRatio_working_3-way'!AH66</f>
        <v>-0.46453377255776457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1.05167482945424</v>
      </c>
      <c r="AS66" s="11">
        <f>IF(('OddsRatio_working_3-way'!X66=0),IF(Q66&gt;0,-Q66^(1/3),(-Q66)^(1/3)),'OddsRatio_working_3-way'!AM66-'OddsRatio_working_3-way'!R66/3)</f>
        <v>-0.58714105689647567</v>
      </c>
      <c r="AT66" s="11">
        <f>IF(('OddsRatio_working_3-way'!X66=0),IF(Q66&gt;0,-Q66^(1/3),(-Q66)^(1/3)),'OddsRatio_working_3-way'!AN66-'OddsRatio_working_3-way'!R66/3)</f>
        <v>-0.46453377255776457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1.99</v>
      </c>
      <c r="B67" s="4">
        <f>IF('True_Odds_Calculator_3-way'!B66="","",'True_Odds_Calculator_3-way'!B66)</f>
        <v>3.64</v>
      </c>
      <c r="C67" s="4">
        <f>IF('True_Odds_Calculator_3-way'!C66="","",'True_Odds_Calculator_3-way'!C66)</f>
        <v>3.9</v>
      </c>
      <c r="D67" s="9">
        <f t="shared" si="13"/>
        <v>0.48926726181049235</v>
      </c>
      <c r="E67" s="9">
        <f t="shared" si="14"/>
        <v>0.26429432301131084</v>
      </c>
      <c r="F67" s="9">
        <f t="shared" si="15"/>
        <v>0.24643841517819701</v>
      </c>
      <c r="G67" s="9">
        <f t="shared" si="16"/>
        <v>1.0544168698879679</v>
      </c>
      <c r="H67" s="9">
        <f t="shared" si="17"/>
        <v>2.0438727011890885</v>
      </c>
      <c r="I67" s="9">
        <f t="shared" si="18"/>
        <v>3.7836605365042351</v>
      </c>
      <c r="J67" s="9">
        <f t="shared" si="19"/>
        <v>4.0578089226751057</v>
      </c>
      <c r="K67" s="11">
        <f t="shared" si="20"/>
        <v>0.50251256281407031</v>
      </c>
      <c r="L67" s="11">
        <f t="shared" si="21"/>
        <v>0.27472527472527469</v>
      </c>
      <c r="M67" s="11">
        <f t="shared" si="22"/>
        <v>0.25641025641025644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-0.26829838117043392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0.23115011518567766</v>
      </c>
      <c r="Q67" s="11">
        <f>2*'OddsRatio_working_3-way'!K67*'OddsRatio_working_3-way'!L67*'OddsRatio_working_3-way'!M67</f>
        <v>7.0796359934357608E-2</v>
      </c>
      <c r="R67" s="11">
        <f t="shared" si="23"/>
        <v>0</v>
      </c>
      <c r="S67" s="11">
        <f t="shared" si="24"/>
        <v>-0.86154122204278905</v>
      </c>
      <c r="T67" s="11">
        <f t="shared" si="25"/>
        <v>-0.26387173722596902</v>
      </c>
      <c r="U67" s="11">
        <f>'OddsRatio_working_3-way'!S67-'OddsRatio_working_3-way'!R67^2/3</f>
        <v>-0.86154122204278905</v>
      </c>
      <c r="V67" s="11">
        <f>'OddsRatio_working_3-way'!S67*'OddsRatio_working_3-way'!R67/3-2*'OddsRatio_working_3-way'!R67^3/27-'OddsRatio_working_3-way'!T67</f>
        <v>0.26387173722596902</v>
      </c>
      <c r="W67" s="11">
        <f>'OddsRatio_working_3-way'!V67^2+4*'OddsRatio_working_3-way'!U67^3/27</f>
        <v>-2.5109750081823173E-2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0.15389772885627165</v>
      </c>
      <c r="Y67" s="11">
        <f>IF('OddsRatio_working_3-way'!W67&gt;=0,IF('OddsRatio_working_3-way'!V67+SQRT('OddsRatio_working_3-way'!W67)&gt;0,0,PI()),ACOS('OddsRatio_working_3-way'!V67/(2*'OddsRatio_working_3-way'!X67)))</f>
        <v>0.54080262207144081</v>
      </c>
      <c r="Z67" s="11">
        <f>'OddsRatio_working_3-way'!X67^(1/3)*COS('OddsRatio_working_3-way'!Y67/3)</f>
        <v>0.52720843494398395</v>
      </c>
      <c r="AA67" s="11">
        <f>'OddsRatio_working_3-way'!X67^(1/3)*COS(('OddsRatio_working_3-way'!Y67+2*PI())/3)</f>
        <v>-0.34681332216392768</v>
      </c>
      <c r="AB67" s="11">
        <f>'OddsRatio_working_3-way'!X67^(1/3)*COS(('OddsRatio_working_3-way'!Y67+4*PI())/3)</f>
        <v>-0.18039511278005643</v>
      </c>
      <c r="AC67" s="11">
        <f>'OddsRatio_working_3-way'!X67^(1/3)*SIN('OddsRatio_working_3-way'!Y67/3)</f>
        <v>9.60815979858336E-2</v>
      </c>
      <c r="AD67" s="11">
        <f>'OddsRatio_working_3-way'!X67^(1/3)*SIN(('OddsRatio_working_3-way'!Y67+2*PI())/3)</f>
        <v>0.40853509875800886</v>
      </c>
      <c r="AE67" s="11">
        <f>'OddsRatio_working_3-way'!X67^(1/3)*SIN(('OddsRatio_working_3-way'!Y67+4*PI())/3)</f>
        <v>-0.50461669674384246</v>
      </c>
      <c r="AF67" s="11">
        <f>-'OddsRatio_working_3-way'!U67/(3*'OddsRatio_working_3-way'!X67^(1/3))*COS(('OddsRatio_working_3-way'!Y67)/3)</f>
        <v>0.52720843494398395</v>
      </c>
      <c r="AG67" s="11">
        <f>-'OddsRatio_working_3-way'!U67/(3*'OddsRatio_working_3-way'!X67^(1/3))*COS(('OddsRatio_working_3-way'!Y67+2*PI())/3)</f>
        <v>-0.34681332216392768</v>
      </c>
      <c r="AH67" s="11">
        <f>-'OddsRatio_working_3-way'!U67/(3*'OddsRatio_working_3-way'!X67^(1/3))*COS(('OddsRatio_working_3-way'!Y67+4*PI())/3)</f>
        <v>-0.18039511278005643</v>
      </c>
      <c r="AI67" s="11">
        <f>'OddsRatio_working_3-way'!U67/(3*'OddsRatio_working_3-way'!X67^(1/3))*SIN(('OddsRatio_working_3-way'!Y67)/3)</f>
        <v>-9.60815979858336E-2</v>
      </c>
      <c r="AJ67" s="11">
        <f>'OddsRatio_working_3-way'!U67/(3*'OddsRatio_working_3-way'!X67^(1/3))*SIN(('OddsRatio_working_3-way'!Y67+2*PI())/3)</f>
        <v>-0.40853509875800886</v>
      </c>
      <c r="AK67" s="11">
        <f>'OddsRatio_working_3-way'!U67/(3*'OddsRatio_working_3-way'!X67^(1/3))*SIN(('OddsRatio_working_3-way'!Y67+4*PI())/3)</f>
        <v>0.50461669674384246</v>
      </c>
      <c r="AL67" s="11">
        <f>'OddsRatio_working_3-way'!Z67+'OddsRatio_working_3-way'!AF67</f>
        <v>1.0544168698879679</v>
      </c>
      <c r="AM67" s="11">
        <f>'OddsRatio_working_3-way'!AA67+'OddsRatio_working_3-way'!AG67</f>
        <v>-0.69362664432785537</v>
      </c>
      <c r="AN67" s="11">
        <f>'OddsRatio_working_3-way'!AB67+'OddsRatio_working_3-way'!AH67</f>
        <v>-0.36079022556011286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1.0544168698879679</v>
      </c>
      <c r="AS67" s="11">
        <f>IF(('OddsRatio_working_3-way'!X67=0),IF(Q67&gt;0,-Q67^(1/3),(-Q67)^(1/3)),'OddsRatio_working_3-way'!AM67-'OddsRatio_working_3-way'!R67/3)</f>
        <v>-0.69362664432785537</v>
      </c>
      <c r="AT67" s="11">
        <f>IF(('OddsRatio_working_3-way'!X67=0),IF(Q67&gt;0,-Q67^(1/3),(-Q67)^(1/3)),'OddsRatio_working_3-way'!AN67-'OddsRatio_working_3-way'!R67/3)</f>
        <v>-0.36079022556011286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6.24</v>
      </c>
      <c r="B68" s="4">
        <f>IF('True_Odds_Calculator_3-way'!B67="","",'True_Odds_Calculator_3-way'!B67)</f>
        <v>3.81</v>
      </c>
      <c r="C68" s="4">
        <f>IF('True_Odds_Calculator_3-way'!C67="","",'True_Odds_Calculator_3-way'!C67)</f>
        <v>1.63</v>
      </c>
      <c r="D68" s="9">
        <f t="shared" ref="D68:D131" si="26">(K68/(AR68+K68-(AR68*K68)))</f>
        <v>0.1517573400613596</v>
      </c>
      <c r="E68" s="9">
        <f t="shared" ref="E68:E131" si="27">(L68/(AR68+L68-(AR68*L68)))</f>
        <v>0.25016228848883765</v>
      </c>
      <c r="F68" s="9">
        <f t="shared" ref="F68:F131" si="28">(M68/(AR68+M68-(AR68*M68)))</f>
        <v>0.59808037144980286</v>
      </c>
      <c r="G68" s="9">
        <f t="shared" ref="G68:G131" si="29">AR68</f>
        <v>1.066692195262819</v>
      </c>
      <c r="H68" s="9">
        <f t="shared" ref="H68:H131" si="30">IF(A68="","",1/D68)</f>
        <v>6.5894671031771708</v>
      </c>
      <c r="I68" s="9">
        <f t="shared" ref="I68:I131" si="31">IF(B68="","",1/E68)</f>
        <v>3.9974050686885225</v>
      </c>
      <c r="J68" s="9">
        <f t="shared" ref="J68:J131" si="32">IF(C68="","",1/F68)</f>
        <v>1.6720160830155759</v>
      </c>
      <c r="K68" s="11">
        <f t="shared" ref="K68:K131" si="33">1/A68</f>
        <v>0.16025641025641024</v>
      </c>
      <c r="L68" s="11">
        <f t="shared" ref="L68:L131" si="34">1/B68</f>
        <v>0.26246719160104987</v>
      </c>
      <c r="M68" s="11">
        <f t="shared" ref="M68:M131" si="35">1/C68</f>
        <v>0.61349693251533743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-0.23937620999357156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0.22398686714420257</v>
      </c>
      <c r="Q68" s="11">
        <f>2*'OddsRatio_working_3-way'!K68*'OddsRatio_working_3-way'!L68*'OddsRatio_working_3-way'!M68</f>
        <v>5.1609877222166478E-2</v>
      </c>
      <c r="R68" s="11">
        <f t="shared" ref="R68:R131" si="36">O68/N68</f>
        <v>0</v>
      </c>
      <c r="S68" s="11">
        <f t="shared" ref="S68:S131" si="37">P68/N68</f>
        <v>-0.93571064204842125</v>
      </c>
      <c r="T68" s="11">
        <f t="shared" ref="T68:T131" si="38">Q68/N68</f>
        <v>-0.21560153042590346</v>
      </c>
      <c r="U68" s="11">
        <f>'OddsRatio_working_3-way'!S68-'OddsRatio_working_3-way'!R68^2/3</f>
        <v>-0.93571064204842125</v>
      </c>
      <c r="V68" s="11">
        <f>'OddsRatio_working_3-way'!S68*'OddsRatio_working_3-way'!R68/3-2*'OddsRatio_working_3-way'!R68^3/27-'OddsRatio_working_3-way'!T68</f>
        <v>0.21560153042590346</v>
      </c>
      <c r="W68" s="11">
        <f>'OddsRatio_working_3-way'!V68^2+4*'OddsRatio_working_3-way'!U68^3/27</f>
        <v>-7.4888657863523098E-2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0.17419290871438686</v>
      </c>
      <c r="Y68" s="11">
        <f>IF('OddsRatio_working_3-way'!W68&gt;=0,IF('OddsRatio_working_3-way'!V68+SQRT('OddsRatio_working_3-way'!W68)&gt;0,0,PI()),ACOS('OddsRatio_working_3-way'!V68/(2*'OddsRatio_working_3-way'!X68)))</f>
        <v>0.90350764483285539</v>
      </c>
      <c r="Z68" s="11">
        <f>'OddsRatio_working_3-way'!X68^(1/3)*COS('OddsRatio_working_3-way'!Y68/3)</f>
        <v>0.53334609763140961</v>
      </c>
      <c r="AA68" s="11">
        <f>'OddsRatio_working_3-way'!X68^(1/3)*COS(('OddsRatio_working_3-way'!Y68+2*PI())/3)</f>
        <v>-0.41014470322212593</v>
      </c>
      <c r="AB68" s="11">
        <f>'OddsRatio_working_3-way'!X68^(1/3)*COS(('OddsRatio_working_3-way'!Y68+4*PI())/3)</f>
        <v>-0.12320139440928377</v>
      </c>
      <c r="AC68" s="11">
        <f>'OddsRatio_working_3-way'!X68^(1/3)*SIN('OddsRatio_working_3-way'!Y68/3)</f>
        <v>0.16566679658525643</v>
      </c>
      <c r="AD68" s="11">
        <f>'OddsRatio_working_3-way'!X68^(1/3)*SIN(('OddsRatio_working_3-way'!Y68+2*PI())/3)</f>
        <v>0.37905787126546792</v>
      </c>
      <c r="AE68" s="11">
        <f>'OddsRatio_working_3-way'!X68^(1/3)*SIN(('OddsRatio_working_3-way'!Y68+4*PI())/3)</f>
        <v>-0.54472466785072426</v>
      </c>
      <c r="AF68" s="11">
        <f>-'OddsRatio_working_3-way'!U68/(3*'OddsRatio_working_3-way'!X68^(1/3))*COS(('OddsRatio_working_3-way'!Y68)/3)</f>
        <v>0.5333460976314095</v>
      </c>
      <c r="AG68" s="11">
        <f>-'OddsRatio_working_3-way'!U68/(3*'OddsRatio_working_3-way'!X68^(1/3))*COS(('OddsRatio_working_3-way'!Y68+2*PI())/3)</f>
        <v>-0.41014470322212587</v>
      </c>
      <c r="AH68" s="11">
        <f>-'OddsRatio_working_3-way'!U68/(3*'OddsRatio_working_3-way'!X68^(1/3))*COS(('OddsRatio_working_3-way'!Y68+4*PI())/3)</f>
        <v>-0.12320139440928374</v>
      </c>
      <c r="AI68" s="11">
        <f>'OddsRatio_working_3-way'!U68/(3*'OddsRatio_working_3-way'!X68^(1/3))*SIN(('OddsRatio_working_3-way'!Y68)/3)</f>
        <v>-0.1656667965852564</v>
      </c>
      <c r="AJ68" s="11">
        <f>'OddsRatio_working_3-way'!U68/(3*'OddsRatio_working_3-way'!X68^(1/3))*SIN(('OddsRatio_working_3-way'!Y68+2*PI())/3)</f>
        <v>-0.37905787126546786</v>
      </c>
      <c r="AK68" s="11">
        <f>'OddsRatio_working_3-way'!U68/(3*'OddsRatio_working_3-way'!X68^(1/3))*SIN(('OddsRatio_working_3-way'!Y68+4*PI())/3)</f>
        <v>0.54472466785072415</v>
      </c>
      <c r="AL68" s="11">
        <f>'OddsRatio_working_3-way'!Z68+'OddsRatio_working_3-way'!AF68</f>
        <v>1.066692195262819</v>
      </c>
      <c r="AM68" s="11">
        <f>'OddsRatio_working_3-way'!AA68+'OddsRatio_working_3-way'!AG68</f>
        <v>-0.82028940644425186</v>
      </c>
      <c r="AN68" s="11">
        <f>'OddsRatio_working_3-way'!AB68+'OddsRatio_working_3-way'!AH68</f>
        <v>-0.2464027888185675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1.066692195262819</v>
      </c>
      <c r="AS68" s="11">
        <f>IF(('OddsRatio_working_3-way'!X68=0),IF(Q68&gt;0,-Q68^(1/3),(-Q68)^(1/3)),'OddsRatio_working_3-way'!AM68-'OddsRatio_working_3-way'!R68/3)</f>
        <v>-0.82028940644425186</v>
      </c>
      <c r="AT68" s="11">
        <f>IF(('OddsRatio_working_3-way'!X68=0),IF(Q68&gt;0,-Q68^(1/3),(-Q68)^(1/3)),'OddsRatio_working_3-way'!AN68-'OddsRatio_working_3-way'!R68/3)</f>
        <v>-0.2464027888185675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2.75</v>
      </c>
      <c r="B69" s="4">
        <f>IF('True_Odds_Calculator_3-way'!B68="","",'True_Odds_Calculator_3-way'!B68)</f>
        <v>3.09</v>
      </c>
      <c r="C69" s="4">
        <f>IF('True_Odds_Calculator_3-way'!C68="","",'True_Odds_Calculator_3-way'!C68)</f>
        <v>2.9</v>
      </c>
      <c r="D69" s="9">
        <f t="shared" si="26"/>
        <v>0.3526454909378316</v>
      </c>
      <c r="E69" s="9">
        <f t="shared" si="27"/>
        <v>0.31324777531837222</v>
      </c>
      <c r="F69" s="9">
        <f t="shared" si="28"/>
        <v>0.33410673374379624</v>
      </c>
      <c r="G69" s="9">
        <f t="shared" si="29"/>
        <v>1.048976583643465</v>
      </c>
      <c r="H69" s="9">
        <f t="shared" si="30"/>
        <v>2.8357090213760636</v>
      </c>
      <c r="I69" s="9">
        <f t="shared" si="31"/>
        <v>3.1923610598148411</v>
      </c>
      <c r="J69" s="9">
        <f t="shared" si="32"/>
        <v>2.9930555089225832</v>
      </c>
      <c r="K69" s="11">
        <f t="shared" si="33"/>
        <v>0.36363636363636365</v>
      </c>
      <c r="L69" s="11">
        <f t="shared" si="34"/>
        <v>0.3236245954692557</v>
      </c>
      <c r="M69" s="11">
        <f t="shared" si="35"/>
        <v>0.34482758620689657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-0.28199977681062371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0.23292854896470566</v>
      </c>
      <c r="Q69" s="11">
        <f>2*'OddsRatio_working_3-way'!K69*'OddsRatio_working_3-way'!L69*'OddsRatio_working_3-way'!M69</f>
        <v>8.1159773158434034E-2</v>
      </c>
      <c r="R69" s="11">
        <f t="shared" si="36"/>
        <v>0</v>
      </c>
      <c r="S69" s="11">
        <f t="shared" si="37"/>
        <v>-0.82598841601611717</v>
      </c>
      <c r="T69" s="11">
        <f t="shared" si="38"/>
        <v>-0.28780084181746246</v>
      </c>
      <c r="U69" s="11">
        <f>'OddsRatio_working_3-way'!S69-'OddsRatio_working_3-way'!R69^2/3</f>
        <v>-0.82598841601611717</v>
      </c>
      <c r="V69" s="11">
        <f>'OddsRatio_working_3-way'!S69*'OddsRatio_working_3-way'!R69/3-2*'OddsRatio_working_3-way'!R69^3/27-'OddsRatio_working_3-way'!T69</f>
        <v>0.28780084181746246</v>
      </c>
      <c r="W69" s="11">
        <f>'OddsRatio_working_3-way'!V69^2+4*'OddsRatio_working_3-way'!U69^3/27</f>
        <v>-6.5752965804218022E-4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0.14447045909880871</v>
      </c>
      <c r="Y69" s="11">
        <f>IF('OddsRatio_working_3-way'!W69&gt;=0,IF('OddsRatio_working_3-way'!V69+SQRT('OddsRatio_working_3-way'!W69)&gt;0,0,PI()),ACOS('OddsRatio_working_3-way'!V69/(2*'OddsRatio_working_3-way'!X69)))</f>
        <v>8.8862873159360589E-2</v>
      </c>
      <c r="Z69" s="11">
        <f>'OddsRatio_working_3-way'!X69^(1/3)*COS('OddsRatio_working_3-way'!Y69/3)</f>
        <v>0.52448829182173262</v>
      </c>
      <c r="AA69" s="11">
        <f>'OddsRatio_working_3-way'!X69^(1/3)*COS(('OddsRatio_working_3-way'!Y69+2*PI())/3)</f>
        <v>-0.27570251915840732</v>
      </c>
      <c r="AB69" s="11">
        <f>'OddsRatio_working_3-way'!X69^(1/3)*COS(('OddsRatio_working_3-way'!Y69+4*PI())/3)</f>
        <v>-0.24878577266332522</v>
      </c>
      <c r="AC69" s="11">
        <f>'OddsRatio_working_3-way'!X69^(1/3)*SIN('OddsRatio_working_3-way'!Y69/3)</f>
        <v>1.5540390834644554E-2</v>
      </c>
      <c r="AD69" s="11">
        <f>'OddsRatio_working_3-way'!X69^(1/3)*SIN(('OddsRatio_working_3-way'!Y69+2*PI())/3)</f>
        <v>0.44644998928780427</v>
      </c>
      <c r="AE69" s="11">
        <f>'OddsRatio_working_3-way'!X69^(1/3)*SIN(('OddsRatio_working_3-way'!Y69+4*PI())/3)</f>
        <v>-0.46199038012244881</v>
      </c>
      <c r="AF69" s="11">
        <f>-'OddsRatio_working_3-way'!U69/(3*'OddsRatio_working_3-way'!X69^(1/3))*COS(('OddsRatio_working_3-way'!Y69)/3)</f>
        <v>0.5244882918217324</v>
      </c>
      <c r="AG69" s="11">
        <f>-'OddsRatio_working_3-way'!U69/(3*'OddsRatio_working_3-way'!X69^(1/3))*COS(('OddsRatio_working_3-way'!Y69+2*PI())/3)</f>
        <v>-0.27570251915840721</v>
      </c>
      <c r="AH69" s="11">
        <f>-'OddsRatio_working_3-way'!U69/(3*'OddsRatio_working_3-way'!X69^(1/3))*COS(('OddsRatio_working_3-way'!Y69+4*PI())/3)</f>
        <v>-0.24878577266332511</v>
      </c>
      <c r="AI69" s="11">
        <f>'OddsRatio_working_3-way'!U69/(3*'OddsRatio_working_3-way'!X69^(1/3))*SIN(('OddsRatio_working_3-way'!Y69)/3)</f>
        <v>-1.5540390834644547E-2</v>
      </c>
      <c r="AJ69" s="11">
        <f>'OddsRatio_working_3-way'!U69/(3*'OddsRatio_working_3-way'!X69^(1/3))*SIN(('OddsRatio_working_3-way'!Y69+2*PI())/3)</f>
        <v>-0.44644998928780405</v>
      </c>
      <c r="AK69" s="11">
        <f>'OddsRatio_working_3-way'!U69/(3*'OddsRatio_working_3-way'!X69^(1/3))*SIN(('OddsRatio_working_3-way'!Y69+4*PI())/3)</f>
        <v>0.46199038012244864</v>
      </c>
      <c r="AL69" s="11">
        <f>'OddsRatio_working_3-way'!Z69+'OddsRatio_working_3-way'!AF69</f>
        <v>1.048976583643465</v>
      </c>
      <c r="AM69" s="11">
        <f>'OddsRatio_working_3-way'!AA69+'OddsRatio_working_3-way'!AG69</f>
        <v>-0.55140503831681453</v>
      </c>
      <c r="AN69" s="11">
        <f>'OddsRatio_working_3-way'!AB69+'OddsRatio_working_3-way'!AH69</f>
        <v>-0.49757154532665032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1.048976583643465</v>
      </c>
      <c r="AS69" s="11">
        <f>IF(('OddsRatio_working_3-way'!X69=0),IF(Q69&gt;0,-Q69^(1/3),(-Q69)^(1/3)),'OddsRatio_working_3-way'!AM69-'OddsRatio_working_3-way'!R69/3)</f>
        <v>-0.55140503831681453</v>
      </c>
      <c r="AT69" s="11">
        <f>IF(('OddsRatio_working_3-way'!X69=0),IF(Q69&gt;0,-Q69^(1/3),(-Q69)^(1/3)),'OddsRatio_working_3-way'!AN69-'OddsRatio_working_3-way'!R69/3)</f>
        <v>-0.49757154532665032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1.65</v>
      </c>
      <c r="B70" s="4">
        <f>IF('True_Odds_Calculator_3-way'!B69="","",'True_Odds_Calculator_3-way'!B69)</f>
        <v>3.69</v>
      </c>
      <c r="C70" s="4">
        <f>IF('True_Odds_Calculator_3-way'!C69="","",'True_Odds_Calculator_3-way'!C69)</f>
        <v>6.25</v>
      </c>
      <c r="D70" s="9">
        <f t="shared" si="26"/>
        <v>0.59033223695793902</v>
      </c>
      <c r="E70" s="9">
        <f t="shared" si="27"/>
        <v>0.25826897152678802</v>
      </c>
      <c r="F70" s="9">
        <f t="shared" si="28"/>
        <v>0.15139879151527294</v>
      </c>
      <c r="G70" s="9">
        <f t="shared" si="29"/>
        <v>1.0676328642250517</v>
      </c>
      <c r="H70" s="9">
        <f t="shared" si="30"/>
        <v>1.6939613617462834</v>
      </c>
      <c r="I70" s="9">
        <f t="shared" si="31"/>
        <v>3.8719324047653885</v>
      </c>
      <c r="J70" s="9">
        <f t="shared" si="32"/>
        <v>6.6050725371815213</v>
      </c>
      <c r="K70" s="11">
        <f t="shared" si="33"/>
        <v>0.60606060606060608</v>
      </c>
      <c r="L70" s="11">
        <f t="shared" si="34"/>
        <v>0.2710027100271003</v>
      </c>
      <c r="M70" s="11">
        <f t="shared" si="35"/>
        <v>0.16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-0.2412318305001232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0.22573704524924043</v>
      </c>
      <c r="Q70" s="11">
        <f>2*'OddsRatio_working_3-way'!K70*'OddsRatio_working_3-way'!L70*'OddsRatio_working_3-way'!M70</f>
        <v>5.2558101338589153E-2</v>
      </c>
      <c r="R70" s="11">
        <f t="shared" si="36"/>
        <v>0</v>
      </c>
      <c r="S70" s="11">
        <f t="shared" si="37"/>
        <v>-0.93576807331454193</v>
      </c>
      <c r="T70" s="11">
        <f t="shared" si="38"/>
        <v>-0.21787382382177922</v>
      </c>
      <c r="U70" s="11">
        <f>'OddsRatio_working_3-way'!S70-'OddsRatio_working_3-way'!R70^2/3</f>
        <v>-0.93576807331454193</v>
      </c>
      <c r="V70" s="11">
        <f>'OddsRatio_working_3-way'!S70*'OddsRatio_working_3-way'!R70/3-2*'OddsRatio_working_3-way'!R70^3/27-'OddsRatio_working_3-way'!T70</f>
        <v>0.21787382382177922</v>
      </c>
      <c r="W70" s="11">
        <f>'OddsRatio_working_3-way'!V70^2+4*'OddsRatio_working_3-way'!U70^3/27</f>
        <v>-7.3926024582985972E-2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0.1742089461607165</v>
      </c>
      <c r="Y70" s="11">
        <f>IF('OddsRatio_working_3-way'!W70&gt;=0,IF('OddsRatio_working_3-way'!V70+SQRT('OddsRatio_working_3-way'!W70)&gt;0,0,PI()),ACOS('OddsRatio_working_3-way'!V70/(2*'OddsRatio_working_3-way'!X70)))</f>
        <v>0.89525057846843903</v>
      </c>
      <c r="Z70" s="11">
        <f>'OddsRatio_working_3-way'!X70^(1/3)*COS('OddsRatio_working_3-way'!Y70/3)</f>
        <v>0.53381643211252583</v>
      </c>
      <c r="AA70" s="11">
        <f>'OddsRatio_working_3-way'!X70^(1/3)*COS(('OddsRatio_working_3-way'!Y70+2*PI())/3)</f>
        <v>-0.40911240352493555</v>
      </c>
      <c r="AB70" s="11">
        <f>'OddsRatio_working_3-way'!X70^(1/3)*COS(('OddsRatio_working_3-way'!Y70+4*PI())/3)</f>
        <v>-0.1247040285875904</v>
      </c>
      <c r="AC70" s="11">
        <f>'OddsRatio_working_3-way'!X70^(1/3)*SIN('OddsRatio_working_3-way'!Y70/3)</f>
        <v>0.1642032518298602</v>
      </c>
      <c r="AD70" s="11">
        <f>'OddsRatio_working_3-way'!X70^(1/3)*SIN(('OddsRatio_working_3-way'!Y70+2*PI())/3)</f>
        <v>0.3801969652520884</v>
      </c>
      <c r="AE70" s="11">
        <f>'OddsRatio_working_3-way'!X70^(1/3)*SIN(('OddsRatio_working_3-way'!Y70+4*PI())/3)</f>
        <v>-0.54440021708194863</v>
      </c>
      <c r="AF70" s="11">
        <f>-'OddsRatio_working_3-way'!U70/(3*'OddsRatio_working_3-way'!X70^(1/3))*COS(('OddsRatio_working_3-way'!Y70)/3)</f>
        <v>0.53381643211252572</v>
      </c>
      <c r="AG70" s="11">
        <f>-'OddsRatio_working_3-way'!U70/(3*'OddsRatio_working_3-way'!X70^(1/3))*COS(('OddsRatio_working_3-way'!Y70+2*PI())/3)</f>
        <v>-0.40911240352493544</v>
      </c>
      <c r="AH70" s="11">
        <f>-'OddsRatio_working_3-way'!U70/(3*'OddsRatio_working_3-way'!X70^(1/3))*COS(('OddsRatio_working_3-way'!Y70+4*PI())/3)</f>
        <v>-0.12470402858759037</v>
      </c>
      <c r="AI70" s="11">
        <f>'OddsRatio_working_3-way'!U70/(3*'OddsRatio_working_3-way'!X70^(1/3))*SIN(('OddsRatio_working_3-way'!Y70)/3)</f>
        <v>-0.16420325182986018</v>
      </c>
      <c r="AJ70" s="11">
        <f>'OddsRatio_working_3-way'!U70/(3*'OddsRatio_working_3-way'!X70^(1/3))*SIN(('OddsRatio_working_3-way'!Y70+2*PI())/3)</f>
        <v>-0.38019696525208829</v>
      </c>
      <c r="AK70" s="11">
        <f>'OddsRatio_working_3-way'!U70/(3*'OddsRatio_working_3-way'!X70^(1/3))*SIN(('OddsRatio_working_3-way'!Y70+4*PI())/3)</f>
        <v>0.54440021708194852</v>
      </c>
      <c r="AL70" s="11">
        <f>'OddsRatio_working_3-way'!Z70+'OddsRatio_working_3-way'!AF70</f>
        <v>1.0676328642250517</v>
      </c>
      <c r="AM70" s="11">
        <f>'OddsRatio_working_3-way'!AA70+'OddsRatio_working_3-way'!AG70</f>
        <v>-0.81822480704987099</v>
      </c>
      <c r="AN70" s="11">
        <f>'OddsRatio_working_3-way'!AB70+'OddsRatio_working_3-way'!AH70</f>
        <v>-0.24940805717518078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1.0676328642250517</v>
      </c>
      <c r="AS70" s="11">
        <f>IF(('OddsRatio_working_3-way'!X70=0),IF(Q70&gt;0,-Q70^(1/3),(-Q70)^(1/3)),'OddsRatio_working_3-way'!AM70-'OddsRatio_working_3-way'!R70/3)</f>
        <v>-0.81822480704987099</v>
      </c>
      <c r="AT70" s="11">
        <f>IF(('OddsRatio_working_3-way'!X70=0),IF(Q70&gt;0,-Q70^(1/3),(-Q70)^(1/3)),'OddsRatio_working_3-way'!AN70-'OddsRatio_working_3-way'!R70/3)</f>
        <v>-0.24940805717518078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5.45</v>
      </c>
      <c r="B71" s="4">
        <f>IF('True_Odds_Calculator_3-way'!B70="","",'True_Odds_Calculator_3-way'!B70)</f>
        <v>4.09</v>
      </c>
      <c r="C71" s="4">
        <f>IF('True_Odds_Calculator_3-way'!C70="","",'True_Odds_Calculator_3-way'!C70)</f>
        <v>1.63</v>
      </c>
      <c r="D71" s="9">
        <f t="shared" si="26"/>
        <v>0.17277091017220492</v>
      </c>
      <c r="E71" s="9">
        <f t="shared" si="27"/>
        <v>0.23122942808055916</v>
      </c>
      <c r="F71" s="9">
        <f t="shared" si="28"/>
        <v>0.59599966174723573</v>
      </c>
      <c r="G71" s="9">
        <f t="shared" si="29"/>
        <v>1.0759576210144806</v>
      </c>
      <c r="H71" s="9">
        <f t="shared" si="30"/>
        <v>5.7880114135144396</v>
      </c>
      <c r="I71" s="9">
        <f t="shared" si="31"/>
        <v>4.3247090489347446</v>
      </c>
      <c r="J71" s="9">
        <f t="shared" si="32"/>
        <v>1.6778533012391228</v>
      </c>
      <c r="K71" s="11">
        <f t="shared" si="33"/>
        <v>0.18348623853211007</v>
      </c>
      <c r="L71" s="11">
        <f t="shared" si="34"/>
        <v>0.24449877750611249</v>
      </c>
      <c r="M71" s="11">
        <f t="shared" si="35"/>
        <v>0.61349693251533743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-0.23842490879288714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0.22486126101479587</v>
      </c>
      <c r="Q71" s="11">
        <f>2*'OddsRatio_working_3-way'!K71*'OddsRatio_working_3-way'!L71*'OddsRatio_working_3-way'!M71</f>
        <v>5.5045596331651368E-2</v>
      </c>
      <c r="R71" s="11">
        <f t="shared" si="36"/>
        <v>0</v>
      </c>
      <c r="S71" s="11">
        <f t="shared" si="37"/>
        <v>-0.94311144818399151</v>
      </c>
      <c r="T71" s="11">
        <f t="shared" si="38"/>
        <v>-0.23087183554075674</v>
      </c>
      <c r="U71" s="11">
        <f>'OddsRatio_working_3-way'!S71-'OddsRatio_working_3-way'!R71^2/3</f>
        <v>-0.94311144818399151</v>
      </c>
      <c r="V71" s="11">
        <f>'OddsRatio_working_3-way'!S71*'OddsRatio_working_3-way'!R71/3-2*'OddsRatio_working_3-way'!R71^3/27-'OddsRatio_working_3-way'!T71</f>
        <v>0.23087183554075674</v>
      </c>
      <c r="W71" s="11">
        <f>'OddsRatio_working_3-way'!V71^2+4*'OddsRatio_working_3-way'!U71^3/27</f>
        <v>-7.0973626324121325E-2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0.17626360285810536</v>
      </c>
      <c r="Y71" s="11">
        <f>IF('OddsRatio_working_3-way'!W71&gt;=0,IF('OddsRatio_working_3-way'!V71+SQRT('OddsRatio_working_3-way'!W71)&gt;0,0,PI()),ACOS('OddsRatio_working_3-way'!V71/(2*'OddsRatio_working_3-way'!X71)))</f>
        <v>0.85673940048673947</v>
      </c>
      <c r="Z71" s="11">
        <f>'OddsRatio_working_3-way'!X71^(1/3)*COS('OddsRatio_working_3-way'!Y71/3)</f>
        <v>0.53797881050724028</v>
      </c>
      <c r="AA71" s="11">
        <f>'OddsRatio_working_3-way'!X71^(1/3)*COS(('OddsRatio_working_3-way'!Y71+2*PI())/3)</f>
        <v>-0.40578107762408666</v>
      </c>
      <c r="AB71" s="11">
        <f>'OddsRatio_working_3-way'!X71^(1/3)*COS(('OddsRatio_working_3-way'!Y71+4*PI())/3)</f>
        <v>-0.13219773288315365</v>
      </c>
      <c r="AC71" s="11">
        <f>'OddsRatio_working_3-way'!X71^(1/3)*SIN('OddsRatio_working_3-way'!Y71/3)</f>
        <v>0.1579534177319758</v>
      </c>
      <c r="AD71" s="11">
        <f>'OddsRatio_working_3-way'!X71^(1/3)*SIN(('OddsRatio_working_3-way'!Y71+2*PI())/3)</f>
        <v>0.38692660773101678</v>
      </c>
      <c r="AE71" s="11">
        <f>'OddsRatio_working_3-way'!X71^(1/3)*SIN(('OddsRatio_working_3-way'!Y71+4*PI())/3)</f>
        <v>-0.54488002546299263</v>
      </c>
      <c r="AF71" s="11">
        <f>-'OddsRatio_working_3-way'!U71/(3*'OddsRatio_working_3-way'!X71^(1/3))*COS(('OddsRatio_working_3-way'!Y71)/3)</f>
        <v>0.53797881050724028</v>
      </c>
      <c r="AG71" s="11">
        <f>-'OddsRatio_working_3-way'!U71/(3*'OddsRatio_working_3-way'!X71^(1/3))*COS(('OddsRatio_working_3-way'!Y71+2*PI())/3)</f>
        <v>-0.40578107762408666</v>
      </c>
      <c r="AH71" s="11">
        <f>-'OddsRatio_working_3-way'!U71/(3*'OddsRatio_working_3-way'!X71^(1/3))*COS(('OddsRatio_working_3-way'!Y71+4*PI())/3)</f>
        <v>-0.13219773288315365</v>
      </c>
      <c r="AI71" s="11">
        <f>'OddsRatio_working_3-way'!U71/(3*'OddsRatio_working_3-way'!X71^(1/3))*SIN(('OddsRatio_working_3-way'!Y71)/3)</f>
        <v>-0.1579534177319758</v>
      </c>
      <c r="AJ71" s="11">
        <f>'OddsRatio_working_3-way'!U71/(3*'OddsRatio_working_3-way'!X71^(1/3))*SIN(('OddsRatio_working_3-way'!Y71+2*PI())/3)</f>
        <v>-0.38692660773101678</v>
      </c>
      <c r="AK71" s="11">
        <f>'OddsRatio_working_3-way'!U71/(3*'OddsRatio_working_3-way'!X71^(1/3))*SIN(('OddsRatio_working_3-way'!Y71+4*PI())/3)</f>
        <v>0.54488002546299263</v>
      </c>
      <c r="AL71" s="11">
        <f>'OddsRatio_working_3-way'!Z71+'OddsRatio_working_3-way'!AF71</f>
        <v>1.0759576210144806</v>
      </c>
      <c r="AM71" s="11">
        <f>'OddsRatio_working_3-way'!AA71+'OddsRatio_working_3-way'!AG71</f>
        <v>-0.81156215524817332</v>
      </c>
      <c r="AN71" s="11">
        <f>'OddsRatio_working_3-way'!AB71+'OddsRatio_working_3-way'!AH71</f>
        <v>-0.26439546576630729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1.0759576210144806</v>
      </c>
      <c r="AS71" s="11">
        <f>IF(('OddsRatio_working_3-way'!X71=0),IF(Q71&gt;0,-Q71^(1/3),(-Q71)^(1/3)),'OddsRatio_working_3-way'!AM71-'OddsRatio_working_3-way'!R71/3)</f>
        <v>-0.81156215524817332</v>
      </c>
      <c r="AT71" s="11">
        <f>IF(('OddsRatio_working_3-way'!X71=0),IF(Q71&gt;0,-Q71^(1/3),(-Q71)^(1/3)),'OddsRatio_working_3-way'!AN71-'OddsRatio_working_3-way'!R71/3)</f>
        <v>-0.26439546576630729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2.5099999999999998</v>
      </c>
      <c r="B72" s="4">
        <f>IF('True_Odds_Calculator_3-way'!B71="","",'True_Odds_Calculator_3-way'!B71)</f>
        <v>3.39</v>
      </c>
      <c r="C72" s="4">
        <f>IF('True_Odds_Calculator_3-way'!C71="","",'True_Odds_Calculator_3-way'!C71)</f>
        <v>2.89</v>
      </c>
      <c r="D72" s="9">
        <f t="shared" si="26"/>
        <v>0.38434917771163729</v>
      </c>
      <c r="E72" s="9">
        <f t="shared" si="27"/>
        <v>0.28286137722036747</v>
      </c>
      <c r="F72" s="9">
        <f t="shared" si="28"/>
        <v>0.33278944506799507</v>
      </c>
      <c r="G72" s="9">
        <f t="shared" si="29"/>
        <v>1.0607952351489167</v>
      </c>
      <c r="H72" s="9">
        <f t="shared" si="30"/>
        <v>2.6018008050748644</v>
      </c>
      <c r="I72" s="9">
        <f t="shared" si="31"/>
        <v>3.5353006120059112</v>
      </c>
      <c r="J72" s="9">
        <f t="shared" si="32"/>
        <v>3.0049029944314531</v>
      </c>
      <c r="K72" s="11">
        <f t="shared" si="33"/>
        <v>0.39840637450199207</v>
      </c>
      <c r="L72" s="11">
        <f t="shared" si="34"/>
        <v>0.29498525073746312</v>
      </c>
      <c r="M72" s="11">
        <f t="shared" si="35"/>
        <v>0.34602076124567471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-0.27737377037460598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0.23545466600999623</v>
      </c>
      <c r="Q72" s="11">
        <f>2*'OddsRatio_working_3-way'!K72*'OddsRatio_working_3-way'!L72*'OddsRatio_working_3-way'!M72</f>
        <v>8.1331490849739618E-2</v>
      </c>
      <c r="R72" s="11">
        <f t="shared" si="36"/>
        <v>0</v>
      </c>
      <c r="S72" s="11">
        <f t="shared" si="37"/>
        <v>-0.848871418851191</v>
      </c>
      <c r="T72" s="11">
        <f t="shared" si="38"/>
        <v>-0.29321983380006594</v>
      </c>
      <c r="U72" s="11">
        <f>'OddsRatio_working_3-way'!S72-'OddsRatio_working_3-way'!R72^2/3</f>
        <v>-0.848871418851191</v>
      </c>
      <c r="V72" s="11">
        <f>'OddsRatio_working_3-way'!S72*'OddsRatio_working_3-way'!R72/3-2*'OddsRatio_working_3-way'!R72^3/27-'OddsRatio_working_3-way'!T72</f>
        <v>0.29321983380006594</v>
      </c>
      <c r="W72" s="11">
        <f>'OddsRatio_working_3-way'!V72^2+4*'OddsRatio_working_3-way'!U72^3/27</f>
        <v>-4.6416915619331006E-3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0.15051541656560583</v>
      </c>
      <c r="Y72" s="11">
        <f>IF('OddsRatio_working_3-way'!W72&gt;=0,IF('OddsRatio_working_3-way'!V72+SQRT('OddsRatio_working_3-way'!W72)&gt;0,0,PI()),ACOS('OddsRatio_working_3-way'!V72/(2*'OddsRatio_working_3-way'!X72)))</f>
        <v>0.22830024567762397</v>
      </c>
      <c r="Z72" s="11">
        <f>'OddsRatio_working_3-way'!X72^(1/3)*COS('OddsRatio_working_3-way'!Y72/3)</f>
        <v>0.53039761757445836</v>
      </c>
      <c r="AA72" s="11">
        <f>'OddsRatio_working_3-way'!X72^(1/3)*COS(('OddsRatio_working_3-way'!Y72+2*PI())/3)</f>
        <v>-0.30022208913476056</v>
      </c>
      <c r="AB72" s="11">
        <f>'OddsRatio_working_3-way'!X72^(1/3)*COS(('OddsRatio_working_3-way'!Y72+4*PI())/3)</f>
        <v>-0.23017552843969805</v>
      </c>
      <c r="AC72" s="11">
        <f>'OddsRatio_working_3-way'!X72^(1/3)*SIN('OddsRatio_working_3-way'!Y72/3)</f>
        <v>4.0441400673102063E-2</v>
      </c>
      <c r="AD72" s="11">
        <f>'OddsRatio_working_3-way'!X72^(1/3)*SIN(('OddsRatio_working_3-way'!Y72+2*PI())/3)</f>
        <v>0.43911711058967351</v>
      </c>
      <c r="AE72" s="11">
        <f>'OddsRatio_working_3-way'!X72^(1/3)*SIN(('OddsRatio_working_3-way'!Y72+4*PI())/3)</f>
        <v>-0.47955851126277538</v>
      </c>
      <c r="AF72" s="11">
        <f>-'OddsRatio_working_3-way'!U72/(3*'OddsRatio_working_3-way'!X72^(1/3))*COS(('OddsRatio_working_3-way'!Y72)/3)</f>
        <v>0.53039761757445836</v>
      </c>
      <c r="AG72" s="11">
        <f>-'OddsRatio_working_3-way'!U72/(3*'OddsRatio_working_3-way'!X72^(1/3))*COS(('OddsRatio_working_3-way'!Y72+2*PI())/3)</f>
        <v>-0.30022208913476056</v>
      </c>
      <c r="AH72" s="11">
        <f>-'OddsRatio_working_3-way'!U72/(3*'OddsRatio_working_3-way'!X72^(1/3))*COS(('OddsRatio_working_3-way'!Y72+4*PI())/3)</f>
        <v>-0.23017552843969805</v>
      </c>
      <c r="AI72" s="11">
        <f>'OddsRatio_working_3-way'!U72/(3*'OddsRatio_working_3-way'!X72^(1/3))*SIN(('OddsRatio_working_3-way'!Y72)/3)</f>
        <v>-4.0441400673102063E-2</v>
      </c>
      <c r="AJ72" s="11">
        <f>'OddsRatio_working_3-way'!U72/(3*'OddsRatio_working_3-way'!X72^(1/3))*SIN(('OddsRatio_working_3-way'!Y72+2*PI())/3)</f>
        <v>-0.43911711058967351</v>
      </c>
      <c r="AK72" s="11">
        <f>'OddsRatio_working_3-way'!U72/(3*'OddsRatio_working_3-way'!X72^(1/3))*SIN(('OddsRatio_working_3-way'!Y72+4*PI())/3)</f>
        <v>0.47955851126277538</v>
      </c>
      <c r="AL72" s="11">
        <f>'OddsRatio_working_3-way'!Z72+'OddsRatio_working_3-way'!AF72</f>
        <v>1.0607952351489167</v>
      </c>
      <c r="AM72" s="11">
        <f>'OddsRatio_working_3-way'!AA72+'OddsRatio_working_3-way'!AG72</f>
        <v>-0.60044417826952112</v>
      </c>
      <c r="AN72" s="11">
        <f>'OddsRatio_working_3-way'!AB72+'OddsRatio_working_3-way'!AH72</f>
        <v>-0.46035105687939609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1.0607952351489167</v>
      </c>
      <c r="AS72" s="11">
        <f>IF(('OddsRatio_working_3-way'!X72=0),IF(Q72&gt;0,-Q72^(1/3),(-Q72)^(1/3)),'OddsRatio_working_3-way'!AM72-'OddsRatio_working_3-way'!R72/3)</f>
        <v>-0.60044417826952112</v>
      </c>
      <c r="AT72" s="11">
        <f>IF(('OddsRatio_working_3-way'!X72=0),IF(Q72&gt;0,-Q72^(1/3),(-Q72)^(1/3)),'OddsRatio_working_3-way'!AN72-'OddsRatio_working_3-way'!R72/3)</f>
        <v>-0.46035105687939609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1.46</v>
      </c>
      <c r="B73" s="4">
        <f>IF('True_Odds_Calculator_3-way'!B72="","",'True_Odds_Calculator_3-way'!B72)</f>
        <v>4.79</v>
      </c>
      <c r="C73" s="4">
        <f>IF('True_Odds_Calculator_3-way'!C72="","",'True_Odds_Calculator_3-way'!C72)</f>
        <v>6.59</v>
      </c>
      <c r="D73" s="9">
        <f t="shared" si="26"/>
        <v>0.6651920493577903</v>
      </c>
      <c r="E73" s="9">
        <f t="shared" si="27"/>
        <v>0.19428935640327022</v>
      </c>
      <c r="F73" s="9">
        <f t="shared" si="28"/>
        <v>0.14051859423893928</v>
      </c>
      <c r="G73" s="9">
        <f t="shared" si="29"/>
        <v>1.0941853133452533</v>
      </c>
      <c r="H73" s="9">
        <f t="shared" si="30"/>
        <v>1.5033252441388167</v>
      </c>
      <c r="I73" s="9">
        <f t="shared" si="31"/>
        <v>5.1469623375785103</v>
      </c>
      <c r="J73" s="9">
        <f t="shared" si="32"/>
        <v>7.1164959015999658</v>
      </c>
      <c r="K73" s="11">
        <f t="shared" si="33"/>
        <v>0.68493150684931503</v>
      </c>
      <c r="L73" s="11">
        <f t="shared" si="34"/>
        <v>0.20876826722338204</v>
      </c>
      <c r="M73" s="11">
        <f t="shared" si="35"/>
        <v>0.15174506828528073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-0.21146332941794277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0.21351152113809621</v>
      </c>
      <c r="Q73" s="11">
        <f>2*'OddsRatio_working_3-way'!K73*'OddsRatio_working_3-way'!L73*'OddsRatio_working_3-way'!M73</f>
        <v>4.3396650637824434E-2</v>
      </c>
      <c r="R73" s="11">
        <f t="shared" si="36"/>
        <v>0</v>
      </c>
      <c r="S73" s="11">
        <f t="shared" si="37"/>
        <v>-1.0096858009650711</v>
      </c>
      <c r="T73" s="11">
        <f t="shared" si="38"/>
        <v>-0.20522069125306322</v>
      </c>
      <c r="U73" s="11">
        <f>'OddsRatio_working_3-way'!S73-'OddsRatio_working_3-way'!R73^2/3</f>
        <v>-1.0096858009650711</v>
      </c>
      <c r="V73" s="11">
        <f>'OddsRatio_working_3-way'!S73*'OddsRatio_working_3-way'!R73/3-2*'OddsRatio_working_3-way'!R73^3/27-'OddsRatio_working_3-way'!T73</f>
        <v>0.20522069125306322</v>
      </c>
      <c r="W73" s="11">
        <f>'OddsRatio_working_3-way'!V73^2+4*'OddsRatio_working_3-way'!U73^3/27</f>
        <v>-0.11037924651674388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0.1952528992327188</v>
      </c>
      <c r="Y73" s="11">
        <f>IF('OddsRatio_working_3-way'!W73&gt;=0,IF('OddsRatio_working_3-way'!V73+SQRT('OddsRatio_working_3-way'!W73)&gt;0,0,PI()),ACOS('OddsRatio_working_3-way'!V73/(2*'OddsRatio_working_3-way'!X73)))</f>
        <v>1.0174638532394265</v>
      </c>
      <c r="Z73" s="11">
        <f>'OddsRatio_working_3-way'!X73^(1/3)*COS('OddsRatio_working_3-way'!Y73/3)</f>
        <v>0.54709265667262663</v>
      </c>
      <c r="AA73" s="11">
        <f>'OddsRatio_working_3-way'!X73^(1/3)*COS(('OddsRatio_working_3-way'!Y73+2*PI())/3)</f>
        <v>-0.4406949717721288</v>
      </c>
      <c r="AB73" s="11">
        <f>'OddsRatio_working_3-way'!X73^(1/3)*COS(('OddsRatio_working_3-way'!Y73+4*PI())/3)</f>
        <v>-0.10639768490049795</v>
      </c>
      <c r="AC73" s="11">
        <f>'OddsRatio_working_3-way'!X73^(1/3)*SIN('OddsRatio_working_3-way'!Y73/3)</f>
        <v>0.19300662856469758</v>
      </c>
      <c r="AD73" s="11">
        <f>'OddsRatio_working_3-way'!X73^(1/3)*SIN(('OddsRatio_working_3-way'!Y73+2*PI())/3)</f>
        <v>0.37729282462006392</v>
      </c>
      <c r="AE73" s="11">
        <f>'OddsRatio_working_3-way'!X73^(1/3)*SIN(('OddsRatio_working_3-way'!Y73+4*PI())/3)</f>
        <v>-0.57029945318476161</v>
      </c>
      <c r="AF73" s="11">
        <f>-'OddsRatio_working_3-way'!U73/(3*'OddsRatio_working_3-way'!X73^(1/3))*COS(('OddsRatio_working_3-way'!Y73)/3)</f>
        <v>0.54709265667262663</v>
      </c>
      <c r="AG73" s="11">
        <f>-'OddsRatio_working_3-way'!U73/(3*'OddsRatio_working_3-way'!X73^(1/3))*COS(('OddsRatio_working_3-way'!Y73+2*PI())/3)</f>
        <v>-0.4406949717721288</v>
      </c>
      <c r="AH73" s="11">
        <f>-'OddsRatio_working_3-way'!U73/(3*'OddsRatio_working_3-way'!X73^(1/3))*COS(('OddsRatio_working_3-way'!Y73+4*PI())/3)</f>
        <v>-0.10639768490049795</v>
      </c>
      <c r="AI73" s="11">
        <f>'OddsRatio_working_3-way'!U73/(3*'OddsRatio_working_3-way'!X73^(1/3))*SIN(('OddsRatio_working_3-way'!Y73)/3)</f>
        <v>-0.19300662856469758</v>
      </c>
      <c r="AJ73" s="11">
        <f>'OddsRatio_working_3-way'!U73/(3*'OddsRatio_working_3-way'!X73^(1/3))*SIN(('OddsRatio_working_3-way'!Y73+2*PI())/3)</f>
        <v>-0.37729282462006392</v>
      </c>
      <c r="AK73" s="11">
        <f>'OddsRatio_working_3-way'!U73/(3*'OddsRatio_working_3-way'!X73^(1/3))*SIN(('OddsRatio_working_3-way'!Y73+4*PI())/3)</f>
        <v>0.57029945318476161</v>
      </c>
      <c r="AL73" s="11">
        <f>'OddsRatio_working_3-way'!Z73+'OddsRatio_working_3-way'!AF73</f>
        <v>1.0941853133452533</v>
      </c>
      <c r="AM73" s="11">
        <f>'OddsRatio_working_3-way'!AA73+'OddsRatio_working_3-way'!AG73</f>
        <v>-0.88138994354425759</v>
      </c>
      <c r="AN73" s="11">
        <f>'OddsRatio_working_3-way'!AB73+'OddsRatio_working_3-way'!AH73</f>
        <v>-0.21279536980099589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1.0941853133452533</v>
      </c>
      <c r="AS73" s="11">
        <f>IF(('OddsRatio_working_3-way'!X73=0),IF(Q73&gt;0,-Q73^(1/3),(-Q73)^(1/3)),'OddsRatio_working_3-way'!AM73-'OddsRatio_working_3-way'!R73/3)</f>
        <v>-0.88138994354425759</v>
      </c>
      <c r="AT73" s="11">
        <f>IF(('OddsRatio_working_3-way'!X73=0),IF(Q73&gt;0,-Q73^(1/3),(-Q73)^(1/3)),'OddsRatio_working_3-way'!AN73-'OddsRatio_working_3-way'!R73/3)</f>
        <v>-0.21279536980099589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6.68</v>
      </c>
      <c r="B74" s="4">
        <f>IF('True_Odds_Calculator_3-way'!B73="","",'True_Odds_Calculator_3-way'!B73)</f>
        <v>3.97</v>
      </c>
      <c r="C74" s="4">
        <f>IF('True_Odds_Calculator_3-way'!C73="","",'True_Odds_Calculator_3-way'!C73)</f>
        <v>1.56</v>
      </c>
      <c r="D74" s="9">
        <f t="shared" si="26"/>
        <v>0.13995002079786789</v>
      </c>
      <c r="E74" s="9">
        <f t="shared" si="27"/>
        <v>0.2373404981167811</v>
      </c>
      <c r="F74" s="9">
        <f t="shared" si="28"/>
        <v>0.62270948108535107</v>
      </c>
      <c r="G74" s="9">
        <f t="shared" si="29"/>
        <v>1.0819380304217656</v>
      </c>
      <c r="H74" s="9">
        <f t="shared" si="30"/>
        <v>7.1454080127956283</v>
      </c>
      <c r="I74" s="9">
        <f t="shared" si="31"/>
        <v>4.2133559503526437</v>
      </c>
      <c r="J74" s="9">
        <f t="shared" si="32"/>
        <v>1.6058852970361888</v>
      </c>
      <c r="K74" s="11">
        <f t="shared" si="33"/>
        <v>0.14970059880239522</v>
      </c>
      <c r="L74" s="11">
        <f t="shared" si="34"/>
        <v>0.25188916876574308</v>
      </c>
      <c r="M74" s="11">
        <f t="shared" si="35"/>
        <v>0.64102564102564097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-0.22835012014335998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0.22262199104987079</v>
      </c>
      <c r="Q74" s="11">
        <f>2*'OddsRatio_working_3-way'!K74*'OddsRatio_working_3-way'!L74*'OddsRatio_working_3-way'!M74</f>
        <v>4.8343537687268366E-2</v>
      </c>
      <c r="R74" s="11">
        <f t="shared" si="36"/>
        <v>0</v>
      </c>
      <c r="S74" s="11">
        <f t="shared" si="37"/>
        <v>-0.97491514745035812</v>
      </c>
      <c r="T74" s="11">
        <f t="shared" si="38"/>
        <v>-0.21170795818683133</v>
      </c>
      <c r="U74" s="11">
        <f>'OddsRatio_working_3-way'!S74-'OddsRatio_working_3-way'!R74^2/3</f>
        <v>-0.97491514745035812</v>
      </c>
      <c r="V74" s="11">
        <f>'OddsRatio_working_3-way'!S74*'OddsRatio_working_3-way'!R74/3-2*'OddsRatio_working_3-way'!R74^3/27-'OddsRatio_working_3-way'!T74</f>
        <v>0.21170795818683133</v>
      </c>
      <c r="W74" s="11">
        <f>'OddsRatio_working_3-way'!V74^2+4*'OddsRatio_working_3-way'!U74^3/27</f>
        <v>-9.2456393358029243E-2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0.18525432040688442</v>
      </c>
      <c r="Y74" s="11">
        <f>IF('OddsRatio_working_3-way'!W74&gt;=0,IF('OddsRatio_working_3-way'!V74+SQRT('OddsRatio_working_3-way'!W74)&gt;0,0,PI()),ACOS('OddsRatio_working_3-way'!V74/(2*'OddsRatio_working_3-way'!X74)))</f>
        <v>0.96258779663305172</v>
      </c>
      <c r="Z74" s="11">
        <f>'OddsRatio_working_3-way'!X74^(1/3)*COS('OddsRatio_working_3-way'!Y74/3)</f>
        <v>0.5409690152108827</v>
      </c>
      <c r="AA74" s="11">
        <f>'OddsRatio_working_3-way'!X74^(1/3)*COS(('OddsRatio_working_3-way'!Y74+2*PI())/3)</f>
        <v>-0.42618672434918387</v>
      </c>
      <c r="AB74" s="11">
        <f>'OddsRatio_working_3-way'!X74^(1/3)*COS(('OddsRatio_working_3-way'!Y74+4*PI())/3)</f>
        <v>-0.11478229086169894</v>
      </c>
      <c r="AC74" s="11">
        <f>'OddsRatio_working_3-way'!X74^(1/3)*SIN('OddsRatio_working_3-way'!Y74/3)</f>
        <v>0.17978943350084231</v>
      </c>
      <c r="AD74" s="11">
        <f>'OddsRatio_working_3-way'!X74^(1/3)*SIN(('OddsRatio_working_3-way'!Y74+2*PI())/3)</f>
        <v>0.37859819308245357</v>
      </c>
      <c r="AE74" s="11">
        <f>'OddsRatio_working_3-way'!X74^(1/3)*SIN(('OddsRatio_working_3-way'!Y74+4*PI())/3)</f>
        <v>-0.55838762658329599</v>
      </c>
      <c r="AF74" s="11">
        <f>-'OddsRatio_working_3-way'!U74/(3*'OddsRatio_working_3-way'!X74^(1/3))*COS(('OddsRatio_working_3-way'!Y74)/3)</f>
        <v>0.54096901521088281</v>
      </c>
      <c r="AG74" s="11">
        <f>-'OddsRatio_working_3-way'!U74/(3*'OddsRatio_working_3-way'!X74^(1/3))*COS(('OddsRatio_working_3-way'!Y74+2*PI())/3)</f>
        <v>-0.42618672434918398</v>
      </c>
      <c r="AH74" s="11">
        <f>-'OddsRatio_working_3-way'!U74/(3*'OddsRatio_working_3-way'!X74^(1/3))*COS(('OddsRatio_working_3-way'!Y74+4*PI())/3)</f>
        <v>-0.11478229086169897</v>
      </c>
      <c r="AI74" s="11">
        <f>'OddsRatio_working_3-way'!U74/(3*'OddsRatio_working_3-way'!X74^(1/3))*SIN(('OddsRatio_working_3-way'!Y74)/3)</f>
        <v>-0.17978943350084234</v>
      </c>
      <c r="AJ74" s="11">
        <f>'OddsRatio_working_3-way'!U74/(3*'OddsRatio_working_3-way'!X74^(1/3))*SIN(('OddsRatio_working_3-way'!Y74+2*PI())/3)</f>
        <v>-0.37859819308245368</v>
      </c>
      <c r="AK74" s="11">
        <f>'OddsRatio_working_3-way'!U74/(3*'OddsRatio_working_3-way'!X74^(1/3))*SIN(('OddsRatio_working_3-way'!Y74+4*PI())/3)</f>
        <v>0.5583876265832961</v>
      </c>
      <c r="AL74" s="11">
        <f>'OddsRatio_working_3-way'!Z74+'OddsRatio_working_3-way'!AF74</f>
        <v>1.0819380304217656</v>
      </c>
      <c r="AM74" s="11">
        <f>'OddsRatio_working_3-way'!AA74+'OddsRatio_working_3-way'!AG74</f>
        <v>-0.85237344869836784</v>
      </c>
      <c r="AN74" s="11">
        <f>'OddsRatio_working_3-way'!AB74+'OddsRatio_working_3-way'!AH74</f>
        <v>-0.22956458172339791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1.0819380304217656</v>
      </c>
      <c r="AS74" s="11">
        <f>IF(('OddsRatio_working_3-way'!X74=0),IF(Q74&gt;0,-Q74^(1/3),(-Q74)^(1/3)),'OddsRatio_working_3-way'!AM74-'OddsRatio_working_3-way'!R74/3)</f>
        <v>-0.85237344869836784</v>
      </c>
      <c r="AT74" s="11">
        <f>IF(('OddsRatio_working_3-way'!X74=0),IF(Q74&gt;0,-Q74^(1/3),(-Q74)^(1/3)),'OddsRatio_working_3-way'!AN74-'OddsRatio_working_3-way'!R74/3)</f>
        <v>-0.22956458172339791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2.44</v>
      </c>
      <c r="B75" s="4">
        <f>IF('True_Odds_Calculator_3-way'!B74="","",'True_Odds_Calculator_3-way'!B74)</f>
        <v>3.35</v>
      </c>
      <c r="C75" s="4">
        <f>IF('True_Odds_Calculator_3-way'!C74="","",'True_Odds_Calculator_3-way'!C74)</f>
        <v>3.14</v>
      </c>
      <c r="D75" s="9">
        <f t="shared" si="26"/>
        <v>0.40010636302133162</v>
      </c>
      <c r="E75" s="9">
        <f t="shared" si="27"/>
        <v>0.29012147215980844</v>
      </c>
      <c r="F75" s="9">
        <f t="shared" si="28"/>
        <v>0.30977216481886005</v>
      </c>
      <c r="G75" s="9">
        <f t="shared" si="29"/>
        <v>1.041205144331079</v>
      </c>
      <c r="H75" s="9">
        <f t="shared" si="30"/>
        <v>2.4993354078367536</v>
      </c>
      <c r="I75" s="9">
        <f t="shared" si="31"/>
        <v>3.4468320891780362</v>
      </c>
      <c r="J75" s="9">
        <f t="shared" si="32"/>
        <v>3.2281790088685089</v>
      </c>
      <c r="K75" s="11">
        <f t="shared" si="33"/>
        <v>0.4098360655737705</v>
      </c>
      <c r="L75" s="11">
        <f t="shared" si="34"/>
        <v>0.29850746268656714</v>
      </c>
      <c r="M75" s="11">
        <f t="shared" si="35"/>
        <v>0.31847133757961782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-0.28214986464773351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0.23104172153745206</v>
      </c>
      <c r="Q75" s="11">
        <f>2*'OddsRatio_working_3-way'!K75*'OddsRatio_working_3-way'!L75*'OddsRatio_working_3-way'!M75</f>
        <v>7.7923008950236794E-2</v>
      </c>
      <c r="R75" s="11">
        <f t="shared" si="36"/>
        <v>0</v>
      </c>
      <c r="S75" s="11">
        <f t="shared" si="37"/>
        <v>-0.81886171317469747</v>
      </c>
      <c r="T75" s="11">
        <f t="shared" si="38"/>
        <v>-0.27617595722586763</v>
      </c>
      <c r="U75" s="11">
        <f>'OddsRatio_working_3-way'!S75-'OddsRatio_working_3-way'!R75^2/3</f>
        <v>-0.81886171317469747</v>
      </c>
      <c r="V75" s="11">
        <f>'OddsRatio_working_3-way'!S75*'OddsRatio_working_3-way'!R75/3-2*'OddsRatio_working_3-way'!R75^3/27-'OddsRatio_working_3-way'!T75</f>
        <v>0.27617595722586763</v>
      </c>
      <c r="W75" s="11">
        <f>'OddsRatio_working_3-way'!V75^2+4*'OddsRatio_working_3-way'!U75^3/27</f>
        <v>-5.0712900956336321E-3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0.14260474172100476</v>
      </c>
      <c r="Y75" s="11">
        <f>IF('OddsRatio_working_3-way'!W75&gt;=0,IF('OddsRatio_working_3-way'!V75+SQRT('OddsRatio_working_3-way'!W75)&gt;0,0,PI()),ACOS('OddsRatio_working_3-way'!V75/(2*'OddsRatio_working_3-way'!X75)))</f>
        <v>0.25235660809764937</v>
      </c>
      <c r="Z75" s="11">
        <f>'OddsRatio_working_3-way'!X75^(1/3)*COS('OddsRatio_working_3-way'!Y75/3)</f>
        <v>0.52060257216553951</v>
      </c>
      <c r="AA75" s="11">
        <f>'OddsRatio_working_3-way'!X75^(1/3)*COS(('OddsRatio_working_3-way'!Y75+2*PI())/3)</f>
        <v>-0.29831641050243435</v>
      </c>
      <c r="AB75" s="11">
        <f>'OddsRatio_working_3-way'!X75^(1/3)*COS(('OddsRatio_working_3-way'!Y75+4*PI())/3)</f>
        <v>-0.22228616166310525</v>
      </c>
      <c r="AC75" s="11">
        <f>'OddsRatio_working_3-way'!X75^(1/3)*SIN('OddsRatio_working_3-way'!Y75/3)</f>
        <v>4.3896084633940916E-2</v>
      </c>
      <c r="AD75" s="11">
        <f>'OddsRatio_working_3-way'!X75^(1/3)*SIN(('OddsRatio_working_3-way'!Y75+2*PI())/3)</f>
        <v>0.42890701045390817</v>
      </c>
      <c r="AE75" s="11">
        <f>'OddsRatio_working_3-way'!X75^(1/3)*SIN(('OddsRatio_working_3-way'!Y75+4*PI())/3)</f>
        <v>-0.47280309508784907</v>
      </c>
      <c r="AF75" s="11">
        <f>-'OddsRatio_working_3-way'!U75/(3*'OddsRatio_working_3-way'!X75^(1/3))*COS(('OddsRatio_working_3-way'!Y75)/3)</f>
        <v>0.52060257216553951</v>
      </c>
      <c r="AG75" s="11">
        <f>-'OddsRatio_working_3-way'!U75/(3*'OddsRatio_working_3-way'!X75^(1/3))*COS(('OddsRatio_working_3-way'!Y75+2*PI())/3)</f>
        <v>-0.29831641050243435</v>
      </c>
      <c r="AH75" s="11">
        <f>-'OddsRatio_working_3-way'!U75/(3*'OddsRatio_working_3-way'!X75^(1/3))*COS(('OddsRatio_working_3-way'!Y75+4*PI())/3)</f>
        <v>-0.22228616166310525</v>
      </c>
      <c r="AI75" s="11">
        <f>'OddsRatio_working_3-way'!U75/(3*'OddsRatio_working_3-way'!X75^(1/3))*SIN(('OddsRatio_working_3-way'!Y75)/3)</f>
        <v>-4.3896084633940916E-2</v>
      </c>
      <c r="AJ75" s="11">
        <f>'OddsRatio_working_3-way'!U75/(3*'OddsRatio_working_3-way'!X75^(1/3))*SIN(('OddsRatio_working_3-way'!Y75+2*PI())/3)</f>
        <v>-0.42890701045390817</v>
      </c>
      <c r="AK75" s="11">
        <f>'OddsRatio_working_3-way'!U75/(3*'OddsRatio_working_3-way'!X75^(1/3))*SIN(('OddsRatio_working_3-way'!Y75+4*PI())/3)</f>
        <v>0.47280309508784907</v>
      </c>
      <c r="AL75" s="11">
        <f>'OddsRatio_working_3-way'!Z75+'OddsRatio_working_3-way'!AF75</f>
        <v>1.041205144331079</v>
      </c>
      <c r="AM75" s="11">
        <f>'OddsRatio_working_3-way'!AA75+'OddsRatio_working_3-way'!AG75</f>
        <v>-0.5966328210048687</v>
      </c>
      <c r="AN75" s="11">
        <f>'OddsRatio_working_3-way'!AB75+'OddsRatio_working_3-way'!AH75</f>
        <v>-0.44457232332621049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1.041205144331079</v>
      </c>
      <c r="AS75" s="11">
        <f>IF(('OddsRatio_working_3-way'!X75=0),IF(Q75&gt;0,-Q75^(1/3),(-Q75)^(1/3)),'OddsRatio_working_3-way'!AM75-'OddsRatio_working_3-way'!R75/3)</f>
        <v>-0.5966328210048687</v>
      </c>
      <c r="AT75" s="11">
        <f>IF(('OddsRatio_working_3-way'!X75=0),IF(Q75&gt;0,-Q75^(1/3),(-Q75)^(1/3)),'OddsRatio_working_3-way'!AN75-'OddsRatio_working_3-way'!R75/3)</f>
        <v>-0.44457232332621049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3.33</v>
      </c>
      <c r="B76" s="4">
        <f>IF('True_Odds_Calculator_3-way'!B75="","",'True_Odds_Calculator_3-way'!B75)</f>
        <v>3.26</v>
      </c>
      <c r="C76" s="4">
        <f>IF('True_Odds_Calculator_3-way'!C75="","",'True_Odds_Calculator_3-way'!C75)</f>
        <v>2.38</v>
      </c>
      <c r="D76" s="9">
        <f t="shared" si="26"/>
        <v>0.29173476952255428</v>
      </c>
      <c r="E76" s="9">
        <f t="shared" si="27"/>
        <v>0.2980773653907523</v>
      </c>
      <c r="F76" s="9">
        <f t="shared" si="28"/>
        <v>0.41018786508669358</v>
      </c>
      <c r="G76" s="9">
        <f t="shared" si="29"/>
        <v>1.0419618280831739</v>
      </c>
      <c r="H76" s="9">
        <f t="shared" si="30"/>
        <v>3.4277710594337951</v>
      </c>
      <c r="I76" s="9">
        <f t="shared" si="31"/>
        <v>3.354833731467973</v>
      </c>
      <c r="J76" s="9">
        <f t="shared" si="32"/>
        <v>2.4379073227547798</v>
      </c>
      <c r="K76" s="11">
        <f t="shared" si="33"/>
        <v>0.3003003003003003</v>
      </c>
      <c r="L76" s="11">
        <f t="shared" si="34"/>
        <v>0.30674846625766872</v>
      </c>
      <c r="M76" s="11">
        <f t="shared" si="35"/>
        <v>0.42016806722689076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-0.28125785217088006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0.23106573088529059</v>
      </c>
      <c r="Q76" s="11">
        <f>2*'OddsRatio_working_3-way'!K76*'OddsRatio_working_3-way'!L76*'OddsRatio_working_3-way'!M76</f>
        <v>7.740895507044912E-2</v>
      </c>
      <c r="R76" s="11">
        <f t="shared" si="36"/>
        <v>0</v>
      </c>
      <c r="S76" s="11">
        <f t="shared" si="37"/>
        <v>-0.82154410659761801</v>
      </c>
      <c r="T76" s="11">
        <f t="shared" si="38"/>
        <v>-0.27522415631410996</v>
      </c>
      <c r="U76" s="11">
        <f>'OddsRatio_working_3-way'!S76-'OddsRatio_working_3-way'!R76^2/3</f>
        <v>-0.82154410659761801</v>
      </c>
      <c r="V76" s="11">
        <f>'OddsRatio_working_3-way'!S76*'OddsRatio_working_3-way'!R76/3-2*'OddsRatio_working_3-way'!R76^3/27-'OddsRatio_working_3-way'!T76</f>
        <v>0.27522415631410996</v>
      </c>
      <c r="W76" s="11">
        <f>'OddsRatio_working_3-way'!V76^2+4*'OddsRatio_working_3-way'!U76^3/27</f>
        <v>-6.3981290852795913E-3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0.14330602334173992</v>
      </c>
      <c r="Y76" s="11">
        <f>IF('OddsRatio_working_3-way'!W76&gt;=0,IF('OddsRatio_working_3-way'!V76+SQRT('OddsRatio_working_3-way'!W76)&gt;0,0,PI()),ACOS('OddsRatio_working_3-way'!V76/(2*'OddsRatio_working_3-way'!X76)))</f>
        <v>0.28283814758116255</v>
      </c>
      <c r="Z76" s="11">
        <f>'OddsRatio_working_3-way'!X76^(1/3)*COS('OddsRatio_working_3-way'!Y76/3)</f>
        <v>0.52098091404158697</v>
      </c>
      <c r="AA76" s="11">
        <f>'OddsRatio_working_3-way'!X76^(1/3)*COS(('OddsRatio_working_3-way'!Y76+2*PI())/3)</f>
        <v>-0.30315416586916855</v>
      </c>
      <c r="AB76" s="11">
        <f>'OddsRatio_working_3-way'!X76^(1/3)*COS(('OddsRatio_working_3-way'!Y76+4*PI())/3)</f>
        <v>-0.21782674817241837</v>
      </c>
      <c r="AC76" s="11">
        <f>'OddsRatio_working_3-way'!X76^(1/3)*SIN('OddsRatio_working_3-way'!Y76/3)</f>
        <v>4.9263807576474347E-2</v>
      </c>
      <c r="AD76" s="11">
        <f>'OddsRatio_working_3-way'!X76^(1/3)*SIN(('OddsRatio_working_3-way'!Y76+2*PI())/3)</f>
        <v>0.42655080265861417</v>
      </c>
      <c r="AE76" s="11">
        <f>'OddsRatio_working_3-way'!X76^(1/3)*SIN(('OddsRatio_working_3-way'!Y76+4*PI())/3)</f>
        <v>-0.47581461023508848</v>
      </c>
      <c r="AF76" s="11">
        <f>-'OddsRatio_working_3-way'!U76/(3*'OddsRatio_working_3-way'!X76^(1/3))*COS(('OddsRatio_working_3-way'!Y76)/3)</f>
        <v>0.52098091404158697</v>
      </c>
      <c r="AG76" s="11">
        <f>-'OddsRatio_working_3-way'!U76/(3*'OddsRatio_working_3-way'!X76^(1/3))*COS(('OddsRatio_working_3-way'!Y76+2*PI())/3)</f>
        <v>-0.30315416586916855</v>
      </c>
      <c r="AH76" s="11">
        <f>-'OddsRatio_working_3-way'!U76/(3*'OddsRatio_working_3-way'!X76^(1/3))*COS(('OddsRatio_working_3-way'!Y76+4*PI())/3)</f>
        <v>-0.21782674817241837</v>
      </c>
      <c r="AI76" s="11">
        <f>'OddsRatio_working_3-way'!U76/(3*'OddsRatio_working_3-way'!X76^(1/3))*SIN(('OddsRatio_working_3-way'!Y76)/3)</f>
        <v>-4.9263807576474347E-2</v>
      </c>
      <c r="AJ76" s="11">
        <f>'OddsRatio_working_3-way'!U76/(3*'OddsRatio_working_3-way'!X76^(1/3))*SIN(('OddsRatio_working_3-way'!Y76+2*PI())/3)</f>
        <v>-0.42655080265861417</v>
      </c>
      <c r="AK76" s="11">
        <f>'OddsRatio_working_3-way'!U76/(3*'OddsRatio_working_3-way'!X76^(1/3))*SIN(('OddsRatio_working_3-way'!Y76+4*PI())/3)</f>
        <v>0.47581461023508848</v>
      </c>
      <c r="AL76" s="11">
        <f>'OddsRatio_working_3-way'!Z76+'OddsRatio_working_3-way'!AF76</f>
        <v>1.0419618280831739</v>
      </c>
      <c r="AM76" s="11">
        <f>'OddsRatio_working_3-way'!AA76+'OddsRatio_working_3-way'!AG76</f>
        <v>-0.60630833173833709</v>
      </c>
      <c r="AN76" s="11">
        <f>'OddsRatio_working_3-way'!AB76+'OddsRatio_working_3-way'!AH76</f>
        <v>-0.43565349634483674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1.0419618280831739</v>
      </c>
      <c r="AS76" s="11">
        <f>IF(('OddsRatio_working_3-way'!X76=0),IF(Q76&gt;0,-Q76^(1/3),(-Q76)^(1/3)),'OddsRatio_working_3-way'!AM76-'OddsRatio_working_3-way'!R76/3)</f>
        <v>-0.60630833173833709</v>
      </c>
      <c r="AT76" s="11">
        <f>IF(('OddsRatio_working_3-way'!X76=0),IF(Q76&gt;0,-Q76^(1/3),(-Q76)^(1/3)),'OddsRatio_working_3-way'!AN76-'OddsRatio_working_3-way'!R76/3)</f>
        <v>-0.43565349634483674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2.2400000000000002</v>
      </c>
      <c r="B77" s="4">
        <f>IF('True_Odds_Calculator_3-way'!B76="","",'True_Odds_Calculator_3-way'!B76)</f>
        <v>3.17</v>
      </c>
      <c r="C77" s="4">
        <f>IF('True_Odds_Calculator_3-way'!C76="","",'True_Odds_Calculator_3-way'!C76)</f>
        <v>3.75</v>
      </c>
      <c r="D77" s="9">
        <f t="shared" si="26"/>
        <v>0.43567028599111035</v>
      </c>
      <c r="E77" s="9">
        <f t="shared" si="27"/>
        <v>0.30611004175287382</v>
      </c>
      <c r="F77" s="9">
        <f t="shared" si="28"/>
        <v>0.25821967225601594</v>
      </c>
      <c r="G77" s="9">
        <f t="shared" si="29"/>
        <v>1.0446078667870671</v>
      </c>
      <c r="H77" s="9">
        <f t="shared" si="30"/>
        <v>2.2953137548159632</v>
      </c>
      <c r="I77" s="9">
        <f t="shared" si="31"/>
        <v>3.2667990709279362</v>
      </c>
      <c r="J77" s="9">
        <f t="shared" si="32"/>
        <v>3.8726716336644342</v>
      </c>
      <c r="K77" s="11">
        <f t="shared" si="33"/>
        <v>0.4464285714285714</v>
      </c>
      <c r="L77" s="11">
        <f t="shared" si="34"/>
        <v>0.31545741324921134</v>
      </c>
      <c r="M77" s="11">
        <f t="shared" si="35"/>
        <v>0.26666666666666666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-0.27789169295478455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0.231335436382755</v>
      </c>
      <c r="Q77" s="11">
        <f>2*'OddsRatio_working_3-way'!K77*'OddsRatio_working_3-way'!L77*'OddsRatio_working_3-way'!M77</f>
        <v>7.5108907916478881E-2</v>
      </c>
      <c r="R77" s="11">
        <f t="shared" si="36"/>
        <v>0</v>
      </c>
      <c r="S77" s="11">
        <f t="shared" si="37"/>
        <v>-0.83246618106139403</v>
      </c>
      <c r="T77" s="11">
        <f t="shared" si="38"/>
        <v>-0.2702812276173357</v>
      </c>
      <c r="U77" s="11">
        <f>'OddsRatio_working_3-way'!S77-'OddsRatio_working_3-way'!R77^2/3</f>
        <v>-0.83246618106139403</v>
      </c>
      <c r="V77" s="11">
        <f>'OddsRatio_working_3-way'!S77*'OddsRatio_working_3-way'!R77/3-2*'OddsRatio_working_3-way'!R77^3/27-'OddsRatio_working_3-way'!T77</f>
        <v>0.2702812276173357</v>
      </c>
      <c r="W77" s="11">
        <f>'OddsRatio_working_3-way'!V77^2+4*'OddsRatio_working_3-way'!U77^3/27</f>
        <v>-1.2414578842272761E-2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0.14617328829561063</v>
      </c>
      <c r="Y77" s="11">
        <f>IF('OddsRatio_working_3-way'!W77&gt;=0,IF('OddsRatio_working_3-way'!V77+SQRT('OddsRatio_working_3-way'!W77)&gt;0,0,PI()),ACOS('OddsRatio_working_3-way'!V77/(2*'OddsRatio_working_3-way'!X77)))</f>
        <v>0.39101335257971481</v>
      </c>
      <c r="Z77" s="11">
        <f>'OddsRatio_working_3-way'!X77^(1/3)*COS('OddsRatio_working_3-way'!Y77/3)</f>
        <v>0.52230393339353354</v>
      </c>
      <c r="AA77" s="11">
        <f>'OddsRatio_working_3-way'!X77^(1/3)*COS(('OddsRatio_working_3-way'!Y77+2*PI())/3)</f>
        <v>-0.3204435861432024</v>
      </c>
      <c r="AB77" s="11">
        <f>'OddsRatio_working_3-way'!X77^(1/3)*COS(('OddsRatio_working_3-way'!Y77+4*PI())/3)</f>
        <v>-0.20186034725033086</v>
      </c>
      <c r="AC77" s="11">
        <f>'OddsRatio_working_3-way'!X77^(1/3)*SIN('OddsRatio_working_3-way'!Y77/3)</f>
        <v>6.8464064896177027E-2</v>
      </c>
      <c r="AD77" s="11">
        <f>'OddsRatio_working_3-way'!X77^(1/3)*SIN(('OddsRatio_working_3-way'!Y77+2*PI())/3)</f>
        <v>0.41809644236724702</v>
      </c>
      <c r="AE77" s="11">
        <f>'OddsRatio_working_3-way'!X77^(1/3)*SIN(('OddsRatio_working_3-way'!Y77+4*PI())/3)</f>
        <v>-0.48656050726342398</v>
      </c>
      <c r="AF77" s="11">
        <f>-'OddsRatio_working_3-way'!U77/(3*'OddsRatio_working_3-way'!X77^(1/3))*COS(('OddsRatio_working_3-way'!Y77)/3)</f>
        <v>0.52230393339353365</v>
      </c>
      <c r="AG77" s="11">
        <f>-'OddsRatio_working_3-way'!U77/(3*'OddsRatio_working_3-way'!X77^(1/3))*COS(('OddsRatio_working_3-way'!Y77+2*PI())/3)</f>
        <v>-0.32044358614320245</v>
      </c>
      <c r="AH77" s="11">
        <f>-'OddsRatio_working_3-way'!U77/(3*'OddsRatio_working_3-way'!X77^(1/3))*COS(('OddsRatio_working_3-way'!Y77+4*PI())/3)</f>
        <v>-0.20186034725033089</v>
      </c>
      <c r="AI77" s="11">
        <f>'OddsRatio_working_3-way'!U77/(3*'OddsRatio_working_3-way'!X77^(1/3))*SIN(('OddsRatio_working_3-way'!Y77)/3)</f>
        <v>-6.846406489617704E-2</v>
      </c>
      <c r="AJ77" s="11">
        <f>'OddsRatio_working_3-way'!U77/(3*'OddsRatio_working_3-way'!X77^(1/3))*SIN(('OddsRatio_working_3-way'!Y77+2*PI())/3)</f>
        <v>-0.41809644236724708</v>
      </c>
      <c r="AK77" s="11">
        <f>'OddsRatio_working_3-way'!U77/(3*'OddsRatio_working_3-way'!X77^(1/3))*SIN(('OddsRatio_working_3-way'!Y77+4*PI())/3)</f>
        <v>0.48656050726342409</v>
      </c>
      <c r="AL77" s="11">
        <f>'OddsRatio_working_3-way'!Z77+'OddsRatio_working_3-way'!AF77</f>
        <v>1.0446078667870671</v>
      </c>
      <c r="AM77" s="11">
        <f>'OddsRatio_working_3-way'!AA77+'OddsRatio_working_3-way'!AG77</f>
        <v>-0.6408871722864049</v>
      </c>
      <c r="AN77" s="11">
        <f>'OddsRatio_working_3-way'!AB77+'OddsRatio_working_3-way'!AH77</f>
        <v>-0.40372069450066173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1.0446078667870671</v>
      </c>
      <c r="AS77" s="11">
        <f>IF(('OddsRatio_working_3-way'!X77=0),IF(Q77&gt;0,-Q77^(1/3),(-Q77)^(1/3)),'OddsRatio_working_3-way'!AM77-'OddsRatio_working_3-way'!R77/3)</f>
        <v>-0.6408871722864049</v>
      </c>
      <c r="AT77" s="11">
        <f>IF(('OddsRatio_working_3-way'!X77=0),IF(Q77&gt;0,-Q77^(1/3),(-Q77)^(1/3)),'OddsRatio_working_3-way'!AN77-'OddsRatio_working_3-way'!R77/3)</f>
        <v>-0.40372069450066173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2.36</v>
      </c>
      <c r="B78" s="4">
        <f>IF('True_Odds_Calculator_3-way'!B77="","",'True_Odds_Calculator_3-way'!B77)</f>
        <v>3.09</v>
      </c>
      <c r="C78" s="4">
        <f>IF('True_Odds_Calculator_3-way'!C77="","",'True_Odds_Calculator_3-way'!C77)</f>
        <v>3.57</v>
      </c>
      <c r="D78" s="9">
        <f t="shared" si="26"/>
        <v>0.4136075846663203</v>
      </c>
      <c r="E78" s="9">
        <f t="shared" si="27"/>
        <v>0.31458915354943118</v>
      </c>
      <c r="F78" s="9">
        <f t="shared" si="28"/>
        <v>0.27180326178424835</v>
      </c>
      <c r="G78" s="9">
        <f t="shared" si="29"/>
        <v>1.0424637013742259</v>
      </c>
      <c r="H78" s="9">
        <f t="shared" si="30"/>
        <v>2.417750633868947</v>
      </c>
      <c r="I78" s="9">
        <f t="shared" si="31"/>
        <v>3.1787491358721325</v>
      </c>
      <c r="J78" s="9">
        <f t="shared" si="32"/>
        <v>3.6791317125317602</v>
      </c>
      <c r="K78" s="11">
        <f t="shared" si="33"/>
        <v>0.42372881355932207</v>
      </c>
      <c r="L78" s="11">
        <f t="shared" si="34"/>
        <v>0.3236245954692557</v>
      </c>
      <c r="M78" s="11">
        <f t="shared" si="35"/>
        <v>0.28011204481792717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-0.28059480058821817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0.23123724834127604</v>
      </c>
      <c r="Q78" s="11">
        <f>2*'OddsRatio_working_3-way'!K78*'OddsRatio_working_3-way'!L78*'OddsRatio_working_3-way'!M78</f>
        <v>7.6823006093447208E-2</v>
      </c>
      <c r="R78" s="11">
        <f t="shared" si="36"/>
        <v>0</v>
      </c>
      <c r="S78" s="11">
        <f t="shared" si="37"/>
        <v>-0.82409669693282761</v>
      </c>
      <c r="T78" s="11">
        <f t="shared" si="38"/>
        <v>-0.27378627805077338</v>
      </c>
      <c r="U78" s="11">
        <f>'OddsRatio_working_3-way'!S78-'OddsRatio_working_3-way'!R78^2/3</f>
        <v>-0.82409669693282761</v>
      </c>
      <c r="V78" s="11">
        <f>'OddsRatio_working_3-way'!S78*'OddsRatio_working_3-way'!R78/3-2*'OddsRatio_working_3-way'!R78^3/27-'OddsRatio_working_3-way'!T78</f>
        <v>0.27378627805077338</v>
      </c>
      <c r="W78" s="11">
        <f>'OddsRatio_working_3-way'!V78^2+4*'OddsRatio_working_3-way'!U78^3/27</f>
        <v>-7.9556238481162389E-3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0.14397443340486848</v>
      </c>
      <c r="Y78" s="11">
        <f>IF('OddsRatio_working_3-way'!W78&gt;=0,IF('OddsRatio_working_3-way'!V78+SQRT('OddsRatio_working_3-way'!W78)&gt;0,0,PI()),ACOS('OddsRatio_working_3-way'!V78/(2*'OddsRatio_working_3-way'!X78)))</f>
        <v>0.31493791477967625</v>
      </c>
      <c r="Z78" s="11">
        <f>'OddsRatio_working_3-way'!X78^(1/3)*COS('OddsRatio_working_3-way'!Y78/3)</f>
        <v>0.52123185068711297</v>
      </c>
      <c r="AA78" s="11">
        <f>'OddsRatio_working_3-way'!X78^(1/3)*COS(('OddsRatio_working_3-way'!Y78+2*PI())/3)</f>
        <v>-0.30817843794720562</v>
      </c>
      <c r="AB78" s="11">
        <f>'OddsRatio_working_3-way'!X78^(1/3)*COS(('OddsRatio_working_3-way'!Y78+4*PI())/3)</f>
        <v>-0.21305341273990741</v>
      </c>
      <c r="AC78" s="11">
        <f>'OddsRatio_working_3-way'!X78^(1/3)*SIN('OddsRatio_working_3-way'!Y78/3)</f>
        <v>5.4920458910103699E-2</v>
      </c>
      <c r="AD78" s="11">
        <f>'OddsRatio_working_3-way'!X78^(1/3)*SIN(('OddsRatio_working_3-way'!Y78+2*PI())/3)</f>
        <v>0.42393979450156544</v>
      </c>
      <c r="AE78" s="11">
        <f>'OddsRatio_working_3-way'!X78^(1/3)*SIN(('OddsRatio_working_3-way'!Y78+4*PI())/3)</f>
        <v>-0.47886025341166899</v>
      </c>
      <c r="AF78" s="11">
        <f>-'OddsRatio_working_3-way'!U78/(3*'OddsRatio_working_3-way'!X78^(1/3))*COS(('OddsRatio_working_3-way'!Y78)/3)</f>
        <v>0.52123185068711309</v>
      </c>
      <c r="AG78" s="11">
        <f>-'OddsRatio_working_3-way'!U78/(3*'OddsRatio_working_3-way'!X78^(1/3))*COS(('OddsRatio_working_3-way'!Y78+2*PI())/3)</f>
        <v>-0.30817843794720567</v>
      </c>
      <c r="AH78" s="11">
        <f>-'OddsRatio_working_3-way'!U78/(3*'OddsRatio_working_3-way'!X78^(1/3))*COS(('OddsRatio_working_3-way'!Y78+4*PI())/3)</f>
        <v>-0.21305341273990747</v>
      </c>
      <c r="AI78" s="11">
        <f>'OddsRatio_working_3-way'!U78/(3*'OddsRatio_working_3-way'!X78^(1/3))*SIN(('OddsRatio_working_3-way'!Y78)/3)</f>
        <v>-5.4920458910103706E-2</v>
      </c>
      <c r="AJ78" s="11">
        <f>'OddsRatio_working_3-way'!U78/(3*'OddsRatio_working_3-way'!X78^(1/3))*SIN(('OddsRatio_working_3-way'!Y78+2*PI())/3)</f>
        <v>-0.42393979450156555</v>
      </c>
      <c r="AK78" s="11">
        <f>'OddsRatio_working_3-way'!U78/(3*'OddsRatio_working_3-way'!X78^(1/3))*SIN(('OddsRatio_working_3-way'!Y78+4*PI())/3)</f>
        <v>0.47886025341166905</v>
      </c>
      <c r="AL78" s="11">
        <f>'OddsRatio_working_3-way'!Z78+'OddsRatio_working_3-way'!AF78</f>
        <v>1.0424637013742259</v>
      </c>
      <c r="AM78" s="11">
        <f>'OddsRatio_working_3-way'!AA78+'OddsRatio_working_3-way'!AG78</f>
        <v>-0.61635687589441135</v>
      </c>
      <c r="AN78" s="11">
        <f>'OddsRatio_working_3-way'!AB78+'OddsRatio_working_3-way'!AH78</f>
        <v>-0.42610682547981488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1.0424637013742259</v>
      </c>
      <c r="AS78" s="11">
        <f>IF(('OddsRatio_working_3-way'!X78=0),IF(Q78&gt;0,-Q78^(1/3),(-Q78)^(1/3)),'OddsRatio_working_3-way'!AM78-'OddsRatio_working_3-way'!R78/3)</f>
        <v>-0.61635687589441135</v>
      </c>
      <c r="AT78" s="11">
        <f>IF(('OddsRatio_working_3-way'!X78=0),IF(Q78&gt;0,-Q78^(1/3),(-Q78)^(1/3)),'OddsRatio_working_3-way'!AN78-'OddsRatio_working_3-way'!R78/3)</f>
        <v>-0.42610682547981488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2.39</v>
      </c>
      <c r="B79" s="4">
        <f>IF('True_Odds_Calculator_3-way'!B78="","",'True_Odds_Calculator_3-way'!B78)</f>
        <v>3.13</v>
      </c>
      <c r="C79" s="4">
        <f>IF('True_Odds_Calculator_3-way'!C78="","",'True_Odds_Calculator_3-way'!C78)</f>
        <v>3.4</v>
      </c>
      <c r="D79" s="9">
        <f t="shared" si="26"/>
        <v>0.40671377321984664</v>
      </c>
      <c r="E79" s="9">
        <f t="shared" si="27"/>
        <v>0.30908819756952693</v>
      </c>
      <c r="F79" s="9">
        <f t="shared" si="28"/>
        <v>0.28419802921062659</v>
      </c>
      <c r="G79" s="9">
        <f t="shared" si="29"/>
        <v>1.049447182975352</v>
      </c>
      <c r="H79" s="9">
        <f t="shared" si="30"/>
        <v>2.4587315843357391</v>
      </c>
      <c r="I79" s="9">
        <f t="shared" si="31"/>
        <v>3.2353224997374994</v>
      </c>
      <c r="J79" s="9">
        <f t="shared" si="32"/>
        <v>3.5186732391408451</v>
      </c>
      <c r="K79" s="11">
        <f t="shared" si="33"/>
        <v>0.41841004184100417</v>
      </c>
      <c r="L79" s="11">
        <f t="shared" si="34"/>
        <v>0.31948881789137379</v>
      </c>
      <c r="M79" s="11">
        <f t="shared" si="35"/>
        <v>0.29411764705882354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-0.27937303759714227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0.23275582105795384</v>
      </c>
      <c r="Q79" s="11">
        <f>2*'OddsRatio_working_3-way'!K79*'OddsRatio_working_3-way'!L79*'OddsRatio_working_3-way'!M79</f>
        <v>7.8633723330389815E-2</v>
      </c>
      <c r="R79" s="11">
        <f t="shared" si="36"/>
        <v>0</v>
      </c>
      <c r="S79" s="11">
        <f t="shared" si="37"/>
        <v>-0.83313630785512394</v>
      </c>
      <c r="T79" s="11">
        <f t="shared" si="38"/>
        <v>-0.2814649688699743</v>
      </c>
      <c r="U79" s="11">
        <f>'OddsRatio_working_3-way'!S79-'OddsRatio_working_3-way'!R79^2/3</f>
        <v>-0.83313630785512394</v>
      </c>
      <c r="V79" s="11">
        <f>'OddsRatio_working_3-way'!S79*'OddsRatio_working_3-way'!R79/3-2*'OddsRatio_working_3-way'!R79^3/27-'OddsRatio_working_3-way'!T79</f>
        <v>0.2814649688699743</v>
      </c>
      <c r="W79" s="11">
        <f>'OddsRatio_working_3-way'!V79^2+4*'OddsRatio_working_3-way'!U79^3/27</f>
        <v>-6.450557372710844E-3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0.14634982582299719</v>
      </c>
      <c r="Y79" s="11">
        <f>IF('OddsRatio_working_3-way'!W79&gt;=0,IF('OddsRatio_working_3-way'!V79+SQRT('OddsRatio_working_3-way'!W79)&gt;0,0,PI()),ACOS('OddsRatio_working_3-way'!V79/(2*'OddsRatio_working_3-way'!X79)))</f>
        <v>0.27796064326206182</v>
      </c>
      <c r="Z79" s="11">
        <f>'OddsRatio_working_3-way'!X79^(1/3)*COS('OddsRatio_working_3-way'!Y79/3)</f>
        <v>0.524723591487676</v>
      </c>
      <c r="AA79" s="11">
        <f>'OddsRatio_working_3-way'!X79^(1/3)*COS(('OddsRatio_working_3-way'!Y79+2*PI())/3)</f>
        <v>-0.30458668610470074</v>
      </c>
      <c r="AB79" s="11">
        <f>'OddsRatio_working_3-way'!X79^(1/3)*COS(('OddsRatio_working_3-way'!Y79+4*PI())/3)</f>
        <v>-0.22013690538297515</v>
      </c>
      <c r="AC79" s="11">
        <f>'OddsRatio_working_3-way'!X79^(1/3)*SIN('OddsRatio_working_3-way'!Y79/3)</f>
        <v>4.8757103632693186E-2</v>
      </c>
      <c r="AD79" s="11">
        <f>'OddsRatio_working_3-way'!X79^(1/3)*SIN(('OddsRatio_working_3-way'!Y79+2*PI())/3)</f>
        <v>0.4300454083769889</v>
      </c>
      <c r="AE79" s="11">
        <f>'OddsRatio_working_3-way'!X79^(1/3)*SIN(('OddsRatio_working_3-way'!Y79+4*PI())/3)</f>
        <v>-0.47880251200968205</v>
      </c>
      <c r="AF79" s="11">
        <f>-'OddsRatio_working_3-way'!U79/(3*'OddsRatio_working_3-way'!X79^(1/3))*COS(('OddsRatio_working_3-way'!Y79)/3)</f>
        <v>0.52472359148767589</v>
      </c>
      <c r="AG79" s="11">
        <f>-'OddsRatio_working_3-way'!U79/(3*'OddsRatio_working_3-way'!X79^(1/3))*COS(('OddsRatio_working_3-way'!Y79+2*PI())/3)</f>
        <v>-0.30458668610470069</v>
      </c>
      <c r="AH79" s="11">
        <f>-'OddsRatio_working_3-way'!U79/(3*'OddsRatio_working_3-way'!X79^(1/3))*COS(('OddsRatio_working_3-way'!Y79+4*PI())/3)</f>
        <v>-0.22013690538297509</v>
      </c>
      <c r="AI79" s="11">
        <f>'OddsRatio_working_3-way'!U79/(3*'OddsRatio_working_3-way'!X79^(1/3))*SIN(('OddsRatio_working_3-way'!Y79)/3)</f>
        <v>-4.8757103632693179E-2</v>
      </c>
      <c r="AJ79" s="11">
        <f>'OddsRatio_working_3-way'!U79/(3*'OddsRatio_working_3-way'!X79^(1/3))*SIN(('OddsRatio_working_3-way'!Y79+2*PI())/3)</f>
        <v>-0.43004540837698879</v>
      </c>
      <c r="AK79" s="11">
        <f>'OddsRatio_working_3-way'!U79/(3*'OddsRatio_working_3-way'!X79^(1/3))*SIN(('OddsRatio_working_3-way'!Y79+4*PI())/3)</f>
        <v>0.47880251200968194</v>
      </c>
      <c r="AL79" s="11">
        <f>'OddsRatio_working_3-way'!Z79+'OddsRatio_working_3-way'!AF79</f>
        <v>1.049447182975352</v>
      </c>
      <c r="AM79" s="11">
        <f>'OddsRatio_working_3-way'!AA79+'OddsRatio_working_3-way'!AG79</f>
        <v>-0.60917337220940149</v>
      </c>
      <c r="AN79" s="11">
        <f>'OddsRatio_working_3-way'!AB79+'OddsRatio_working_3-way'!AH79</f>
        <v>-0.44027381076595024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1.049447182975352</v>
      </c>
      <c r="AS79" s="11">
        <f>IF(('OddsRatio_working_3-way'!X79=0),IF(Q79&gt;0,-Q79^(1/3),(-Q79)^(1/3)),'OddsRatio_working_3-way'!AM79-'OddsRatio_working_3-way'!R79/3)</f>
        <v>-0.60917337220940149</v>
      </c>
      <c r="AT79" s="11">
        <f>IF(('OddsRatio_working_3-way'!X79=0),IF(Q79&gt;0,-Q79^(1/3),(-Q79)^(1/3)),'OddsRatio_working_3-way'!AN79-'OddsRatio_working_3-way'!R79/3)</f>
        <v>-0.44027381076595024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2.31</v>
      </c>
      <c r="B80" s="4">
        <f>IF('True_Odds_Calculator_3-way'!B79="","",'True_Odds_Calculator_3-way'!B79)</f>
        <v>3.12</v>
      </c>
      <c r="C80" s="4">
        <f>IF('True_Odds_Calculator_3-way'!C79="","",'True_Odds_Calculator_3-way'!C79)</f>
        <v>3.57</v>
      </c>
      <c r="D80" s="9">
        <f t="shared" si="26"/>
        <v>0.4204706689240072</v>
      </c>
      <c r="E80" s="9">
        <f t="shared" si="27"/>
        <v>0.30954859487737574</v>
      </c>
      <c r="F80" s="9">
        <f t="shared" si="28"/>
        <v>0.26998073619861684</v>
      </c>
      <c r="G80" s="9">
        <f t="shared" si="29"/>
        <v>1.0521276156554933</v>
      </c>
      <c r="H80" s="9">
        <f t="shared" si="30"/>
        <v>2.3782871765086964</v>
      </c>
      <c r="I80" s="9">
        <f t="shared" si="31"/>
        <v>3.2305105451896461</v>
      </c>
      <c r="J80" s="9">
        <f t="shared" si="32"/>
        <v>3.7039679722346173</v>
      </c>
      <c r="K80" s="11">
        <f t="shared" si="33"/>
        <v>0.4329004329004329</v>
      </c>
      <c r="L80" s="11">
        <f t="shared" si="34"/>
        <v>0.32051282051282048</v>
      </c>
      <c r="M80" s="11">
        <f t="shared" si="35"/>
        <v>0.28011204481792717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-0.27739938244139917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0.23319351050443488</v>
      </c>
      <c r="Q80" s="11">
        <f>2*'OddsRatio_working_3-way'!K80*'OddsRatio_working_3-way'!L80*'OddsRatio_working_3-way'!M80</f>
        <v>7.7731170168144945E-2</v>
      </c>
      <c r="R80" s="11">
        <f t="shared" si="36"/>
        <v>0</v>
      </c>
      <c r="S80" s="11">
        <f t="shared" si="37"/>
        <v>-0.84064177956018771</v>
      </c>
      <c r="T80" s="11">
        <f t="shared" si="38"/>
        <v>-0.2802139265200625</v>
      </c>
      <c r="U80" s="11">
        <f>'OddsRatio_working_3-way'!S80-'OddsRatio_working_3-way'!R80^2/3</f>
        <v>-0.84064177956018771</v>
      </c>
      <c r="V80" s="11">
        <f>'OddsRatio_working_3-way'!S80*'OddsRatio_working_3-way'!R80/3-2*'OddsRatio_working_3-way'!R80^3/27-'OddsRatio_working_3-way'!T80</f>
        <v>0.2802139265200625</v>
      </c>
      <c r="W80" s="11">
        <f>'OddsRatio_working_3-way'!V80^2+4*'OddsRatio_working_3-way'!U80^3/27</f>
        <v>-9.4895712623530165E-3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0.14833190475934704</v>
      </c>
      <c r="Y80" s="11">
        <f>IF('OddsRatio_working_3-way'!W80&gt;=0,IF('OddsRatio_working_3-way'!V80+SQRT('OddsRatio_working_3-way'!W80)&gt;0,0,PI()),ACOS('OddsRatio_working_3-way'!V80/(2*'OddsRatio_working_3-way'!X80)))</f>
        <v>0.3345735658580189</v>
      </c>
      <c r="Z80" s="11">
        <f>'OddsRatio_working_3-way'!X80^(1/3)*COS('OddsRatio_working_3-way'!Y80/3)</f>
        <v>0.52606380782774664</v>
      </c>
      <c r="AA80" s="11">
        <f>'OddsRatio_working_3-way'!X80^(1/3)*COS(('OddsRatio_working_3-way'!Y80+2*PI())/3)</f>
        <v>-0.3140524631069645</v>
      </c>
      <c r="AB80" s="11">
        <f>'OddsRatio_working_3-way'!X80^(1/3)*COS(('OddsRatio_working_3-way'!Y80+4*PI())/3)</f>
        <v>-0.21201134472078226</v>
      </c>
      <c r="AC80" s="11">
        <f>'OddsRatio_working_3-way'!X80^(1/3)*SIN('OddsRatio_working_3-way'!Y80/3)</f>
        <v>5.8913467168672816E-2</v>
      </c>
      <c r="AD80" s="11">
        <f>'OddsRatio_working_3-way'!X80^(1/3)*SIN(('OddsRatio_working_3-way'!Y80+2*PI())/3)</f>
        <v>0.42612788800606721</v>
      </c>
      <c r="AE80" s="11">
        <f>'OddsRatio_working_3-way'!X80^(1/3)*SIN(('OddsRatio_working_3-way'!Y80+4*PI())/3)</f>
        <v>-0.48504135517474006</v>
      </c>
      <c r="AF80" s="11">
        <f>-'OddsRatio_working_3-way'!U80/(3*'OddsRatio_working_3-way'!X80^(1/3))*COS(('OddsRatio_working_3-way'!Y80)/3)</f>
        <v>0.52606380782774653</v>
      </c>
      <c r="AG80" s="11">
        <f>-'OddsRatio_working_3-way'!U80/(3*'OddsRatio_working_3-way'!X80^(1/3))*COS(('OddsRatio_working_3-way'!Y80+2*PI())/3)</f>
        <v>-0.31405246310696444</v>
      </c>
      <c r="AH80" s="11">
        <f>-'OddsRatio_working_3-way'!U80/(3*'OddsRatio_working_3-way'!X80^(1/3))*COS(('OddsRatio_working_3-way'!Y80+4*PI())/3)</f>
        <v>-0.2120113447207822</v>
      </c>
      <c r="AI80" s="11">
        <f>'OddsRatio_working_3-way'!U80/(3*'OddsRatio_working_3-way'!X80^(1/3))*SIN(('OddsRatio_working_3-way'!Y80)/3)</f>
        <v>-5.8913467168672802E-2</v>
      </c>
      <c r="AJ80" s="11">
        <f>'OddsRatio_working_3-way'!U80/(3*'OddsRatio_working_3-way'!X80^(1/3))*SIN(('OddsRatio_working_3-way'!Y80+2*PI())/3)</f>
        <v>-0.4261278880060671</v>
      </c>
      <c r="AK80" s="11">
        <f>'OddsRatio_working_3-way'!U80/(3*'OddsRatio_working_3-way'!X80^(1/3))*SIN(('OddsRatio_working_3-way'!Y80+4*PI())/3)</f>
        <v>0.48504135517473995</v>
      </c>
      <c r="AL80" s="11">
        <f>'OddsRatio_working_3-way'!Z80+'OddsRatio_working_3-way'!AF80</f>
        <v>1.0521276156554933</v>
      </c>
      <c r="AM80" s="11">
        <f>'OddsRatio_working_3-way'!AA80+'OddsRatio_working_3-way'!AG80</f>
        <v>-0.62810492621392888</v>
      </c>
      <c r="AN80" s="11">
        <f>'OddsRatio_working_3-way'!AB80+'OddsRatio_working_3-way'!AH80</f>
        <v>-0.42402268944156446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1.0521276156554933</v>
      </c>
      <c r="AS80" s="11">
        <f>IF(('OddsRatio_working_3-way'!X80=0),IF(Q80&gt;0,-Q80^(1/3),(-Q80)^(1/3)),'OddsRatio_working_3-way'!AM80-'OddsRatio_working_3-way'!R80/3)</f>
        <v>-0.62810492621392888</v>
      </c>
      <c r="AT80" s="11">
        <f>IF(('OddsRatio_working_3-way'!X80=0),IF(Q80&gt;0,-Q80^(1/3),(-Q80)^(1/3)),'OddsRatio_working_3-way'!AN80-'OddsRatio_working_3-way'!R80/3)</f>
        <v>-0.42402268944156446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1.28</v>
      </c>
      <c r="B81" s="4">
        <f>IF('True_Odds_Calculator_3-way'!B80="","",'True_Odds_Calculator_3-way'!B80)</f>
        <v>6.38</v>
      </c>
      <c r="C81" s="4">
        <f>IF('True_Odds_Calculator_3-way'!C80="","",'True_Odds_Calculator_3-way'!C80)</f>
        <v>9.6199999999999992</v>
      </c>
      <c r="D81" s="9">
        <f t="shared" si="26"/>
        <v>0.76245060572493506</v>
      </c>
      <c r="E81" s="9">
        <f t="shared" si="27"/>
        <v>0.14313502923242566</v>
      </c>
      <c r="F81" s="9">
        <f t="shared" si="28"/>
        <v>9.4414365042639045E-2</v>
      </c>
      <c r="G81" s="9">
        <f t="shared" si="29"/>
        <v>1.1127156139286827</v>
      </c>
      <c r="H81" s="9">
        <f t="shared" si="30"/>
        <v>1.3115603719000313</v>
      </c>
      <c r="I81" s="9">
        <f t="shared" si="31"/>
        <v>6.9864100029363119</v>
      </c>
      <c r="J81" s="9">
        <f t="shared" si="32"/>
        <v>10.591608592065242</v>
      </c>
      <c r="K81" s="11">
        <f t="shared" si="33"/>
        <v>0.78125</v>
      </c>
      <c r="L81" s="11">
        <f t="shared" si="34"/>
        <v>0.15673981191222572</v>
      </c>
      <c r="M81" s="11">
        <f t="shared" si="35"/>
        <v>0.10395010395010396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-0.16528820084854556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0.18177011711494473</v>
      </c>
      <c r="Q81" s="11">
        <f>2*'OddsRatio_working_3-way'!K81*'OddsRatio_working_3-way'!L81*'OddsRatio_working_3-way'!M81</f>
        <v>2.5457999595930633E-2</v>
      </c>
      <c r="R81" s="11">
        <f t="shared" si="36"/>
        <v>0</v>
      </c>
      <c r="S81" s="11">
        <f t="shared" si="37"/>
        <v>-1.099716230086512</v>
      </c>
      <c r="T81" s="11">
        <f t="shared" si="38"/>
        <v>-0.15402188096449745</v>
      </c>
      <c r="U81" s="11">
        <f>'OddsRatio_working_3-way'!S81-'OddsRatio_working_3-way'!R81^2/3</f>
        <v>-1.099716230086512</v>
      </c>
      <c r="V81" s="11">
        <f>'OddsRatio_working_3-way'!S81*'OddsRatio_working_3-way'!R81/3-2*'OddsRatio_working_3-way'!R81^3/27-'OddsRatio_working_3-way'!T81</f>
        <v>0.15402188096449745</v>
      </c>
      <c r="W81" s="11">
        <f>'OddsRatio_working_3-way'!V81^2+4*'OddsRatio_working_3-way'!U81^3/27</f>
        <v>-0.17330987958043795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0.22194178256711813</v>
      </c>
      <c r="Y81" s="11">
        <f>IF('OddsRatio_working_3-way'!W81&gt;=0,IF('OddsRatio_working_3-way'!V81+SQRT('OddsRatio_working_3-way'!W81)&gt;0,0,PI()),ACOS('OddsRatio_working_3-way'!V81/(2*'OddsRatio_working_3-way'!X81)))</f>
        <v>1.2164396085922233</v>
      </c>
      <c r="Z81" s="11">
        <f>'OddsRatio_working_3-way'!X81^(1/3)*COS('OddsRatio_working_3-way'!Y81/3)</f>
        <v>0.55635780696434134</v>
      </c>
      <c r="AA81" s="11">
        <f>'OddsRatio_working_3-way'!X81^(1/3)*COS(('OddsRatio_working_3-way'!Y81+2*PI())/3)</f>
        <v>-0.48500866559101113</v>
      </c>
      <c r="AB81" s="11">
        <f>'OddsRatio_working_3-way'!X81^(1/3)*COS(('OddsRatio_working_3-way'!Y81+4*PI())/3)</f>
        <v>-7.1349141373330413E-2</v>
      </c>
      <c r="AC81" s="11">
        <f>'OddsRatio_working_3-way'!X81^(1/3)*SIN('OddsRatio_working_3-way'!Y81/3)</f>
        <v>0.23882643765993053</v>
      </c>
      <c r="AD81" s="11">
        <f>'OddsRatio_working_3-way'!X81^(1/3)*SIN(('OddsRatio_working_3-way'!Y81+2*PI())/3)</f>
        <v>0.36240677559495321</v>
      </c>
      <c r="AE81" s="11">
        <f>'OddsRatio_working_3-way'!X81^(1/3)*SIN(('OddsRatio_working_3-way'!Y81+4*PI())/3)</f>
        <v>-0.60123321325488377</v>
      </c>
      <c r="AF81" s="11">
        <f>-'OddsRatio_working_3-way'!U81/(3*'OddsRatio_working_3-way'!X81^(1/3))*COS(('OddsRatio_working_3-way'!Y81)/3)</f>
        <v>0.55635780696434134</v>
      </c>
      <c r="AG81" s="11">
        <f>-'OddsRatio_working_3-way'!U81/(3*'OddsRatio_working_3-way'!X81^(1/3))*COS(('OddsRatio_working_3-way'!Y81+2*PI())/3)</f>
        <v>-0.48500866559101102</v>
      </c>
      <c r="AH81" s="11">
        <f>-'OddsRatio_working_3-way'!U81/(3*'OddsRatio_working_3-way'!X81^(1/3))*COS(('OddsRatio_working_3-way'!Y81+4*PI())/3)</f>
        <v>-7.1349141373330399E-2</v>
      </c>
      <c r="AI81" s="11">
        <f>'OddsRatio_working_3-way'!U81/(3*'OddsRatio_working_3-way'!X81^(1/3))*SIN(('OddsRatio_working_3-way'!Y81)/3)</f>
        <v>-0.2388264376599305</v>
      </c>
      <c r="AJ81" s="11">
        <f>'OddsRatio_working_3-way'!U81/(3*'OddsRatio_working_3-way'!X81^(1/3))*SIN(('OddsRatio_working_3-way'!Y81+2*PI())/3)</f>
        <v>-0.36240677559495316</v>
      </c>
      <c r="AK81" s="11">
        <f>'OddsRatio_working_3-way'!U81/(3*'OddsRatio_working_3-way'!X81^(1/3))*SIN(('OddsRatio_working_3-way'!Y81+4*PI())/3)</f>
        <v>0.60123321325488366</v>
      </c>
      <c r="AL81" s="11">
        <f>'OddsRatio_working_3-way'!Z81+'OddsRatio_working_3-way'!AF81</f>
        <v>1.1127156139286827</v>
      </c>
      <c r="AM81" s="11">
        <f>'OddsRatio_working_3-way'!AA81+'OddsRatio_working_3-way'!AG81</f>
        <v>-0.97001733118202216</v>
      </c>
      <c r="AN81" s="11">
        <f>'OddsRatio_working_3-way'!AB81+'OddsRatio_working_3-way'!AH81</f>
        <v>-0.1426982827466608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1.1127156139286827</v>
      </c>
      <c r="AS81" s="11">
        <f>IF(('OddsRatio_working_3-way'!X81=0),IF(Q81&gt;0,-Q81^(1/3),(-Q81)^(1/3)),'OddsRatio_working_3-way'!AM81-'OddsRatio_working_3-way'!R81/3)</f>
        <v>-0.97001733118202216</v>
      </c>
      <c r="AT81" s="11">
        <f>IF(('OddsRatio_working_3-way'!X81=0),IF(Q81&gt;0,-Q81^(1/3),(-Q81)^(1/3)),'OddsRatio_working_3-way'!AN81-'OddsRatio_working_3-way'!R81/3)</f>
        <v>-0.1426982827466608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1.56</v>
      </c>
      <c r="B82" s="4">
        <f>IF('True_Odds_Calculator_3-way'!B81="","",'True_Odds_Calculator_3-way'!B81)</f>
        <v>4.5</v>
      </c>
      <c r="C82" s="4">
        <f>IF('True_Odds_Calculator_3-way'!C81="","",'True_Odds_Calculator_3-way'!C81)</f>
        <v>5.97</v>
      </c>
      <c r="D82" s="9">
        <f t="shared" si="26"/>
        <v>0.62778967263402985</v>
      </c>
      <c r="E82" s="9">
        <f t="shared" si="27"/>
        <v>0.21251439562155608</v>
      </c>
      <c r="F82" s="9">
        <f t="shared" si="28"/>
        <v>0.1596959317444141</v>
      </c>
      <c r="G82" s="9">
        <f t="shared" si="29"/>
        <v>1.0587324510756464</v>
      </c>
      <c r="H82" s="9">
        <f t="shared" si="30"/>
        <v>1.5928901726023619</v>
      </c>
      <c r="I82" s="9">
        <f t="shared" si="31"/>
        <v>4.7055635787647629</v>
      </c>
      <c r="J82" s="9">
        <f t="shared" si="32"/>
        <v>6.2619002818459606</v>
      </c>
      <c r="K82" s="11">
        <f t="shared" si="33"/>
        <v>0.64102564102564097</v>
      </c>
      <c r="L82" s="11">
        <f t="shared" si="34"/>
        <v>0.22222222222222221</v>
      </c>
      <c r="M82" s="11">
        <f t="shared" si="35"/>
        <v>0.16750418760469013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-0.23243472824712352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0.21546478832910992</v>
      </c>
      <c r="Q82" s="11">
        <f>2*'OddsRatio_working_3-way'!K82*'OddsRatio_working_3-way'!L82*'OddsRatio_working_3-way'!M82</f>
        <v>4.7721990770566977E-2</v>
      </c>
      <c r="R82" s="11">
        <f t="shared" si="36"/>
        <v>0</v>
      </c>
      <c r="S82" s="11">
        <f t="shared" si="37"/>
        <v>-0.9269905145156655</v>
      </c>
      <c r="T82" s="11">
        <f t="shared" si="38"/>
        <v>-0.20531351373547407</v>
      </c>
      <c r="U82" s="11">
        <f>'OddsRatio_working_3-way'!S82-'OddsRatio_working_3-way'!R82^2/3</f>
        <v>-0.9269905145156655</v>
      </c>
      <c r="V82" s="11">
        <f>'OddsRatio_working_3-way'!S82*'OddsRatio_working_3-way'!R82/3-2*'OddsRatio_working_3-way'!R82^3/27-'OddsRatio_working_3-way'!T82</f>
        <v>0.20531351373547407</v>
      </c>
      <c r="W82" s="11">
        <f>'OddsRatio_working_3-way'!V82^2+4*'OddsRatio_working_3-way'!U82^3/27</f>
        <v>-7.5857254380543651E-2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0.17176356809794557</v>
      </c>
      <c r="Y82" s="11">
        <f>IF('OddsRatio_working_3-way'!W82&gt;=0,IF('OddsRatio_working_3-way'!V82+SQRT('OddsRatio_working_3-way'!W82)&gt;0,0,PI()),ACOS('OddsRatio_working_3-way'!V82/(2*'OddsRatio_working_3-way'!X82)))</f>
        <v>0.93021307953174703</v>
      </c>
      <c r="Z82" s="11">
        <f>'OddsRatio_working_3-way'!X82^(1/3)*COS('OddsRatio_working_3-way'!Y82/3)</f>
        <v>0.5293662255378232</v>
      </c>
      <c r="AA82" s="11">
        <f>'OddsRatio_working_3-way'!X82^(1/3)*COS(('OddsRatio_working_3-way'!Y82+2*PI())/3)</f>
        <v>-0.41157143113969041</v>
      </c>
      <c r="AB82" s="11">
        <f>'OddsRatio_working_3-way'!X82^(1/3)*COS(('OddsRatio_working_3-way'!Y82+4*PI())/3)</f>
        <v>-0.11779479439813267</v>
      </c>
      <c r="AC82" s="11">
        <f>'OddsRatio_working_3-way'!X82^(1/3)*SIN('OddsRatio_working_3-way'!Y82/3)</f>
        <v>0.16961202030436129</v>
      </c>
      <c r="AD82" s="11">
        <f>'OddsRatio_working_3-way'!X82^(1/3)*SIN(('OddsRatio_working_3-way'!Y82+2*PI())/3)</f>
        <v>0.37363858906905695</v>
      </c>
      <c r="AE82" s="11">
        <f>'OddsRatio_working_3-way'!X82^(1/3)*SIN(('OddsRatio_working_3-way'!Y82+4*PI())/3)</f>
        <v>-0.54325060937341818</v>
      </c>
      <c r="AF82" s="11">
        <f>-'OddsRatio_working_3-way'!U82/(3*'OddsRatio_working_3-way'!X82^(1/3))*COS(('OddsRatio_working_3-way'!Y82)/3)</f>
        <v>0.5293662255378232</v>
      </c>
      <c r="AG82" s="11">
        <f>-'OddsRatio_working_3-way'!U82/(3*'OddsRatio_working_3-way'!X82^(1/3))*COS(('OddsRatio_working_3-way'!Y82+2*PI())/3)</f>
        <v>-0.41157143113969041</v>
      </c>
      <c r="AH82" s="11">
        <f>-'OddsRatio_working_3-way'!U82/(3*'OddsRatio_working_3-way'!X82^(1/3))*COS(('OddsRatio_working_3-way'!Y82+4*PI())/3)</f>
        <v>-0.11779479439813267</v>
      </c>
      <c r="AI82" s="11">
        <f>'OddsRatio_working_3-way'!U82/(3*'OddsRatio_working_3-way'!X82^(1/3))*SIN(('OddsRatio_working_3-way'!Y82)/3)</f>
        <v>-0.16961202030436129</v>
      </c>
      <c r="AJ82" s="11">
        <f>'OddsRatio_working_3-way'!U82/(3*'OddsRatio_working_3-way'!X82^(1/3))*SIN(('OddsRatio_working_3-way'!Y82+2*PI())/3)</f>
        <v>-0.37363858906905695</v>
      </c>
      <c r="AK82" s="11">
        <f>'OddsRatio_working_3-way'!U82/(3*'OddsRatio_working_3-way'!X82^(1/3))*SIN(('OddsRatio_working_3-way'!Y82+4*PI())/3)</f>
        <v>0.54325060937341818</v>
      </c>
      <c r="AL82" s="11">
        <f>'OddsRatio_working_3-way'!Z82+'OddsRatio_working_3-way'!AF82</f>
        <v>1.0587324510756464</v>
      </c>
      <c r="AM82" s="11">
        <f>'OddsRatio_working_3-way'!AA82+'OddsRatio_working_3-way'!AG82</f>
        <v>-0.82314286227938083</v>
      </c>
      <c r="AN82" s="11">
        <f>'OddsRatio_working_3-way'!AB82+'OddsRatio_working_3-way'!AH82</f>
        <v>-0.23558958879626535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1.0587324510756464</v>
      </c>
      <c r="AS82" s="11">
        <f>IF(('OddsRatio_working_3-way'!X82=0),IF(Q82&gt;0,-Q82^(1/3),(-Q82)^(1/3)),'OddsRatio_working_3-way'!AM82-'OddsRatio_working_3-way'!R82/3)</f>
        <v>-0.82314286227938083</v>
      </c>
      <c r="AT82" s="11">
        <f>IF(('OddsRatio_working_3-way'!X82=0),IF(Q82&gt;0,-Q82^(1/3),(-Q82)^(1/3)),'OddsRatio_working_3-way'!AN82-'OddsRatio_working_3-way'!R82/3)</f>
        <v>-0.23558958879626535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1.6</v>
      </c>
      <c r="B83" s="4">
        <f>IF('True_Odds_Calculator_3-way'!B82="","",'True_Odds_Calculator_3-way'!B82)</f>
        <v>4.2699999999999996</v>
      </c>
      <c r="C83" s="4">
        <f>IF('True_Odds_Calculator_3-way'!C82="","",'True_Odds_Calculator_3-way'!C82)</f>
        <v>5.82</v>
      </c>
      <c r="D83" s="9">
        <f t="shared" si="26"/>
        <v>0.6117500842512148</v>
      </c>
      <c r="E83" s="9">
        <f t="shared" si="27"/>
        <v>0.22427223115885198</v>
      </c>
      <c r="F83" s="9">
        <f t="shared" si="28"/>
        <v>0.16397768458993331</v>
      </c>
      <c r="G83" s="9">
        <f t="shared" si="29"/>
        <v>1.0577574234528715</v>
      </c>
      <c r="H83" s="9">
        <f t="shared" si="30"/>
        <v>1.6346544540717229</v>
      </c>
      <c r="I83" s="9">
        <f t="shared" si="31"/>
        <v>4.4588667746908897</v>
      </c>
      <c r="J83" s="9">
        <f t="shared" si="32"/>
        <v>6.0983907810428413</v>
      </c>
      <c r="K83" s="11">
        <f t="shared" si="33"/>
        <v>0.625</v>
      </c>
      <c r="L83" s="11">
        <f t="shared" si="34"/>
        <v>0.23419203747072601</v>
      </c>
      <c r="M83" s="11">
        <f t="shared" si="35"/>
        <v>0.1718213058419244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-0.23783468939375652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0.21854905558640561</v>
      </c>
      <c r="Q83" s="11">
        <f>2*'OddsRatio_working_3-way'!K83*'OddsRatio_working_3-way'!L83*'OddsRatio_working_3-way'!M83</f>
        <v>5.0298977120001288E-2</v>
      </c>
      <c r="R83" s="11">
        <f t="shared" si="36"/>
        <v>0</v>
      </c>
      <c r="S83" s="11">
        <f t="shared" si="37"/>
        <v>-0.91891160260721338</v>
      </c>
      <c r="T83" s="11">
        <f t="shared" si="38"/>
        <v>-0.21148713523756349</v>
      </c>
      <c r="U83" s="11">
        <f>'OddsRatio_working_3-way'!S83-'OddsRatio_working_3-way'!R83^2/3</f>
        <v>-0.91891160260721338</v>
      </c>
      <c r="V83" s="11">
        <f>'OddsRatio_working_3-way'!S83*'OddsRatio_working_3-way'!R83/3-2*'OddsRatio_working_3-way'!R83^3/27-'OddsRatio_working_3-way'!T83</f>
        <v>0.21148713523756349</v>
      </c>
      <c r="W83" s="11">
        <f>'OddsRatio_working_3-way'!V83^2+4*'OddsRatio_working_3-way'!U83^3/27</f>
        <v>-7.0225430084035589E-2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0.16952303564340973</v>
      </c>
      <c r="Y83" s="11">
        <f>IF('OddsRatio_working_3-way'!W83&gt;=0,IF('OddsRatio_working_3-way'!V83+SQRT('OddsRatio_working_3-way'!W83)&gt;0,0,PI()),ACOS('OddsRatio_working_3-way'!V83/(2*'OddsRatio_working_3-way'!X83)))</f>
        <v>0.89723807668967326</v>
      </c>
      <c r="Z83" s="11">
        <f>'OddsRatio_working_3-way'!X83^(1/3)*COS('OddsRatio_working_3-way'!Y83/3)</f>
        <v>0.52887871172643586</v>
      </c>
      <c r="AA83" s="11">
        <f>'OddsRatio_working_3-way'!X83^(1/3)*COS(('OddsRatio_working_3-way'!Y83+2*PI())/3)</f>
        <v>-0.40566039488978267</v>
      </c>
      <c r="AB83" s="11">
        <f>'OddsRatio_working_3-way'!X83^(1/3)*COS(('OddsRatio_working_3-way'!Y83+4*PI())/3)</f>
        <v>-0.12321831683665339</v>
      </c>
      <c r="AC83" s="11">
        <f>'OddsRatio_working_3-way'!X83^(1/3)*SIN('OddsRatio_working_3-way'!Y83/3)</f>
        <v>0.16306800979445171</v>
      </c>
      <c r="AD83" s="11">
        <f>'OddsRatio_working_3-way'!X83^(1/3)*SIN(('OddsRatio_working_3-way'!Y83+2*PI())/3)</f>
        <v>0.37648839497865461</v>
      </c>
      <c r="AE83" s="11">
        <f>'OddsRatio_working_3-way'!X83^(1/3)*SIN(('OddsRatio_working_3-way'!Y83+4*PI())/3)</f>
        <v>-0.53955640477310618</v>
      </c>
      <c r="AF83" s="11">
        <f>-'OddsRatio_working_3-way'!U83/(3*'OddsRatio_working_3-way'!X83^(1/3))*COS(('OddsRatio_working_3-way'!Y83)/3)</f>
        <v>0.52887871172643575</v>
      </c>
      <c r="AG83" s="11">
        <f>-'OddsRatio_working_3-way'!U83/(3*'OddsRatio_working_3-way'!X83^(1/3))*COS(('OddsRatio_working_3-way'!Y83+2*PI())/3)</f>
        <v>-0.40566039488978262</v>
      </c>
      <c r="AH83" s="11">
        <f>-'OddsRatio_working_3-way'!U83/(3*'OddsRatio_working_3-way'!X83^(1/3))*COS(('OddsRatio_working_3-way'!Y83+4*PI())/3)</f>
        <v>-0.12321831683665337</v>
      </c>
      <c r="AI83" s="11">
        <f>'OddsRatio_working_3-way'!U83/(3*'OddsRatio_working_3-way'!X83^(1/3))*SIN(('OddsRatio_working_3-way'!Y83)/3)</f>
        <v>-0.16306800979445168</v>
      </c>
      <c r="AJ83" s="11">
        <f>'OddsRatio_working_3-way'!U83/(3*'OddsRatio_working_3-way'!X83^(1/3))*SIN(('OddsRatio_working_3-way'!Y83+2*PI())/3)</f>
        <v>-0.37648839497865455</v>
      </c>
      <c r="AK83" s="11">
        <f>'OddsRatio_working_3-way'!U83/(3*'OddsRatio_working_3-way'!X83^(1/3))*SIN(('OddsRatio_working_3-way'!Y83+4*PI())/3)</f>
        <v>0.53955640477310607</v>
      </c>
      <c r="AL83" s="11">
        <f>'OddsRatio_working_3-way'!Z83+'OddsRatio_working_3-way'!AF83</f>
        <v>1.0577574234528715</v>
      </c>
      <c r="AM83" s="11">
        <f>'OddsRatio_working_3-way'!AA83+'OddsRatio_working_3-way'!AG83</f>
        <v>-0.81132078977956534</v>
      </c>
      <c r="AN83" s="11">
        <f>'OddsRatio_working_3-way'!AB83+'OddsRatio_working_3-way'!AH83</f>
        <v>-0.24643663367330676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1.0577574234528715</v>
      </c>
      <c r="AS83" s="11">
        <f>IF(('OddsRatio_working_3-way'!X83=0),IF(Q83&gt;0,-Q83^(1/3),(-Q83)^(1/3)),'OddsRatio_working_3-way'!AM83-'OddsRatio_working_3-way'!R83/3)</f>
        <v>-0.81132078977956534</v>
      </c>
      <c r="AT83" s="11">
        <f>IF(('OddsRatio_working_3-way'!X83=0),IF(Q83&gt;0,-Q83^(1/3),(-Q83)^(1/3)),'OddsRatio_working_3-way'!AN83-'OddsRatio_working_3-way'!R83/3)</f>
        <v>-0.24643663367330676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2.2599999999999998</v>
      </c>
      <c r="B84" s="4">
        <f>IF('True_Odds_Calculator_3-way'!B83="","",'True_Odds_Calculator_3-way'!B83)</f>
        <v>3.65</v>
      </c>
      <c r="C84" s="4">
        <f>IF('True_Odds_Calculator_3-way'!C83="","",'True_Odds_Calculator_3-way'!C83)</f>
        <v>3.2</v>
      </c>
      <c r="D84" s="9">
        <f t="shared" si="26"/>
        <v>0.43162007481226805</v>
      </c>
      <c r="E84" s="9">
        <f t="shared" si="27"/>
        <v>0.26528221231574139</v>
      </c>
      <c r="F84" s="9">
        <f t="shared" si="28"/>
        <v>0.30309771287199061</v>
      </c>
      <c r="G84" s="9">
        <f t="shared" si="29"/>
        <v>1.0451209409493405</v>
      </c>
      <c r="H84" s="9">
        <f t="shared" si="30"/>
        <v>2.3168523855961687</v>
      </c>
      <c r="I84" s="9">
        <f t="shared" si="31"/>
        <v>3.7695704935157526</v>
      </c>
      <c r="J84" s="9">
        <f t="shared" si="32"/>
        <v>3.2992660700885494</v>
      </c>
      <c r="K84" s="11">
        <f t="shared" si="33"/>
        <v>0.44247787610619471</v>
      </c>
      <c r="L84" s="11">
        <f t="shared" si="34"/>
        <v>0.27397260273972601</v>
      </c>
      <c r="M84" s="11">
        <f t="shared" si="35"/>
        <v>0.3125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-0.27828373136137718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0.23146745060007279</v>
      </c>
      <c r="Q84" s="11">
        <f>2*'OddsRatio_working_3-way'!K84*'OddsRatio_working_3-way'!L84*'OddsRatio_working_3-way'!M84</f>
        <v>7.576675960722512E-2</v>
      </c>
      <c r="R84" s="11">
        <f t="shared" si="36"/>
        <v>0</v>
      </c>
      <c r="S84" s="11">
        <f t="shared" si="37"/>
        <v>-0.83176781289988844</v>
      </c>
      <c r="T84" s="11">
        <f t="shared" si="38"/>
        <v>-0.27226442320781941</v>
      </c>
      <c r="U84" s="11">
        <f>'OddsRatio_working_3-way'!S84-'OddsRatio_working_3-way'!R84^2/3</f>
        <v>-0.83176781289988844</v>
      </c>
      <c r="V84" s="11">
        <f>'OddsRatio_working_3-way'!S84*'OddsRatio_working_3-way'!R84/3-2*'OddsRatio_working_3-way'!R84^3/27-'OddsRatio_working_3-way'!T84</f>
        <v>0.27226442320781941</v>
      </c>
      <c r="W84" s="11">
        <f>'OddsRatio_working_3-way'!V84^2+4*'OddsRatio_working_3-way'!U84^3/27</f>
        <v>-1.1123687721891179E-2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0.14598938648629373</v>
      </c>
      <c r="Y84" s="11">
        <f>IF('OddsRatio_working_3-way'!W84&gt;=0,IF('OddsRatio_working_3-way'!V84+SQRT('OddsRatio_working_3-way'!W84)&gt;0,0,PI()),ACOS('OddsRatio_working_3-way'!V84/(2*'OddsRatio_working_3-way'!X84)))</f>
        <v>0.36957708400978806</v>
      </c>
      <c r="Z84" s="11">
        <f>'OddsRatio_working_3-way'!X84^(1/3)*COS('OddsRatio_working_3-way'!Y84/3)</f>
        <v>0.52256047047467025</v>
      </c>
      <c r="AA84" s="11">
        <f>'OddsRatio_working_3-way'!X84^(1/3)*COS(('OddsRatio_working_3-way'!Y84+2*PI())/3)</f>
        <v>-0.31731477144439707</v>
      </c>
      <c r="AB84" s="11">
        <f>'OddsRatio_working_3-way'!X84^(1/3)*COS(('OddsRatio_working_3-way'!Y84+4*PI())/3)</f>
        <v>-0.20524569903027354</v>
      </c>
      <c r="AC84" s="11">
        <f>'OddsRatio_working_3-way'!X84^(1/3)*SIN('OddsRatio_working_3-way'!Y84/3)</f>
        <v>6.4703109126126118E-2</v>
      </c>
      <c r="AD84" s="11">
        <f>'OddsRatio_working_3-way'!X84^(1/3)*SIN(('OddsRatio_working_3-way'!Y84+2*PI())/3)</f>
        <v>0.42019908788154958</v>
      </c>
      <c r="AE84" s="11">
        <f>'OddsRatio_working_3-way'!X84^(1/3)*SIN(('OddsRatio_working_3-way'!Y84+4*PI())/3)</f>
        <v>-0.48490219700767545</v>
      </c>
      <c r="AF84" s="11">
        <f>-'OddsRatio_working_3-way'!U84/(3*'OddsRatio_working_3-way'!X84^(1/3))*COS(('OddsRatio_working_3-way'!Y84)/3)</f>
        <v>0.52256047047467025</v>
      </c>
      <c r="AG84" s="11">
        <f>-'OddsRatio_working_3-way'!U84/(3*'OddsRatio_working_3-way'!X84^(1/3))*COS(('OddsRatio_working_3-way'!Y84+2*PI())/3)</f>
        <v>-0.31731477144439707</v>
      </c>
      <c r="AH84" s="11">
        <f>-'OddsRatio_working_3-way'!U84/(3*'OddsRatio_working_3-way'!X84^(1/3))*COS(('OddsRatio_working_3-way'!Y84+4*PI())/3)</f>
        <v>-0.20524569903027354</v>
      </c>
      <c r="AI84" s="11">
        <f>'OddsRatio_working_3-way'!U84/(3*'OddsRatio_working_3-way'!X84^(1/3))*SIN(('OddsRatio_working_3-way'!Y84)/3)</f>
        <v>-6.4703109126126118E-2</v>
      </c>
      <c r="AJ84" s="11">
        <f>'OddsRatio_working_3-way'!U84/(3*'OddsRatio_working_3-way'!X84^(1/3))*SIN(('OddsRatio_working_3-way'!Y84+2*PI())/3)</f>
        <v>-0.42019908788154958</v>
      </c>
      <c r="AK84" s="11">
        <f>'OddsRatio_working_3-way'!U84/(3*'OddsRatio_working_3-way'!X84^(1/3))*SIN(('OddsRatio_working_3-way'!Y84+4*PI())/3)</f>
        <v>0.48490219700767545</v>
      </c>
      <c r="AL84" s="11">
        <f>'OddsRatio_working_3-way'!Z84+'OddsRatio_working_3-way'!AF84</f>
        <v>1.0451209409493405</v>
      </c>
      <c r="AM84" s="11">
        <f>'OddsRatio_working_3-way'!AA84+'OddsRatio_working_3-way'!AG84</f>
        <v>-0.63462954288879414</v>
      </c>
      <c r="AN84" s="11">
        <f>'OddsRatio_working_3-way'!AB84+'OddsRatio_working_3-way'!AH84</f>
        <v>-0.41049139806054707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1.0451209409493405</v>
      </c>
      <c r="AS84" s="11">
        <f>IF(('OddsRatio_working_3-way'!X84=0),IF(Q84&gt;0,-Q84^(1/3),(-Q84)^(1/3)),'OddsRatio_working_3-way'!AM84-'OddsRatio_working_3-way'!R84/3)</f>
        <v>-0.63462954288879414</v>
      </c>
      <c r="AT84" s="11">
        <f>IF(('OddsRatio_working_3-way'!X84=0),IF(Q84&gt;0,-Q84^(1/3),(-Q84)^(1/3)),'OddsRatio_working_3-way'!AN84-'OddsRatio_working_3-way'!R84/3)</f>
        <v>-0.41049139806054707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2.4700000000000002</v>
      </c>
      <c r="B85" s="4">
        <f>IF('True_Odds_Calculator_3-way'!B84="","",'True_Odds_Calculator_3-way'!B84)</f>
        <v>3.83</v>
      </c>
      <c r="C85" s="4">
        <f>IF('True_Odds_Calculator_3-way'!C84="","",'True_Odds_Calculator_3-way'!C84)</f>
        <v>2.76</v>
      </c>
      <c r="D85" s="9">
        <f t="shared" si="26"/>
        <v>0.39458804761081079</v>
      </c>
      <c r="E85" s="9">
        <f t="shared" si="27"/>
        <v>0.25292338116535412</v>
      </c>
      <c r="F85" s="9">
        <f t="shared" si="28"/>
        <v>0.35248857122383515</v>
      </c>
      <c r="G85" s="9">
        <f t="shared" si="29"/>
        <v>1.0437337574327312</v>
      </c>
      <c r="H85" s="9">
        <f t="shared" si="30"/>
        <v>2.5342886234261148</v>
      </c>
      <c r="I85" s="9">
        <f t="shared" si="31"/>
        <v>3.9537665335346297</v>
      </c>
      <c r="J85" s="9">
        <f t="shared" si="32"/>
        <v>2.8369714130816064</v>
      </c>
      <c r="K85" s="11">
        <f t="shared" si="33"/>
        <v>0.40485829959514169</v>
      </c>
      <c r="L85" s="11">
        <f t="shared" si="34"/>
        <v>0.2610966057441253</v>
      </c>
      <c r="M85" s="11">
        <f t="shared" si="35"/>
        <v>0.3623188405797102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-0.2804217070965791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0.23209608502162171</v>
      </c>
      <c r="Q85" s="11">
        <f>2*'OddsRatio_working_3-way'!K85*'OddsRatio_working_3-way'!L85*'OddsRatio_working_3-way'!M85</f>
        <v>7.6599367993934561E-2</v>
      </c>
      <c r="R85" s="11">
        <f t="shared" si="36"/>
        <v>0</v>
      </c>
      <c r="S85" s="11">
        <f t="shared" si="37"/>
        <v>-0.82766804119656212</v>
      </c>
      <c r="T85" s="11">
        <f t="shared" si="38"/>
        <v>-0.27315776937180269</v>
      </c>
      <c r="U85" s="11">
        <f>'OddsRatio_working_3-way'!S85-'OddsRatio_working_3-way'!R85^2/3</f>
        <v>-0.82766804119656212</v>
      </c>
      <c r="V85" s="11">
        <f>'OddsRatio_working_3-way'!S85*'OddsRatio_working_3-way'!R85/3-2*'OddsRatio_working_3-way'!R85^3/27-'OddsRatio_working_3-way'!T85</f>
        <v>0.27315776937180269</v>
      </c>
      <c r="W85" s="11">
        <f>'OddsRatio_working_3-way'!V85^2+4*'OddsRatio_working_3-way'!U85^3/27</f>
        <v>-9.3820284035251028E-3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0.1449113482199583</v>
      </c>
      <c r="Y85" s="11">
        <f>IF('OddsRatio_working_3-way'!W85&gt;=0,IF('OddsRatio_working_3-way'!V85+SQRT('OddsRatio_working_3-way'!W85)&gt;0,0,PI()),ACOS('OddsRatio_working_3-way'!V85/(2*'OddsRatio_working_3-way'!X85)))</f>
        <v>0.34076408168414796</v>
      </c>
      <c r="Z85" s="11">
        <f>'OddsRatio_working_3-way'!X85^(1/3)*COS('OddsRatio_working_3-way'!Y85/3)</f>
        <v>0.52186687871636561</v>
      </c>
      <c r="AA85" s="11">
        <f>'OddsRatio_working_3-way'!X85^(1/3)*COS(('OddsRatio_working_3-way'!Y85+2*PI())/3)</f>
        <v>-0.31249147436019892</v>
      </c>
      <c r="AB85" s="11">
        <f>'OddsRatio_working_3-way'!X85^(1/3)*COS(('OddsRatio_working_3-way'!Y85+4*PI())/3)</f>
        <v>-0.20937540435616681</v>
      </c>
      <c r="AC85" s="11">
        <f>'OddsRatio_working_3-way'!X85^(1/3)*SIN('OddsRatio_working_3-way'!Y85/3)</f>
        <v>5.9534090774604483E-2</v>
      </c>
      <c r="AD85" s="11">
        <f>'OddsRatio_working_3-way'!X85^(1/3)*SIN(('OddsRatio_working_3-way'!Y85+2*PI())/3)</f>
        <v>0.42218292897476306</v>
      </c>
      <c r="AE85" s="11">
        <f>'OddsRatio_working_3-way'!X85^(1/3)*SIN(('OddsRatio_working_3-way'!Y85+4*PI())/3)</f>
        <v>-0.48171701974936731</v>
      </c>
      <c r="AF85" s="11">
        <f>-'OddsRatio_working_3-way'!U85/(3*'OddsRatio_working_3-way'!X85^(1/3))*COS(('OddsRatio_working_3-way'!Y85)/3)</f>
        <v>0.52186687871636572</v>
      </c>
      <c r="AG85" s="11">
        <f>-'OddsRatio_working_3-way'!U85/(3*'OddsRatio_working_3-way'!X85^(1/3))*COS(('OddsRatio_working_3-way'!Y85+2*PI())/3)</f>
        <v>-0.31249147436019897</v>
      </c>
      <c r="AH85" s="11">
        <f>-'OddsRatio_working_3-way'!U85/(3*'OddsRatio_working_3-way'!X85^(1/3))*COS(('OddsRatio_working_3-way'!Y85+4*PI())/3)</f>
        <v>-0.20937540435616686</v>
      </c>
      <c r="AI85" s="11">
        <f>'OddsRatio_working_3-way'!U85/(3*'OddsRatio_working_3-way'!X85^(1/3))*SIN(('OddsRatio_working_3-way'!Y85)/3)</f>
        <v>-5.9534090774604496E-2</v>
      </c>
      <c r="AJ85" s="11">
        <f>'OddsRatio_working_3-way'!U85/(3*'OddsRatio_working_3-way'!X85^(1/3))*SIN(('OddsRatio_working_3-way'!Y85+2*PI())/3)</f>
        <v>-0.42218292897476312</v>
      </c>
      <c r="AK85" s="11">
        <f>'OddsRatio_working_3-way'!U85/(3*'OddsRatio_working_3-way'!X85^(1/3))*SIN(('OddsRatio_working_3-way'!Y85+4*PI())/3)</f>
        <v>0.48171701974936743</v>
      </c>
      <c r="AL85" s="11">
        <f>'OddsRatio_working_3-way'!Z85+'OddsRatio_working_3-way'!AF85</f>
        <v>1.0437337574327312</v>
      </c>
      <c r="AM85" s="11">
        <f>'OddsRatio_working_3-way'!AA85+'OddsRatio_working_3-way'!AG85</f>
        <v>-0.62498294872039795</v>
      </c>
      <c r="AN85" s="11">
        <f>'OddsRatio_working_3-way'!AB85+'OddsRatio_working_3-way'!AH85</f>
        <v>-0.41875080871233367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1.0437337574327312</v>
      </c>
      <c r="AS85" s="11">
        <f>IF(('OddsRatio_working_3-way'!X85=0),IF(Q85&gt;0,-Q85^(1/3),(-Q85)^(1/3)),'OddsRatio_working_3-way'!AM85-'OddsRatio_working_3-way'!R85/3)</f>
        <v>-0.62498294872039795</v>
      </c>
      <c r="AT85" s="11">
        <f>IF(('OddsRatio_working_3-way'!X85=0),IF(Q85&gt;0,-Q85^(1/3),(-Q85)^(1/3)),'OddsRatio_working_3-way'!AN85-'OddsRatio_working_3-way'!R85/3)</f>
        <v>-0.41875080871233367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1.84</v>
      </c>
      <c r="B86" s="4">
        <f>IF('True_Odds_Calculator_3-way'!B85="","",'True_Odds_Calculator_3-way'!B85)</f>
        <v>3.89</v>
      </c>
      <c r="C86" s="4">
        <f>IF('True_Odds_Calculator_3-way'!C85="","",'True_Odds_Calculator_3-way'!C85)</f>
        <v>4.3600000000000003</v>
      </c>
      <c r="D86" s="9">
        <f t="shared" si="26"/>
        <v>0.53132508603410533</v>
      </c>
      <c r="E86" s="9">
        <f t="shared" si="27"/>
        <v>0.24784381577234996</v>
      </c>
      <c r="F86" s="9">
        <f t="shared" si="28"/>
        <v>0.22083109819354466</v>
      </c>
      <c r="G86" s="9">
        <f t="shared" si="29"/>
        <v>1.0501034880819846</v>
      </c>
      <c r="H86" s="9">
        <f t="shared" si="30"/>
        <v>1.8820869299888672</v>
      </c>
      <c r="I86" s="9">
        <f t="shared" si="31"/>
        <v>4.0347990805569349</v>
      </c>
      <c r="J86" s="9">
        <f t="shared" si="32"/>
        <v>4.5283477199554678</v>
      </c>
      <c r="K86" s="11">
        <f t="shared" si="33"/>
        <v>0.54347826086956519</v>
      </c>
      <c r="L86" s="11">
        <f t="shared" si="34"/>
        <v>0.25706940874035988</v>
      </c>
      <c r="M86" s="11">
        <f t="shared" si="35"/>
        <v>0.2293577981651376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-0.26137406521380224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0.22719162694070993</v>
      </c>
      <c r="Q86" s="11">
        <f>2*'OddsRatio_working_3-way'!K86*'OddsRatio_working_3-way'!L86*'OddsRatio_working_3-way'!M86</f>
        <v>6.4087906048155133E-2</v>
      </c>
      <c r="R86" s="11">
        <f t="shared" si="36"/>
        <v>0</v>
      </c>
      <c r="S86" s="11">
        <f t="shared" si="37"/>
        <v>-0.86922023711445395</v>
      </c>
      <c r="T86" s="11">
        <f t="shared" si="38"/>
        <v>-0.24519611766275148</v>
      </c>
      <c r="U86" s="11">
        <f>'OddsRatio_working_3-way'!S86-'OddsRatio_working_3-way'!R86^2/3</f>
        <v>-0.86922023711445395</v>
      </c>
      <c r="V86" s="11">
        <f>'OddsRatio_working_3-way'!S86*'OddsRatio_working_3-way'!R86/3-2*'OddsRatio_working_3-way'!R86^3/27-'OddsRatio_working_3-way'!T86</f>
        <v>0.24519611766275148</v>
      </c>
      <c r="W86" s="11">
        <f>'OddsRatio_working_3-way'!V86^2+4*'OddsRatio_working_3-way'!U86^3/27</f>
        <v>-3.7172786683170839E-2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0.15595986887662536</v>
      </c>
      <c r="Y86" s="11">
        <f>IF('OddsRatio_working_3-way'!W86&gt;=0,IF('OddsRatio_working_3-way'!V86+SQRT('OddsRatio_working_3-way'!W86)&gt;0,0,PI()),ACOS('OddsRatio_working_3-way'!V86/(2*'OddsRatio_working_3-way'!X86)))</f>
        <v>0.66634324467148498</v>
      </c>
      <c r="Z86" s="11">
        <f>'OddsRatio_working_3-way'!X86^(1/3)*COS('OddsRatio_working_3-way'!Y86/3)</f>
        <v>0.52505174404099242</v>
      </c>
      <c r="AA86" s="11">
        <f>'OddsRatio_working_3-way'!X86^(1/3)*COS(('OddsRatio_working_3-way'!Y86+2*PI())/3)</f>
        <v>-0.36521744342851248</v>
      </c>
      <c r="AB86" s="11">
        <f>'OddsRatio_working_3-way'!X86^(1/3)*COS(('OddsRatio_working_3-way'!Y86+4*PI())/3)</f>
        <v>-0.15983430061248027</v>
      </c>
      <c r="AC86" s="11">
        <f>'OddsRatio_working_3-way'!X86^(1/3)*SIN('OddsRatio_working_3-way'!Y86/3)</f>
        <v>0.11857801279184775</v>
      </c>
      <c r="AD86" s="11">
        <f>'OddsRatio_working_3-way'!X86^(1/3)*SIN(('OddsRatio_working_3-way'!Y86+2*PI())/3)</f>
        <v>0.39541914224490027</v>
      </c>
      <c r="AE86" s="11">
        <f>'OddsRatio_working_3-way'!X86^(1/3)*SIN(('OddsRatio_working_3-way'!Y86+4*PI())/3)</f>
        <v>-0.51399715503674792</v>
      </c>
      <c r="AF86" s="11">
        <f>-'OddsRatio_working_3-way'!U86/(3*'OddsRatio_working_3-way'!X86^(1/3))*COS(('OddsRatio_working_3-way'!Y86)/3)</f>
        <v>0.52505174404099231</v>
      </c>
      <c r="AG86" s="11">
        <f>-'OddsRatio_working_3-way'!U86/(3*'OddsRatio_working_3-way'!X86^(1/3))*COS(('OddsRatio_working_3-way'!Y86+2*PI())/3)</f>
        <v>-0.36521744342851237</v>
      </c>
      <c r="AH86" s="11">
        <f>-'OddsRatio_working_3-way'!U86/(3*'OddsRatio_working_3-way'!X86^(1/3))*COS(('OddsRatio_working_3-way'!Y86+4*PI())/3)</f>
        <v>-0.15983430061248022</v>
      </c>
      <c r="AI86" s="11">
        <f>'OddsRatio_working_3-way'!U86/(3*'OddsRatio_working_3-way'!X86^(1/3))*SIN(('OddsRatio_working_3-way'!Y86)/3)</f>
        <v>-0.11857801279184772</v>
      </c>
      <c r="AJ86" s="11">
        <f>'OddsRatio_working_3-way'!U86/(3*'OddsRatio_working_3-way'!X86^(1/3))*SIN(('OddsRatio_working_3-way'!Y86+2*PI())/3)</f>
        <v>-0.39541914224490021</v>
      </c>
      <c r="AK86" s="11">
        <f>'OddsRatio_working_3-way'!U86/(3*'OddsRatio_working_3-way'!X86^(1/3))*SIN(('OddsRatio_working_3-way'!Y86+4*PI())/3)</f>
        <v>0.51399715503674781</v>
      </c>
      <c r="AL86" s="11">
        <f>'OddsRatio_working_3-way'!Z86+'OddsRatio_working_3-way'!AF86</f>
        <v>1.0501034880819846</v>
      </c>
      <c r="AM86" s="11">
        <f>'OddsRatio_working_3-way'!AA86+'OddsRatio_working_3-way'!AG86</f>
        <v>-0.73043488685702485</v>
      </c>
      <c r="AN86" s="11">
        <f>'OddsRatio_working_3-way'!AB86+'OddsRatio_working_3-way'!AH86</f>
        <v>-0.31966860122496049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1.0501034880819846</v>
      </c>
      <c r="AS86" s="11">
        <f>IF(('OddsRatio_working_3-way'!X86=0),IF(Q86&gt;0,-Q86^(1/3),(-Q86)^(1/3)),'OddsRatio_working_3-way'!AM86-'OddsRatio_working_3-way'!R86/3)</f>
        <v>-0.73043488685702485</v>
      </c>
      <c r="AT86" s="11">
        <f>IF(('OddsRatio_working_3-way'!X86=0),IF(Q86&gt;0,-Q86^(1/3),(-Q86)^(1/3)),'OddsRatio_working_3-way'!AN86-'OddsRatio_working_3-way'!R86/3)</f>
        <v>-0.31966860122496049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3.56</v>
      </c>
      <c r="B87" s="4">
        <f>IF('True_Odds_Calculator_3-way'!B86="","",'True_Odds_Calculator_3-way'!B86)</f>
        <v>3.1</v>
      </c>
      <c r="C87" s="4">
        <f>IF('True_Odds_Calculator_3-way'!C86="","",'True_Odds_Calculator_3-way'!C86)</f>
        <v>2.2999999999999998</v>
      </c>
      <c r="D87" s="9">
        <f t="shared" si="26"/>
        <v>0.26934563898930586</v>
      </c>
      <c r="E87" s="9">
        <f t="shared" si="27"/>
        <v>0.31005222705395552</v>
      </c>
      <c r="F87" s="9">
        <f t="shared" si="28"/>
        <v>0.42060213395673862</v>
      </c>
      <c r="G87" s="9">
        <f t="shared" si="29"/>
        <v>1.059649084502662</v>
      </c>
      <c r="H87" s="9">
        <f t="shared" si="30"/>
        <v>3.7127016563268143</v>
      </c>
      <c r="I87" s="9">
        <f t="shared" si="31"/>
        <v>3.2252630774555904</v>
      </c>
      <c r="J87" s="9">
        <f t="shared" si="32"/>
        <v>2.3775438098534609</v>
      </c>
      <c r="K87" s="11">
        <f t="shared" si="33"/>
        <v>0.2808988764044944</v>
      </c>
      <c r="L87" s="11">
        <f t="shared" si="34"/>
        <v>0.32258064516129031</v>
      </c>
      <c r="M87" s="11">
        <f t="shared" si="35"/>
        <v>0.43478260869565222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-0.27533605433600716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0.23480467087949325</v>
      </c>
      <c r="Q87" s="11">
        <f>2*'OddsRatio_working_3-way'!K87*'OddsRatio_working_3-way'!L87*'OddsRatio_working_3-way'!M87</f>
        <v>7.879351371795075E-2</v>
      </c>
      <c r="R87" s="11">
        <f t="shared" si="36"/>
        <v>0</v>
      </c>
      <c r="S87" s="11">
        <f t="shared" si="37"/>
        <v>-0.85279304029304015</v>
      </c>
      <c r="T87" s="11">
        <f t="shared" si="38"/>
        <v>-0.2861721611721611</v>
      </c>
      <c r="U87" s="11">
        <f>'OddsRatio_working_3-way'!S87-'OddsRatio_working_3-way'!R87^2/3</f>
        <v>-0.85279304029304015</v>
      </c>
      <c r="V87" s="11">
        <f>'OddsRatio_working_3-way'!S87*'OddsRatio_working_3-way'!R87/3-2*'OddsRatio_working_3-way'!R87^3/27-'OddsRatio_working_3-way'!T87</f>
        <v>0.2861721611721611</v>
      </c>
      <c r="W87" s="11">
        <f>'OddsRatio_working_3-way'!V87^2+4*'OddsRatio_working_3-way'!U87^3/27</f>
        <v>-9.9868022237996901E-3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0.15155964836801469</v>
      </c>
      <c r="Y87" s="11">
        <f>IF('OddsRatio_working_3-way'!W87&gt;=0,IF('OddsRatio_working_3-way'!V87+SQRT('OddsRatio_working_3-way'!W87)&gt;0,0,PI()),ACOS('OddsRatio_working_3-way'!V87/(2*'OddsRatio_working_3-way'!X87)))</f>
        <v>0.33597026480181014</v>
      </c>
      <c r="Z87" s="11">
        <f>'OddsRatio_working_3-way'!X87^(1/3)*COS('OddsRatio_working_3-way'!Y87/3)</f>
        <v>0.52982454225133102</v>
      </c>
      <c r="AA87" s="11">
        <f>'OddsRatio_working_3-way'!X87^(1/3)*COS(('OddsRatio_working_3-way'!Y87+2*PI())/3)</f>
        <v>-0.31651387860436486</v>
      </c>
      <c r="AB87" s="11">
        <f>'OddsRatio_working_3-way'!X87^(1/3)*COS(('OddsRatio_working_3-way'!Y87+4*PI())/3)</f>
        <v>-0.21331066364696627</v>
      </c>
      <c r="AC87" s="11">
        <f>'OddsRatio_working_3-way'!X87^(1/3)*SIN('OddsRatio_working_3-way'!Y87/3)</f>
        <v>5.9584403936888873E-2</v>
      </c>
      <c r="AD87" s="11">
        <f>'OddsRatio_working_3-way'!X87^(1/3)*SIN(('OddsRatio_working_3-way'!Y87+2*PI())/3)</f>
        <v>0.42904931116966977</v>
      </c>
      <c r="AE87" s="11">
        <f>'OddsRatio_working_3-way'!X87^(1/3)*SIN(('OddsRatio_working_3-way'!Y87+4*PI())/3)</f>
        <v>-0.48863371510655867</v>
      </c>
      <c r="AF87" s="11">
        <f>-'OddsRatio_working_3-way'!U87/(3*'OddsRatio_working_3-way'!X87^(1/3))*COS(('OddsRatio_working_3-way'!Y87)/3)</f>
        <v>0.52982454225133091</v>
      </c>
      <c r="AG87" s="11">
        <f>-'OddsRatio_working_3-way'!U87/(3*'OddsRatio_working_3-way'!X87^(1/3))*COS(('OddsRatio_working_3-way'!Y87+2*PI())/3)</f>
        <v>-0.31651387860436481</v>
      </c>
      <c r="AH87" s="11">
        <f>-'OddsRatio_working_3-way'!U87/(3*'OddsRatio_working_3-way'!X87^(1/3))*COS(('OddsRatio_working_3-way'!Y87+4*PI())/3)</f>
        <v>-0.21331066364696621</v>
      </c>
      <c r="AI87" s="11">
        <f>'OddsRatio_working_3-way'!U87/(3*'OddsRatio_working_3-way'!X87^(1/3))*SIN(('OddsRatio_working_3-way'!Y87)/3)</f>
        <v>-5.9584403936888859E-2</v>
      </c>
      <c r="AJ87" s="11">
        <f>'OddsRatio_working_3-way'!U87/(3*'OddsRatio_working_3-way'!X87^(1/3))*SIN(('OddsRatio_working_3-way'!Y87+2*PI())/3)</f>
        <v>-0.42904931116966971</v>
      </c>
      <c r="AK87" s="11">
        <f>'OddsRatio_working_3-way'!U87/(3*'OddsRatio_working_3-way'!X87^(1/3))*SIN(('OddsRatio_working_3-way'!Y87+4*PI())/3)</f>
        <v>0.48863371510655862</v>
      </c>
      <c r="AL87" s="11">
        <f>'OddsRatio_working_3-way'!Z87+'OddsRatio_working_3-way'!AF87</f>
        <v>1.059649084502662</v>
      </c>
      <c r="AM87" s="11">
        <f>'OddsRatio_working_3-way'!AA87+'OddsRatio_working_3-way'!AG87</f>
        <v>-0.63302775720872972</v>
      </c>
      <c r="AN87" s="11">
        <f>'OddsRatio_working_3-way'!AB87+'OddsRatio_working_3-way'!AH87</f>
        <v>-0.42662132729393248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1.059649084502662</v>
      </c>
      <c r="AS87" s="11">
        <f>IF(('OddsRatio_working_3-way'!X87=0),IF(Q87&gt;0,-Q87^(1/3),(-Q87)^(1/3)),'OddsRatio_working_3-way'!AM87-'OddsRatio_working_3-way'!R87/3)</f>
        <v>-0.63302775720872972</v>
      </c>
      <c r="AT87" s="11">
        <f>IF(('OddsRatio_working_3-way'!X87=0),IF(Q87&gt;0,-Q87^(1/3),(-Q87)^(1/3)),'OddsRatio_working_3-way'!AN87-'OddsRatio_working_3-way'!R87/3)</f>
        <v>-0.42662132729393248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1.91</v>
      </c>
      <c r="B88" s="4">
        <f>IF('True_Odds_Calculator_3-way'!B87="","",'True_Odds_Calculator_3-way'!B87)</f>
        <v>3.36</v>
      </c>
      <c r="C88" s="4">
        <f>IF('True_Odds_Calculator_3-way'!C87="","",'True_Odds_Calculator_3-way'!C87)</f>
        <v>4.58</v>
      </c>
      <c r="D88" s="9">
        <f t="shared" si="26"/>
        <v>0.50773568590440254</v>
      </c>
      <c r="E88" s="9">
        <f t="shared" si="27"/>
        <v>0.28454504172615097</v>
      </c>
      <c r="F88" s="9">
        <f t="shared" si="28"/>
        <v>0.20771927236944634</v>
      </c>
      <c r="G88" s="9">
        <f t="shared" si="29"/>
        <v>1.0654161421525503</v>
      </c>
      <c r="H88" s="9">
        <f t="shared" si="30"/>
        <v>1.9695286893588211</v>
      </c>
      <c r="I88" s="9">
        <f t="shared" si="31"/>
        <v>3.5143820954800193</v>
      </c>
      <c r="J88" s="9">
        <f t="shared" si="32"/>
        <v>4.8141897889061305</v>
      </c>
      <c r="K88" s="11">
        <f t="shared" si="33"/>
        <v>0.52356020942408377</v>
      </c>
      <c r="L88" s="11">
        <f t="shared" si="34"/>
        <v>0.29761904761904762</v>
      </c>
      <c r="M88" s="11">
        <f t="shared" si="35"/>
        <v>0.2183406113537118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-0.26157624393180756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0.23305179315833419</v>
      </c>
      <c r="Q88" s="11">
        <f>2*'OddsRatio_working_3-way'!K88*'OddsRatio_working_3-way'!L88*'OddsRatio_working_3-way'!M88</f>
        <v>6.8044319170316558E-2</v>
      </c>
      <c r="R88" s="11">
        <f t="shared" si="36"/>
        <v>0</v>
      </c>
      <c r="S88" s="11">
        <f t="shared" si="37"/>
        <v>-0.89095167686210197</v>
      </c>
      <c r="T88" s="11">
        <f t="shared" si="38"/>
        <v>-0.26013187645608821</v>
      </c>
      <c r="U88" s="11">
        <f>'OddsRatio_working_3-way'!S88-'OddsRatio_working_3-way'!R88^2/3</f>
        <v>-0.89095167686210197</v>
      </c>
      <c r="V88" s="11">
        <f>'OddsRatio_working_3-way'!S88*'OddsRatio_working_3-way'!R88/3-2*'OddsRatio_working_3-way'!R88^3/27-'OddsRatio_working_3-way'!T88</f>
        <v>0.26013187645608821</v>
      </c>
      <c r="W88" s="11">
        <f>'OddsRatio_working_3-way'!V88^2+4*'OddsRatio_working_3-way'!U88^3/27</f>
        <v>-3.7106649633444122E-2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0.16184502060768632</v>
      </c>
      <c r="Y88" s="11">
        <f>IF('OddsRatio_working_3-way'!W88&gt;=0,IF('OddsRatio_working_3-way'!V88+SQRT('OddsRatio_working_3-way'!W88)&gt;0,0,PI()),ACOS('OddsRatio_working_3-way'!V88/(2*'OddsRatio_working_3-way'!X88)))</f>
        <v>0.63740130051901678</v>
      </c>
      <c r="Z88" s="11">
        <f>'OddsRatio_working_3-way'!X88^(1/3)*COS('OddsRatio_working_3-way'!Y88/3)</f>
        <v>0.53270807107627516</v>
      </c>
      <c r="AA88" s="11">
        <f>'OddsRatio_working_3-way'!X88^(1/3)*COS(('OddsRatio_working_3-way'!Y88+2*PI())/3)</f>
        <v>-0.36587540245585581</v>
      </c>
      <c r="AB88" s="11">
        <f>'OddsRatio_working_3-way'!X88^(1/3)*COS(('OddsRatio_working_3-way'!Y88+4*PI())/3)</f>
        <v>-0.16683266862041932</v>
      </c>
      <c r="AC88" s="11">
        <f>'OddsRatio_working_3-way'!X88^(1/3)*SIN('OddsRatio_working_3-way'!Y88/3)</f>
        <v>0.1149173759601283</v>
      </c>
      <c r="AD88" s="11">
        <f>'OddsRatio_working_3-way'!X88^(1/3)*SIN(('OddsRatio_working_3-way'!Y88+2*PI())/3)</f>
        <v>0.40388003437299658</v>
      </c>
      <c r="AE88" s="11">
        <f>'OddsRatio_working_3-way'!X88^(1/3)*SIN(('OddsRatio_working_3-way'!Y88+4*PI())/3)</f>
        <v>-0.51879741033312476</v>
      </c>
      <c r="AF88" s="11">
        <f>-'OddsRatio_working_3-way'!U88/(3*'OddsRatio_working_3-way'!X88^(1/3))*COS(('OddsRatio_working_3-way'!Y88)/3)</f>
        <v>0.53270807107627516</v>
      </c>
      <c r="AG88" s="11">
        <f>-'OddsRatio_working_3-way'!U88/(3*'OddsRatio_working_3-way'!X88^(1/3))*COS(('OddsRatio_working_3-way'!Y88+2*PI())/3)</f>
        <v>-0.36587540245585581</v>
      </c>
      <c r="AH88" s="11">
        <f>-'OddsRatio_working_3-way'!U88/(3*'OddsRatio_working_3-way'!X88^(1/3))*COS(('OddsRatio_working_3-way'!Y88+4*PI())/3)</f>
        <v>-0.16683266862041932</v>
      </c>
      <c r="AI88" s="11">
        <f>'OddsRatio_working_3-way'!U88/(3*'OddsRatio_working_3-way'!X88^(1/3))*SIN(('OddsRatio_working_3-way'!Y88)/3)</f>
        <v>-0.1149173759601283</v>
      </c>
      <c r="AJ88" s="11">
        <f>'OddsRatio_working_3-way'!U88/(3*'OddsRatio_working_3-way'!X88^(1/3))*SIN(('OddsRatio_working_3-way'!Y88+2*PI())/3)</f>
        <v>-0.40388003437299658</v>
      </c>
      <c r="AK88" s="11">
        <f>'OddsRatio_working_3-way'!U88/(3*'OddsRatio_working_3-way'!X88^(1/3))*SIN(('OddsRatio_working_3-way'!Y88+4*PI())/3)</f>
        <v>0.51879741033312476</v>
      </c>
      <c r="AL88" s="11">
        <f>'OddsRatio_working_3-way'!Z88+'OddsRatio_working_3-way'!AF88</f>
        <v>1.0654161421525503</v>
      </c>
      <c r="AM88" s="11">
        <f>'OddsRatio_working_3-way'!AA88+'OddsRatio_working_3-way'!AG88</f>
        <v>-0.73175080491171163</v>
      </c>
      <c r="AN88" s="11">
        <f>'OddsRatio_working_3-way'!AB88+'OddsRatio_working_3-way'!AH88</f>
        <v>-0.33366533724083863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1.0654161421525503</v>
      </c>
      <c r="AS88" s="11">
        <f>IF(('OddsRatio_working_3-way'!X88=0),IF(Q88&gt;0,-Q88^(1/3),(-Q88)^(1/3)),'OddsRatio_working_3-way'!AM88-'OddsRatio_working_3-way'!R88/3)</f>
        <v>-0.73175080491171163</v>
      </c>
      <c r="AT88" s="11">
        <f>IF(('OddsRatio_working_3-way'!X88=0),IF(Q88&gt;0,-Q88^(1/3),(-Q88)^(1/3)),'OddsRatio_working_3-way'!AN88-'OddsRatio_working_3-way'!R88/3)</f>
        <v>-0.33366533724083863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2.4900000000000002</v>
      </c>
      <c r="B89" s="4">
        <f>IF('True_Odds_Calculator_3-way'!B88="","",'True_Odds_Calculator_3-way'!B88)</f>
        <v>3.47</v>
      </c>
      <c r="C89" s="4">
        <f>IF('True_Odds_Calculator_3-way'!C88="","",'True_Odds_Calculator_3-way'!C88)</f>
        <v>2.74</v>
      </c>
      <c r="D89" s="9">
        <f t="shared" si="26"/>
        <v>0.3821025222036088</v>
      </c>
      <c r="E89" s="9">
        <f t="shared" si="27"/>
        <v>0.27168791159068328</v>
      </c>
      <c r="F89" s="9">
        <f t="shared" si="28"/>
        <v>0.34620956620570781</v>
      </c>
      <c r="G89" s="9">
        <f t="shared" si="29"/>
        <v>1.0853011161284731</v>
      </c>
      <c r="H89" s="9">
        <f t="shared" si="30"/>
        <v>2.6170986630314252</v>
      </c>
      <c r="I89" s="9">
        <f t="shared" si="31"/>
        <v>3.6806937568373286</v>
      </c>
      <c r="J89" s="9">
        <f t="shared" si="32"/>
        <v>2.8884239420635436</v>
      </c>
      <c r="K89" s="11">
        <f t="shared" si="33"/>
        <v>0.40160642570281119</v>
      </c>
      <c r="L89" s="11">
        <f t="shared" si="34"/>
        <v>0.28818443804034583</v>
      </c>
      <c r="M89" s="11">
        <f t="shared" si="35"/>
        <v>0.36496350364963503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-0.27049116552877184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0.24076617372115777</v>
      </c>
      <c r="Q89" s="11">
        <f>2*'OddsRatio_working_3-way'!K89*'OddsRatio_working_3-way'!L89*'OddsRatio_working_3-way'!M89</f>
        <v>8.4479359200406237E-2</v>
      </c>
      <c r="R89" s="11">
        <f t="shared" si="36"/>
        <v>0</v>
      </c>
      <c r="S89" s="11">
        <f t="shared" si="37"/>
        <v>-0.89010734694604199</v>
      </c>
      <c r="T89" s="11">
        <f t="shared" si="38"/>
        <v>-0.31231836734948842</v>
      </c>
      <c r="U89" s="11">
        <f>'OddsRatio_working_3-way'!S89-'OddsRatio_working_3-way'!R89^2/3</f>
        <v>-0.89010734694604199</v>
      </c>
      <c r="V89" s="11">
        <f>'OddsRatio_working_3-way'!S89*'OddsRatio_working_3-way'!R89/3-2*'OddsRatio_working_3-way'!R89^3/27-'OddsRatio_working_3-way'!T89</f>
        <v>0.31231836734948842</v>
      </c>
      <c r="W89" s="11">
        <f>'OddsRatio_working_3-way'!V89^2+4*'OddsRatio_working_3-way'!U89^3/27</f>
        <v>-6.9348847222990423E-3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0.16161501114233559</v>
      </c>
      <c r="Y89" s="11">
        <f>IF('OddsRatio_working_3-way'!W89&gt;=0,IF('OddsRatio_working_3-way'!V89+SQRT('OddsRatio_working_3-way'!W89)&gt;0,0,PI()),ACOS('OddsRatio_working_3-way'!V89/(2*'OddsRatio_working_3-way'!X89)))</f>
        <v>0.26057565920074399</v>
      </c>
      <c r="Z89" s="11">
        <f>'OddsRatio_working_3-way'!X89^(1/3)*COS('OddsRatio_working_3-way'!Y89/3)</f>
        <v>0.54265055806423668</v>
      </c>
      <c r="AA89" s="11">
        <f>'OddsRatio_working_3-way'!X89^(1/3)*COS(('OddsRatio_working_3-way'!Y89+2*PI())/3)</f>
        <v>-0.31224734656224101</v>
      </c>
      <c r="AB89" s="11">
        <f>'OddsRatio_working_3-way'!X89^(1/3)*COS(('OddsRatio_working_3-way'!Y89+4*PI())/3)</f>
        <v>-0.23040321150199602</v>
      </c>
      <c r="AC89" s="11">
        <f>'OddsRatio_working_3-way'!X89^(1/3)*SIN('OddsRatio_working_3-way'!Y89/3)</f>
        <v>4.7252733408624778E-2</v>
      </c>
      <c r="AD89" s="11">
        <f>'OddsRatio_working_3-way'!X89^(1/3)*SIN(('OddsRatio_working_3-way'!Y89+2*PI())/3)</f>
        <v>0.44632280195711915</v>
      </c>
      <c r="AE89" s="11">
        <f>'OddsRatio_working_3-way'!X89^(1/3)*SIN(('OddsRatio_working_3-way'!Y89+4*PI())/3)</f>
        <v>-0.49357553536574378</v>
      </c>
      <c r="AF89" s="11">
        <f>-'OddsRatio_working_3-way'!U89/(3*'OddsRatio_working_3-way'!X89^(1/3))*COS(('OddsRatio_working_3-way'!Y89)/3)</f>
        <v>0.54265055806423645</v>
      </c>
      <c r="AG89" s="11">
        <f>-'OddsRatio_working_3-way'!U89/(3*'OddsRatio_working_3-way'!X89^(1/3))*COS(('OddsRatio_working_3-way'!Y89+2*PI())/3)</f>
        <v>-0.3122473465622409</v>
      </c>
      <c r="AH89" s="11">
        <f>-'OddsRatio_working_3-way'!U89/(3*'OddsRatio_working_3-way'!X89^(1/3))*COS(('OddsRatio_working_3-way'!Y89+4*PI())/3)</f>
        <v>-0.23040321150199591</v>
      </c>
      <c r="AI89" s="11">
        <f>'OddsRatio_working_3-way'!U89/(3*'OddsRatio_working_3-way'!X89^(1/3))*SIN(('OddsRatio_working_3-way'!Y89)/3)</f>
        <v>-4.7252733408624757E-2</v>
      </c>
      <c r="AJ89" s="11">
        <f>'OddsRatio_working_3-way'!U89/(3*'OddsRatio_working_3-way'!X89^(1/3))*SIN(('OddsRatio_working_3-way'!Y89+2*PI())/3)</f>
        <v>-0.44632280195711899</v>
      </c>
      <c r="AK89" s="11">
        <f>'OddsRatio_working_3-way'!U89/(3*'OddsRatio_working_3-way'!X89^(1/3))*SIN(('OddsRatio_working_3-way'!Y89+4*PI())/3)</f>
        <v>0.49357553536574361</v>
      </c>
      <c r="AL89" s="11">
        <f>'OddsRatio_working_3-way'!Z89+'OddsRatio_working_3-way'!AF89</f>
        <v>1.0853011161284731</v>
      </c>
      <c r="AM89" s="11">
        <f>'OddsRatio_working_3-way'!AA89+'OddsRatio_working_3-way'!AG89</f>
        <v>-0.62449469312448191</v>
      </c>
      <c r="AN89" s="11">
        <f>'OddsRatio_working_3-way'!AB89+'OddsRatio_working_3-way'!AH89</f>
        <v>-0.46080642300399194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1.0853011161284731</v>
      </c>
      <c r="AS89" s="11">
        <f>IF(('OddsRatio_working_3-way'!X89=0),IF(Q89&gt;0,-Q89^(1/3),(-Q89)^(1/3)),'OddsRatio_working_3-way'!AM89-'OddsRatio_working_3-way'!R89/3)</f>
        <v>-0.62449469312448191</v>
      </c>
      <c r="AT89" s="11">
        <f>IF(('OddsRatio_working_3-way'!X89=0),IF(Q89&gt;0,-Q89^(1/3),(-Q89)^(1/3)),'OddsRatio_working_3-way'!AN89-'OddsRatio_working_3-way'!R89/3)</f>
        <v>-0.46080642300399194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3.55</v>
      </c>
      <c r="B90" s="4">
        <f>IF('True_Odds_Calculator_3-way'!B89="","",'True_Odds_Calculator_3-way'!B89)</f>
        <v>2.87</v>
      </c>
      <c r="C90" s="4">
        <f>IF('True_Odds_Calculator_3-way'!C89="","",'True_Odds_Calculator_3-way'!C89)</f>
        <v>2.42</v>
      </c>
      <c r="D90" s="9">
        <f t="shared" si="26"/>
        <v>0.2686944699081793</v>
      </c>
      <c r="E90" s="9">
        <f t="shared" si="27"/>
        <v>0.33378809024893497</v>
      </c>
      <c r="F90" s="9">
        <f t="shared" si="28"/>
        <v>0.3975174398428854</v>
      </c>
      <c r="G90" s="9">
        <f t="shared" si="29"/>
        <v>1.0673330288001557</v>
      </c>
      <c r="H90" s="9">
        <f t="shared" si="30"/>
        <v>3.7216992234403969</v>
      </c>
      <c r="I90" s="9">
        <f t="shared" si="31"/>
        <v>2.9959127638562912</v>
      </c>
      <c r="J90" s="9">
        <f t="shared" si="32"/>
        <v>2.5156129008962211</v>
      </c>
      <c r="K90" s="11">
        <f t="shared" si="33"/>
        <v>0.28169014084507044</v>
      </c>
      <c r="L90" s="11">
        <f t="shared" si="34"/>
        <v>0.34843205574912889</v>
      </c>
      <c r="M90" s="11">
        <f t="shared" si="35"/>
        <v>0.41322314049586778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-0.27462781121317692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0.23685754924629418</v>
      </c>
      <c r="Q90" s="11">
        <f>2*'OddsRatio_working_3-way'!K90*'OddsRatio_working_3-way'!L90*'OddsRatio_working_3-way'!M90</f>
        <v>8.1115599056950052E-2</v>
      </c>
      <c r="R90" s="11">
        <f t="shared" si="36"/>
        <v>0</v>
      </c>
      <c r="S90" s="11">
        <f t="shared" si="37"/>
        <v>-0.86246745440663342</v>
      </c>
      <c r="T90" s="11">
        <f t="shared" si="38"/>
        <v>-0.29536556657761415</v>
      </c>
      <c r="U90" s="11">
        <f>'OddsRatio_working_3-way'!S90-'OddsRatio_working_3-way'!R90^2/3</f>
        <v>-0.86246745440663342</v>
      </c>
      <c r="V90" s="11">
        <f>'OddsRatio_working_3-way'!S90*'OddsRatio_working_3-way'!R90/3-2*'OddsRatio_working_3-way'!R90^3/27-'OddsRatio_working_3-way'!T90</f>
        <v>0.29536556657761415</v>
      </c>
      <c r="W90" s="11">
        <f>'OddsRatio_working_3-way'!V90^2+4*'OddsRatio_working_3-way'!U90^3/27</f>
        <v>-7.8031095995057115E-3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0.15414597587937603</v>
      </c>
      <c r="Y90" s="11">
        <f>IF('OddsRatio_working_3-way'!W90&gt;=0,IF('OddsRatio_working_3-way'!V90+SQRT('OddsRatio_working_3-way'!W90)&gt;0,0,PI()),ACOS('OddsRatio_working_3-way'!V90/(2*'OddsRatio_working_3-way'!X90)))</f>
        <v>0.29060408482132094</v>
      </c>
      <c r="Z90" s="11">
        <f>'OddsRatio_working_3-way'!X90^(1/3)*COS('OddsRatio_working_3-way'!Y90/3)</f>
        <v>0.53366651440007784</v>
      </c>
      <c r="AA90" s="11">
        <f>'OddsRatio_working_3-way'!X90^(1/3)*COS(('OddsRatio_working_3-way'!Y90+2*PI())/3)</f>
        <v>-0.31174319104225273</v>
      </c>
      <c r="AB90" s="11">
        <f>'OddsRatio_working_3-way'!X90^(1/3)*COS(('OddsRatio_working_3-way'!Y90+4*PI())/3)</f>
        <v>-0.22192332335782494</v>
      </c>
      <c r="AC90" s="11">
        <f>'OddsRatio_working_3-way'!X90^(1/3)*SIN('OddsRatio_working_3-way'!Y90/3)</f>
        <v>5.185752478618099E-2</v>
      </c>
      <c r="AD90" s="11">
        <f>'OddsRatio_working_3-way'!X90^(1/3)*SIN(('OddsRatio_working_3-way'!Y90+2*PI())/3)</f>
        <v>0.43623999622647086</v>
      </c>
      <c r="AE90" s="11">
        <f>'OddsRatio_working_3-way'!X90^(1/3)*SIN(('OddsRatio_working_3-way'!Y90+4*PI())/3)</f>
        <v>-0.4880975210126518</v>
      </c>
      <c r="AF90" s="11">
        <f>-'OddsRatio_working_3-way'!U90/(3*'OddsRatio_working_3-way'!X90^(1/3))*COS(('OddsRatio_working_3-way'!Y90)/3)</f>
        <v>0.53366651440007784</v>
      </c>
      <c r="AG90" s="11">
        <f>-'OddsRatio_working_3-way'!U90/(3*'OddsRatio_working_3-way'!X90^(1/3))*COS(('OddsRatio_working_3-way'!Y90+2*PI())/3)</f>
        <v>-0.31174319104225273</v>
      </c>
      <c r="AH90" s="11">
        <f>-'OddsRatio_working_3-way'!U90/(3*'OddsRatio_working_3-way'!X90^(1/3))*COS(('OddsRatio_working_3-way'!Y90+4*PI())/3)</f>
        <v>-0.22192332335782494</v>
      </c>
      <c r="AI90" s="11">
        <f>'OddsRatio_working_3-way'!U90/(3*'OddsRatio_working_3-way'!X90^(1/3))*SIN(('OddsRatio_working_3-way'!Y90)/3)</f>
        <v>-5.185752478618099E-2</v>
      </c>
      <c r="AJ90" s="11">
        <f>'OddsRatio_working_3-way'!U90/(3*'OddsRatio_working_3-way'!X90^(1/3))*SIN(('OddsRatio_working_3-way'!Y90+2*PI())/3)</f>
        <v>-0.43623999622647086</v>
      </c>
      <c r="AK90" s="11">
        <f>'OddsRatio_working_3-way'!U90/(3*'OddsRatio_working_3-way'!X90^(1/3))*SIN(('OddsRatio_working_3-way'!Y90+4*PI())/3)</f>
        <v>0.4880975210126518</v>
      </c>
      <c r="AL90" s="11">
        <f>'OddsRatio_working_3-way'!Z90+'OddsRatio_working_3-way'!AF90</f>
        <v>1.0673330288001557</v>
      </c>
      <c r="AM90" s="11">
        <f>'OddsRatio_working_3-way'!AA90+'OddsRatio_working_3-way'!AG90</f>
        <v>-0.62348638208450546</v>
      </c>
      <c r="AN90" s="11">
        <f>'OddsRatio_working_3-way'!AB90+'OddsRatio_working_3-way'!AH90</f>
        <v>-0.44384664671564988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1.0673330288001557</v>
      </c>
      <c r="AS90" s="11">
        <f>IF(('OddsRatio_working_3-way'!X90=0),IF(Q90&gt;0,-Q90^(1/3),(-Q90)^(1/3)),'OddsRatio_working_3-way'!AM90-'OddsRatio_working_3-way'!R90/3)</f>
        <v>-0.62348638208450546</v>
      </c>
      <c r="AT90" s="11">
        <f>IF(('OddsRatio_working_3-way'!X90=0),IF(Q90&gt;0,-Q90^(1/3),(-Q90)^(1/3)),'OddsRatio_working_3-way'!AN90-'OddsRatio_working_3-way'!R90/3)</f>
        <v>-0.44384664671564988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3.08</v>
      </c>
      <c r="C91" s="4">
        <f>IF('True_Odds_Calculator_3-way'!C90="","",'True_Odds_Calculator_3-way'!C90)</f>
        <v>4.54</v>
      </c>
      <c r="D91" s="9">
        <f t="shared" si="26"/>
        <v>0.49319998374842999</v>
      </c>
      <c r="E91" s="9">
        <f t="shared" si="27"/>
        <v>0.30319269921046715</v>
      </c>
      <c r="F91" s="9">
        <f t="shared" si="28"/>
        <v>0.2036073170411028</v>
      </c>
      <c r="G91" s="9">
        <f t="shared" si="29"/>
        <v>1.10491944848058</v>
      </c>
      <c r="H91" s="9">
        <f t="shared" si="30"/>
        <v>2.0275750870869391</v>
      </c>
      <c r="I91" s="9">
        <f t="shared" si="31"/>
        <v>3.2982324528396063</v>
      </c>
      <c r="J91" s="9">
        <f t="shared" si="32"/>
        <v>4.9114148476212529</v>
      </c>
      <c r="K91" s="11">
        <f t="shared" si="33"/>
        <v>0.5181347150259068</v>
      </c>
      <c r="L91" s="11">
        <f t="shared" si="34"/>
        <v>0.32467532467532467</v>
      </c>
      <c r="M91" s="11">
        <f t="shared" si="35"/>
        <v>0.22026431718061673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-0.25373809044576656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0.24270427251413765</v>
      </c>
      <c r="Q91" s="11">
        <f>2*'OddsRatio_working_3-way'!K91*'OddsRatio_working_3-way'!L91*'OddsRatio_working_3-way'!M91</f>
        <v>7.4108174813477146E-2</v>
      </c>
      <c r="R91" s="11">
        <f t="shared" si="36"/>
        <v>0</v>
      </c>
      <c r="S91" s="11">
        <f t="shared" si="37"/>
        <v>-0.95651493273144472</v>
      </c>
      <c r="T91" s="11">
        <f t="shared" si="38"/>
        <v>-0.29206562831494498</v>
      </c>
      <c r="U91" s="11">
        <f>'OddsRatio_working_3-way'!S91-'OddsRatio_working_3-way'!R91^2/3</f>
        <v>-0.95651493273144472</v>
      </c>
      <c r="V91" s="11">
        <f>'OddsRatio_working_3-way'!S91*'OddsRatio_working_3-way'!R91/3-2*'OddsRatio_working_3-way'!R91^3/27-'OddsRatio_working_3-way'!T91</f>
        <v>0.29206562831494498</v>
      </c>
      <c r="W91" s="11">
        <f>'OddsRatio_working_3-way'!V91^2+4*'OddsRatio_working_3-way'!U91^3/27</f>
        <v>-4.4347361095614671E-2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0.18003450526122641</v>
      </c>
      <c r="Y91" s="11">
        <f>IF('OddsRatio_working_3-way'!W91&gt;=0,IF('OddsRatio_working_3-way'!V91+SQRT('OddsRatio_working_3-way'!W91)&gt;0,0,PI()),ACOS('OddsRatio_working_3-way'!V91/(2*'OddsRatio_working_3-way'!X91)))</f>
        <v>0.62470118322657819</v>
      </c>
      <c r="Z91" s="11">
        <f>'OddsRatio_working_3-way'!X91^(1/3)*COS('OddsRatio_working_3-way'!Y91/3)</f>
        <v>0.55245972424029</v>
      </c>
      <c r="AA91" s="11">
        <f>'OddsRatio_working_3-way'!X91^(1/3)*COS(('OddsRatio_working_3-way'!Y91+2*PI())/3)</f>
        <v>-0.37732349694508449</v>
      </c>
      <c r="AB91" s="11">
        <f>'OddsRatio_working_3-way'!X91^(1/3)*COS(('OddsRatio_working_3-way'!Y91+4*PI())/3)</f>
        <v>-0.17513622729520517</v>
      </c>
      <c r="AC91" s="11">
        <f>'OddsRatio_working_3-way'!X91^(1/3)*SIN('OddsRatio_working_3-way'!Y91/3)</f>
        <v>0.11673287455907329</v>
      </c>
      <c r="AD91" s="11">
        <f>'OddsRatio_working_3-way'!X91^(1/3)*SIN(('OddsRatio_working_3-way'!Y91+2*PI())/3)</f>
        <v>0.42007771848030023</v>
      </c>
      <c r="AE91" s="11">
        <f>'OddsRatio_working_3-way'!X91^(1/3)*SIN(('OddsRatio_working_3-way'!Y91+4*PI())/3)</f>
        <v>-0.53681059303937351</v>
      </c>
      <c r="AF91" s="11">
        <f>-'OddsRatio_working_3-way'!U91/(3*'OddsRatio_working_3-way'!X91^(1/3))*COS(('OddsRatio_working_3-way'!Y91)/3)</f>
        <v>0.55245972424029</v>
      </c>
      <c r="AG91" s="11">
        <f>-'OddsRatio_working_3-way'!U91/(3*'OddsRatio_working_3-way'!X91^(1/3))*COS(('OddsRatio_working_3-way'!Y91+2*PI())/3)</f>
        <v>-0.37732349694508449</v>
      </c>
      <c r="AH91" s="11">
        <f>-'OddsRatio_working_3-way'!U91/(3*'OddsRatio_working_3-way'!X91^(1/3))*COS(('OddsRatio_working_3-way'!Y91+4*PI())/3)</f>
        <v>-0.17513622729520517</v>
      </c>
      <c r="AI91" s="11">
        <f>'OddsRatio_working_3-way'!U91/(3*'OddsRatio_working_3-way'!X91^(1/3))*SIN(('OddsRatio_working_3-way'!Y91)/3)</f>
        <v>-0.11673287455907329</v>
      </c>
      <c r="AJ91" s="11">
        <f>'OddsRatio_working_3-way'!U91/(3*'OddsRatio_working_3-way'!X91^(1/3))*SIN(('OddsRatio_working_3-way'!Y91+2*PI())/3)</f>
        <v>-0.42007771848030023</v>
      </c>
      <c r="AK91" s="11">
        <f>'OddsRatio_working_3-way'!U91/(3*'OddsRatio_working_3-way'!X91^(1/3))*SIN(('OddsRatio_working_3-way'!Y91+4*PI())/3)</f>
        <v>0.53681059303937351</v>
      </c>
      <c r="AL91" s="11">
        <f>'OddsRatio_working_3-way'!Z91+'OddsRatio_working_3-way'!AF91</f>
        <v>1.10491944848058</v>
      </c>
      <c r="AM91" s="11">
        <f>'OddsRatio_working_3-way'!AA91+'OddsRatio_working_3-way'!AG91</f>
        <v>-0.75464699389016898</v>
      </c>
      <c r="AN91" s="11">
        <f>'OddsRatio_working_3-way'!AB91+'OddsRatio_working_3-way'!AH91</f>
        <v>-0.35027245459041034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1.10491944848058</v>
      </c>
      <c r="AS91" s="11">
        <f>IF(('OddsRatio_working_3-way'!X91=0),IF(Q91&gt;0,-Q91^(1/3),(-Q91)^(1/3)),'OddsRatio_working_3-way'!AM91-'OddsRatio_working_3-way'!R91/3)</f>
        <v>-0.75464699389016898</v>
      </c>
      <c r="AT91" s="11">
        <f>IF(('OddsRatio_working_3-way'!X91=0),IF(Q91&gt;0,-Q91^(1/3),(-Q91)^(1/3)),'OddsRatio_working_3-way'!AN91-'OddsRatio_working_3-way'!R91/3)</f>
        <v>-0.35027245459041034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5.25</v>
      </c>
      <c r="B92" s="4">
        <f>IF('True_Odds_Calculator_3-way'!B91="","",'True_Odds_Calculator_3-way'!B91)</f>
        <v>3.05</v>
      </c>
      <c r="C92" s="4">
        <f>IF('True_Odds_Calculator_3-way'!C91="","",'True_Odds_Calculator_3-way'!C91)</f>
        <v>1.89</v>
      </c>
      <c r="D92" s="9">
        <f t="shared" si="26"/>
        <v>0.17890973381756373</v>
      </c>
      <c r="E92" s="9">
        <f t="shared" si="27"/>
        <v>0.31116628278420311</v>
      </c>
      <c r="F92" s="9">
        <f t="shared" si="28"/>
        <v>0.5099239833982333</v>
      </c>
      <c r="G92" s="9">
        <f t="shared" si="29"/>
        <v>1.0798613667772314</v>
      </c>
      <c r="H92" s="9">
        <f t="shared" si="30"/>
        <v>5.5894108088032333</v>
      </c>
      <c r="I92" s="9">
        <f t="shared" si="31"/>
        <v>3.2137158018933238</v>
      </c>
      <c r="J92" s="9">
        <f t="shared" si="32"/>
        <v>1.9610766164317359</v>
      </c>
      <c r="K92" s="11">
        <f t="shared" si="33"/>
        <v>0.19047619047619047</v>
      </c>
      <c r="L92" s="11">
        <f t="shared" si="34"/>
        <v>0.32786885245901642</v>
      </c>
      <c r="M92" s="11">
        <f t="shared" si="35"/>
        <v>0.52910052910052918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-0.25621930618027411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0.23757894171633437</v>
      </c>
      <c r="Q92" s="11">
        <f>2*'OddsRatio_working_3-way'!K92*'OddsRatio_working_3-way'!L92*'OddsRatio_working_3-way'!M92</f>
        <v>6.6085936499675771E-2</v>
      </c>
      <c r="R92" s="11">
        <f t="shared" si="36"/>
        <v>0</v>
      </c>
      <c r="S92" s="11">
        <f t="shared" si="37"/>
        <v>-0.92724840004513742</v>
      </c>
      <c r="T92" s="11">
        <f t="shared" si="38"/>
        <v>-0.25792723227959319</v>
      </c>
      <c r="U92" s="11">
        <f>'OddsRatio_working_3-way'!S92-'OddsRatio_working_3-way'!R92^2/3</f>
        <v>-0.92724840004513742</v>
      </c>
      <c r="V92" s="11">
        <f>'OddsRatio_working_3-way'!S92*'OddsRatio_working_3-way'!R92/3-2*'OddsRatio_working_3-way'!R92^3/27-'OddsRatio_working_3-way'!T92</f>
        <v>0.25792723227959319</v>
      </c>
      <c r="W92" s="11">
        <f>'OddsRatio_working_3-way'!V92^2+4*'OddsRatio_working_3-way'!U92^3/27</f>
        <v>-5.1582954211162477E-2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0.17183524912148679</v>
      </c>
      <c r="Y92" s="11">
        <f>IF('OddsRatio_working_3-way'!W92&gt;=0,IF('OddsRatio_working_3-way'!V92+SQRT('OddsRatio_working_3-way'!W92)&gt;0,0,PI()),ACOS('OddsRatio_working_3-way'!V92/(2*'OddsRatio_working_3-way'!X92)))</f>
        <v>0.72196688436133027</v>
      </c>
      <c r="Z92" s="11">
        <f>'OddsRatio_working_3-way'!X92^(1/3)*COS('OddsRatio_working_3-way'!Y92/3)</f>
        <v>0.53993068338861583</v>
      </c>
      <c r="AA92" s="11">
        <f>'OddsRatio_working_3-way'!X92^(1/3)*COS(('OddsRatio_working_3-way'!Y92+2*PI())/3)</f>
        <v>-0.38471830620028974</v>
      </c>
      <c r="AB92" s="11">
        <f>'OddsRatio_working_3-way'!X92^(1/3)*COS(('OddsRatio_working_3-way'!Y92+4*PI())/3)</f>
        <v>-0.15521237718832601</v>
      </c>
      <c r="AC92" s="11">
        <f>'OddsRatio_working_3-way'!X92^(1/3)*SIN('OddsRatio_working_3-way'!Y92/3)</f>
        <v>0.13250530989567241</v>
      </c>
      <c r="AD92" s="11">
        <f>'OddsRatio_working_3-way'!X92^(1/3)*SIN(('OddsRatio_working_3-way'!Y92+2*PI())/3)</f>
        <v>0.40134103314939779</v>
      </c>
      <c r="AE92" s="11">
        <f>'OddsRatio_working_3-way'!X92^(1/3)*SIN(('OddsRatio_working_3-way'!Y92+4*PI())/3)</f>
        <v>-0.53384634304507017</v>
      </c>
      <c r="AF92" s="11">
        <f>-'OddsRatio_working_3-way'!U92/(3*'OddsRatio_working_3-way'!X92^(1/3))*COS(('OddsRatio_working_3-way'!Y92)/3)</f>
        <v>0.53993068338861561</v>
      </c>
      <c r="AG92" s="11">
        <f>-'OddsRatio_working_3-way'!U92/(3*'OddsRatio_working_3-way'!X92^(1/3))*COS(('OddsRatio_working_3-way'!Y92+2*PI())/3)</f>
        <v>-0.38471830620028957</v>
      </c>
      <c r="AH92" s="11">
        <f>-'OddsRatio_working_3-way'!U92/(3*'OddsRatio_working_3-way'!X92^(1/3))*COS(('OddsRatio_working_3-way'!Y92+4*PI())/3)</f>
        <v>-0.15521237718832595</v>
      </c>
      <c r="AI92" s="11">
        <f>'OddsRatio_working_3-way'!U92/(3*'OddsRatio_working_3-way'!X92^(1/3))*SIN(('OddsRatio_working_3-way'!Y92)/3)</f>
        <v>-0.13250530989567236</v>
      </c>
      <c r="AJ92" s="11">
        <f>'OddsRatio_working_3-way'!U92/(3*'OddsRatio_working_3-way'!X92^(1/3))*SIN(('OddsRatio_working_3-way'!Y92+2*PI())/3)</f>
        <v>-0.40134103314939767</v>
      </c>
      <c r="AK92" s="11">
        <f>'OddsRatio_working_3-way'!U92/(3*'OddsRatio_working_3-way'!X92^(1/3))*SIN(('OddsRatio_working_3-way'!Y92+4*PI())/3)</f>
        <v>0.53384634304506995</v>
      </c>
      <c r="AL92" s="11">
        <f>'OddsRatio_working_3-way'!Z92+'OddsRatio_working_3-way'!AF92</f>
        <v>1.0798613667772314</v>
      </c>
      <c r="AM92" s="11">
        <f>'OddsRatio_working_3-way'!AA92+'OddsRatio_working_3-way'!AG92</f>
        <v>-0.76943661240057937</v>
      </c>
      <c r="AN92" s="11">
        <f>'OddsRatio_working_3-way'!AB92+'OddsRatio_working_3-way'!AH92</f>
        <v>-0.31042475437665196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1.0798613667772314</v>
      </c>
      <c r="AS92" s="11">
        <f>IF(('OddsRatio_working_3-way'!X92=0),IF(Q92&gt;0,-Q92^(1/3),(-Q92)^(1/3)),'OddsRatio_working_3-way'!AM92-'OddsRatio_working_3-way'!R92/3)</f>
        <v>-0.76943661240057937</v>
      </c>
      <c r="AT92" s="11">
        <f>IF(('OddsRatio_working_3-way'!X92=0),IF(Q92&gt;0,-Q92^(1/3),(-Q92)^(1/3)),'OddsRatio_working_3-way'!AN92-'OddsRatio_working_3-way'!R92/3)</f>
        <v>-0.31042475437665196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6.16</v>
      </c>
      <c r="B93" s="4">
        <f>IF('True_Odds_Calculator_3-way'!B92="","",'True_Odds_Calculator_3-way'!B92)</f>
        <v>3.92</v>
      </c>
      <c r="C93" s="4">
        <f>IF('True_Odds_Calculator_3-way'!C92="","",'True_Odds_Calculator_3-way'!C92)</f>
        <v>1.63</v>
      </c>
      <c r="D93" s="9">
        <f t="shared" si="26"/>
        <v>0.15495767594569526</v>
      </c>
      <c r="E93" s="9">
        <f t="shared" si="27"/>
        <v>0.24473702570680714</v>
      </c>
      <c r="F93" s="9">
        <f t="shared" si="28"/>
        <v>0.60030529834749757</v>
      </c>
      <c r="G93" s="9">
        <f t="shared" si="29"/>
        <v>1.0568556301527037</v>
      </c>
      <c r="H93" s="9">
        <f t="shared" si="30"/>
        <v>6.4533750515879502</v>
      </c>
      <c r="I93" s="9">
        <f t="shared" si="31"/>
        <v>4.0860184400458941</v>
      </c>
      <c r="J93" s="9">
        <f t="shared" si="32"/>
        <v>1.6658190469962035</v>
      </c>
      <c r="K93" s="11">
        <f t="shared" si="33"/>
        <v>0.16233766233766234</v>
      </c>
      <c r="L93" s="11">
        <f t="shared" si="34"/>
        <v>0.25510204081632654</v>
      </c>
      <c r="M93" s="11">
        <f t="shared" si="35"/>
        <v>0.61349693251533743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-0.24116746531295163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0.22129101022928491</v>
      </c>
      <c r="Q93" s="11">
        <f>2*'OddsRatio_working_3-way'!K93*'OddsRatio_working_3-way'!L93*'OddsRatio_working_3-way'!M93</f>
        <v>5.0813090752993097E-2</v>
      </c>
      <c r="R93" s="11">
        <f t="shared" si="36"/>
        <v>0</v>
      </c>
      <c r="S93" s="11">
        <f t="shared" si="37"/>
        <v>-0.91758235275278943</v>
      </c>
      <c r="T93" s="11">
        <f t="shared" si="38"/>
        <v>-0.21069629225092756</v>
      </c>
      <c r="U93" s="11">
        <f>'OddsRatio_working_3-way'!S93-'OddsRatio_working_3-way'!R93^2/3</f>
        <v>-0.91758235275278943</v>
      </c>
      <c r="V93" s="11">
        <f>'OddsRatio_working_3-way'!S93*'OddsRatio_working_3-way'!R93/3-2*'OddsRatio_working_3-way'!R93^3/27-'OddsRatio_working_3-way'!T93</f>
        <v>0.21069629225092756</v>
      </c>
      <c r="W93" s="11">
        <f>'OddsRatio_working_3-way'!V93^2+4*'OddsRatio_working_3-way'!U93^3/27</f>
        <v>-7.006118031748293E-2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0.16915533385454565</v>
      </c>
      <c r="Y93" s="11">
        <f>IF('OddsRatio_working_3-way'!W93&gt;=0,IF('OddsRatio_working_3-way'!V93+SQRT('OddsRatio_working_3-way'!W93)&gt;0,0,PI()),ACOS('OddsRatio_working_3-way'!V93/(2*'OddsRatio_working_3-way'!X93)))</f>
        <v>0.89849344977105872</v>
      </c>
      <c r="Z93" s="11">
        <f>'OddsRatio_working_3-way'!X93^(1/3)*COS('OddsRatio_working_3-way'!Y93/3)</f>
        <v>0.52842781507635184</v>
      </c>
      <c r="AA93" s="11">
        <f>'OddsRatio_working_3-way'!X93^(1/3)*COS(('OddsRatio_working_3-way'!Y93+2*PI())/3)</f>
        <v>-0.40552428004643176</v>
      </c>
      <c r="AB93" s="11">
        <f>'OddsRatio_working_3-way'!X93^(1/3)*COS(('OddsRatio_working_3-way'!Y93+4*PI())/3)</f>
        <v>-0.12290353502992026</v>
      </c>
      <c r="AC93" s="11">
        <f>'OddsRatio_working_3-way'!X93^(1/3)*SIN('OddsRatio_working_3-way'!Y93/3)</f>
        <v>0.1631711632138555</v>
      </c>
      <c r="AD93" s="11">
        <f>'OddsRatio_working_3-way'!X93^(1/3)*SIN(('OddsRatio_working_3-way'!Y93+2*PI())/3)</f>
        <v>0.37604633031549856</v>
      </c>
      <c r="AE93" s="11">
        <f>'OddsRatio_working_3-way'!X93^(1/3)*SIN(('OddsRatio_working_3-way'!Y93+4*PI())/3)</f>
        <v>-0.53921749352935411</v>
      </c>
      <c r="AF93" s="11">
        <f>-'OddsRatio_working_3-way'!U93/(3*'OddsRatio_working_3-way'!X93^(1/3))*COS(('OddsRatio_working_3-way'!Y93)/3)</f>
        <v>0.52842781507635184</v>
      </c>
      <c r="AG93" s="11">
        <f>-'OddsRatio_working_3-way'!U93/(3*'OddsRatio_working_3-way'!X93^(1/3))*COS(('OddsRatio_working_3-way'!Y93+2*PI())/3)</f>
        <v>-0.40552428004643171</v>
      </c>
      <c r="AH93" s="11">
        <f>-'OddsRatio_working_3-way'!U93/(3*'OddsRatio_working_3-way'!X93^(1/3))*COS(('OddsRatio_working_3-way'!Y93+4*PI())/3)</f>
        <v>-0.12290353502992023</v>
      </c>
      <c r="AI93" s="11">
        <f>'OddsRatio_working_3-way'!U93/(3*'OddsRatio_working_3-way'!X93^(1/3))*SIN(('OddsRatio_working_3-way'!Y93)/3)</f>
        <v>-0.16317116321385547</v>
      </c>
      <c r="AJ93" s="11">
        <f>'OddsRatio_working_3-way'!U93/(3*'OddsRatio_working_3-way'!X93^(1/3))*SIN(('OddsRatio_working_3-way'!Y93+2*PI())/3)</f>
        <v>-0.37604633031549844</v>
      </c>
      <c r="AK93" s="11">
        <f>'OddsRatio_working_3-way'!U93/(3*'OddsRatio_working_3-way'!X93^(1/3))*SIN(('OddsRatio_working_3-way'!Y93+4*PI())/3)</f>
        <v>0.539217493529354</v>
      </c>
      <c r="AL93" s="11">
        <f>'OddsRatio_working_3-way'!Z93+'OddsRatio_working_3-way'!AF93</f>
        <v>1.0568556301527037</v>
      </c>
      <c r="AM93" s="11">
        <f>'OddsRatio_working_3-way'!AA93+'OddsRatio_working_3-way'!AG93</f>
        <v>-0.81104856009286341</v>
      </c>
      <c r="AN93" s="11">
        <f>'OddsRatio_working_3-way'!AB93+'OddsRatio_working_3-way'!AH93</f>
        <v>-0.24580707005984048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1.0568556301527037</v>
      </c>
      <c r="AS93" s="11">
        <f>IF(('OddsRatio_working_3-way'!X93=0),IF(Q93&gt;0,-Q93^(1/3),(-Q93)^(1/3)),'OddsRatio_working_3-way'!AM93-'OddsRatio_working_3-way'!R93/3)</f>
        <v>-0.81104856009286341</v>
      </c>
      <c r="AT93" s="11">
        <f>IF(('OddsRatio_working_3-way'!X93=0),IF(Q93&gt;0,-Q93^(1/3),(-Q93)^(1/3)),'OddsRatio_working_3-way'!AN93-'OddsRatio_working_3-way'!R93/3)</f>
        <v>-0.24580707005984048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1.83</v>
      </c>
      <c r="B94" s="4">
        <f>IF('True_Odds_Calculator_3-way'!B93="","",'True_Odds_Calculator_3-way'!B93)</f>
        <v>3.77</v>
      </c>
      <c r="C94" s="4">
        <f>IF('True_Odds_Calculator_3-way'!C93="","",'True_Odds_Calculator_3-way'!C93)</f>
        <v>4.55</v>
      </c>
      <c r="D94" s="9">
        <f t="shared" si="26"/>
        <v>0.53362759166376672</v>
      </c>
      <c r="E94" s="9">
        <f t="shared" si="27"/>
        <v>0.25531501181617533</v>
      </c>
      <c r="F94" s="9">
        <f t="shared" si="28"/>
        <v>0.21105739652005784</v>
      </c>
      <c r="G94" s="9">
        <f t="shared" si="29"/>
        <v>1.0529711668826593</v>
      </c>
      <c r="H94" s="9">
        <f t="shared" si="30"/>
        <v>1.8739660685126074</v>
      </c>
      <c r="I94" s="9">
        <f t="shared" si="31"/>
        <v>3.9167301322649668</v>
      </c>
      <c r="J94" s="9">
        <f t="shared" si="32"/>
        <v>4.7380476424334415</v>
      </c>
      <c r="K94" s="11">
        <f t="shared" si="33"/>
        <v>0.54644808743169393</v>
      </c>
      <c r="L94" s="11">
        <f t="shared" si="34"/>
        <v>0.26525198938992045</v>
      </c>
      <c r="M94" s="11">
        <f t="shared" si="35"/>
        <v>0.21978021978021978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-0.26000540602445199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0.22777298074075916</v>
      </c>
      <c r="Q94" s="11">
        <f>2*'OddsRatio_working_3-way'!K94*'OddsRatio_working_3-way'!L94*'OddsRatio_working_3-way'!M94</f>
        <v>6.3712721885527041E-2</v>
      </c>
      <c r="R94" s="11">
        <f t="shared" si="36"/>
        <v>0</v>
      </c>
      <c r="S94" s="11">
        <f t="shared" si="37"/>
        <v>-0.87603171112272349</v>
      </c>
      <c r="T94" s="11">
        <f t="shared" si="38"/>
        <v>-0.24504383527908352</v>
      </c>
      <c r="U94" s="11">
        <f>'OddsRatio_working_3-way'!S94-'OddsRatio_working_3-way'!R94^2/3</f>
        <v>-0.87603171112272349</v>
      </c>
      <c r="V94" s="11">
        <f>'OddsRatio_working_3-way'!S94*'OddsRatio_working_3-way'!R94/3-2*'OddsRatio_working_3-way'!R94^3/27-'OddsRatio_working_3-way'!T94</f>
        <v>0.24504383527908352</v>
      </c>
      <c r="W94" s="11">
        <f>'OddsRatio_working_3-way'!V94^2+4*'OddsRatio_working_3-way'!U94^3/27</f>
        <v>-3.9552686451905454E-2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0.15779667903681313</v>
      </c>
      <c r="Y94" s="11">
        <f>IF('OddsRatio_working_3-way'!W94&gt;=0,IF('OddsRatio_working_3-way'!V94+SQRT('OddsRatio_working_3-way'!W94)&gt;0,0,PI()),ACOS('OddsRatio_working_3-way'!V94/(2*'OddsRatio_working_3-way'!X94)))</f>
        <v>0.68177664741584987</v>
      </c>
      <c r="Z94" s="11">
        <f>'OddsRatio_working_3-way'!X94^(1/3)*COS('OddsRatio_working_3-way'!Y94/3)</f>
        <v>0.52648558344132967</v>
      </c>
      <c r="AA94" s="11">
        <f>'OddsRatio_working_3-way'!X94^(1/3)*COS(('OddsRatio_working_3-way'!Y94+2*PI())/3)</f>
        <v>-0.368682943475169</v>
      </c>
      <c r="AB94" s="11">
        <f>'OddsRatio_working_3-way'!X94^(1/3)*COS(('OddsRatio_working_3-way'!Y94+4*PI())/3)</f>
        <v>-0.15780263996616059</v>
      </c>
      <c r="AC94" s="11">
        <f>'OddsRatio_working_3-way'!X94^(1/3)*SIN('OddsRatio_working_3-way'!Y94/3)</f>
        <v>0.12175179999771593</v>
      </c>
      <c r="AD94" s="11">
        <f>'OddsRatio_working_3-way'!X94^(1/3)*SIN(('OddsRatio_working_3-way'!Y94+2*PI())/3)</f>
        <v>0.39507398998760535</v>
      </c>
      <c r="AE94" s="11">
        <f>'OddsRatio_working_3-way'!X94^(1/3)*SIN(('OddsRatio_working_3-way'!Y94+4*PI())/3)</f>
        <v>-0.51682578998532125</v>
      </c>
      <c r="AF94" s="11">
        <f>-'OddsRatio_working_3-way'!U94/(3*'OddsRatio_working_3-way'!X94^(1/3))*COS(('OddsRatio_working_3-way'!Y94)/3)</f>
        <v>0.52648558344132967</v>
      </c>
      <c r="AG94" s="11">
        <f>-'OddsRatio_working_3-way'!U94/(3*'OddsRatio_working_3-way'!X94^(1/3))*COS(('OddsRatio_working_3-way'!Y94+2*PI())/3)</f>
        <v>-0.368682943475169</v>
      </c>
      <c r="AH94" s="11">
        <f>-'OddsRatio_working_3-way'!U94/(3*'OddsRatio_working_3-way'!X94^(1/3))*COS(('OddsRatio_working_3-way'!Y94+4*PI())/3)</f>
        <v>-0.15780263996616059</v>
      </c>
      <c r="AI94" s="11">
        <f>'OddsRatio_working_3-way'!U94/(3*'OddsRatio_working_3-way'!X94^(1/3))*SIN(('OddsRatio_working_3-way'!Y94)/3)</f>
        <v>-0.12175179999771593</v>
      </c>
      <c r="AJ94" s="11">
        <f>'OddsRatio_working_3-way'!U94/(3*'OddsRatio_working_3-way'!X94^(1/3))*SIN(('OddsRatio_working_3-way'!Y94+2*PI())/3)</f>
        <v>-0.39507398998760535</v>
      </c>
      <c r="AK94" s="11">
        <f>'OddsRatio_working_3-way'!U94/(3*'OddsRatio_working_3-way'!X94^(1/3))*SIN(('OddsRatio_working_3-way'!Y94+4*PI())/3)</f>
        <v>0.51682578998532125</v>
      </c>
      <c r="AL94" s="11">
        <f>'OddsRatio_working_3-way'!Z94+'OddsRatio_working_3-way'!AF94</f>
        <v>1.0529711668826593</v>
      </c>
      <c r="AM94" s="11">
        <f>'OddsRatio_working_3-way'!AA94+'OddsRatio_working_3-way'!AG94</f>
        <v>-0.737365886950338</v>
      </c>
      <c r="AN94" s="11">
        <f>'OddsRatio_working_3-way'!AB94+'OddsRatio_working_3-way'!AH94</f>
        <v>-0.31560527993232118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1.0529711668826593</v>
      </c>
      <c r="AS94" s="11">
        <f>IF(('OddsRatio_working_3-way'!X94=0),IF(Q94&gt;0,-Q94^(1/3),(-Q94)^(1/3)),'OddsRatio_working_3-way'!AM94-'OddsRatio_working_3-way'!R94/3)</f>
        <v>-0.737365886950338</v>
      </c>
      <c r="AT94" s="11">
        <f>IF(('OddsRatio_working_3-way'!X94=0),IF(Q94&gt;0,-Q94^(1/3),(-Q94)^(1/3)),'OddsRatio_working_3-way'!AN94-'OddsRatio_working_3-way'!R94/3)</f>
        <v>-0.31560527993232118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2.59</v>
      </c>
      <c r="B95" s="4">
        <f>IF('True_Odds_Calculator_3-way'!B94="","",'True_Odds_Calculator_3-way'!B94)</f>
        <v>3.34</v>
      </c>
      <c r="C95" s="4">
        <f>IF('True_Odds_Calculator_3-way'!C94="","",'True_Odds_Calculator_3-way'!C94)</f>
        <v>2.88</v>
      </c>
      <c r="D95" s="9">
        <f t="shared" si="26"/>
        <v>0.37456042833323239</v>
      </c>
      <c r="E95" s="9">
        <f t="shared" si="27"/>
        <v>0.28923168306500763</v>
      </c>
      <c r="F95" s="9">
        <f t="shared" si="28"/>
        <v>0.33620788860175987</v>
      </c>
      <c r="G95" s="9">
        <f t="shared" si="29"/>
        <v>1.0501862754815936</v>
      </c>
      <c r="H95" s="9">
        <f t="shared" si="30"/>
        <v>2.669796178015734</v>
      </c>
      <c r="I95" s="9">
        <f t="shared" si="31"/>
        <v>3.4574358846269284</v>
      </c>
      <c r="J95" s="9">
        <f t="shared" si="32"/>
        <v>2.9743501979053963</v>
      </c>
      <c r="K95" s="11">
        <f t="shared" si="33"/>
        <v>0.38610038610038611</v>
      </c>
      <c r="L95" s="11">
        <f t="shared" si="34"/>
        <v>0.29940119760479045</v>
      </c>
      <c r="M95" s="11">
        <f t="shared" si="35"/>
        <v>0.34722222222222221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-0.28075798210528746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0.2332047616478754</v>
      </c>
      <c r="Q95" s="11">
        <f>2*'OddsRatio_working_3-way'!K95*'OddsRatio_working_3-way'!L95*'OddsRatio_working_3-way'!M95</f>
        <v>8.0277026384810823E-2</v>
      </c>
      <c r="R95" s="11">
        <f t="shared" si="36"/>
        <v>0</v>
      </c>
      <c r="S95" s="11">
        <f t="shared" si="37"/>
        <v>-0.83062557972232809</v>
      </c>
      <c r="T95" s="11">
        <f t="shared" si="38"/>
        <v>-0.28592963157395118</v>
      </c>
      <c r="U95" s="11">
        <f>'OddsRatio_working_3-way'!S95-'OddsRatio_working_3-way'!R95^2/3</f>
        <v>-0.83062557972232809</v>
      </c>
      <c r="V95" s="11">
        <f>'OddsRatio_working_3-way'!S95*'OddsRatio_working_3-way'!R95/3-2*'OddsRatio_working_3-way'!R95^3/27-'OddsRatio_working_3-way'!T95</f>
        <v>0.28592963157395118</v>
      </c>
      <c r="W95" s="11">
        <f>'OddsRatio_working_3-way'!V95^2+4*'OddsRatio_working_3-way'!U95^3/27</f>
        <v>-3.1451139833073016E-3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0.1456887677510888</v>
      </c>
      <c r="Y95" s="11">
        <f>IF('OddsRatio_working_3-way'!W95&gt;=0,IF('OddsRatio_working_3-way'!V95+SQRT('OddsRatio_working_3-way'!W95)&gt;0,0,PI()),ACOS('OddsRatio_working_3-way'!V95/(2*'OddsRatio_working_3-way'!X95)))</f>
        <v>0.19367817578616431</v>
      </c>
      <c r="Z95" s="11">
        <f>'OddsRatio_working_3-way'!X95^(1/3)*COS('OddsRatio_working_3-way'!Y95/3)</f>
        <v>0.5250931377407968</v>
      </c>
      <c r="AA95" s="11">
        <f>'OddsRatio_working_3-way'!X95^(1/3)*COS(('OddsRatio_working_3-way'!Y95+2*PI())/3)</f>
        <v>-0.29194542010179031</v>
      </c>
      <c r="AB95" s="11">
        <f>'OddsRatio_working_3-way'!X95^(1/3)*COS(('OddsRatio_working_3-way'!Y95+4*PI())/3)</f>
        <v>-0.2331477176390066</v>
      </c>
      <c r="AC95" s="11">
        <f>'OddsRatio_working_3-way'!X95^(1/3)*SIN('OddsRatio_working_3-way'!Y95/3)</f>
        <v>3.3946869344619816E-2</v>
      </c>
      <c r="AD95" s="11">
        <f>'OddsRatio_working_3-way'!X95^(1/3)*SIN(('OddsRatio_working_3-way'!Y95+2*PI())/3)</f>
        <v>0.43777056196410152</v>
      </c>
      <c r="AE95" s="11">
        <f>'OddsRatio_working_3-way'!X95^(1/3)*SIN(('OddsRatio_working_3-way'!Y95+4*PI())/3)</f>
        <v>-0.47171743130872118</v>
      </c>
      <c r="AF95" s="11">
        <f>-'OddsRatio_working_3-way'!U95/(3*'OddsRatio_working_3-way'!X95^(1/3))*COS(('OddsRatio_working_3-way'!Y95)/3)</f>
        <v>0.52509313774079669</v>
      </c>
      <c r="AG95" s="11">
        <f>-'OddsRatio_working_3-way'!U95/(3*'OddsRatio_working_3-way'!X95^(1/3))*COS(('OddsRatio_working_3-way'!Y95+2*PI())/3)</f>
        <v>-0.29194542010179025</v>
      </c>
      <c r="AH95" s="11">
        <f>-'OddsRatio_working_3-way'!U95/(3*'OddsRatio_working_3-way'!X95^(1/3))*COS(('OddsRatio_working_3-way'!Y95+4*PI())/3)</f>
        <v>-0.23314771763900657</v>
      </c>
      <c r="AI95" s="11">
        <f>'OddsRatio_working_3-way'!U95/(3*'OddsRatio_working_3-way'!X95^(1/3))*SIN(('OddsRatio_working_3-way'!Y95)/3)</f>
        <v>-3.3946869344619809E-2</v>
      </c>
      <c r="AJ95" s="11">
        <f>'OddsRatio_working_3-way'!U95/(3*'OddsRatio_working_3-way'!X95^(1/3))*SIN(('OddsRatio_working_3-way'!Y95+2*PI())/3)</f>
        <v>-0.43777056196410147</v>
      </c>
      <c r="AK95" s="11">
        <f>'OddsRatio_working_3-way'!U95/(3*'OddsRatio_working_3-way'!X95^(1/3))*SIN(('OddsRatio_working_3-way'!Y95+4*PI())/3)</f>
        <v>0.47171743130872112</v>
      </c>
      <c r="AL95" s="11">
        <f>'OddsRatio_working_3-way'!Z95+'OddsRatio_working_3-way'!AF95</f>
        <v>1.0501862754815936</v>
      </c>
      <c r="AM95" s="11">
        <f>'OddsRatio_working_3-way'!AA95+'OddsRatio_working_3-way'!AG95</f>
        <v>-0.58389084020358051</v>
      </c>
      <c r="AN95" s="11">
        <f>'OddsRatio_working_3-way'!AB95+'OddsRatio_working_3-way'!AH95</f>
        <v>-0.4662954352780132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1.0501862754815936</v>
      </c>
      <c r="AS95" s="11">
        <f>IF(('OddsRatio_working_3-way'!X95=0),IF(Q95&gt;0,-Q95^(1/3),(-Q95)^(1/3)),'OddsRatio_working_3-way'!AM95-'OddsRatio_working_3-way'!R95/3)</f>
        <v>-0.58389084020358051</v>
      </c>
      <c r="AT95" s="11">
        <f>IF(('OddsRatio_working_3-way'!X95=0),IF(Q95&gt;0,-Q95^(1/3),(-Q95)^(1/3)),'OddsRatio_working_3-way'!AN95-'OddsRatio_working_3-way'!R95/3)</f>
        <v>-0.4662954352780132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1.41</v>
      </c>
      <c r="B96" s="4">
        <f>IF('True_Odds_Calculator_3-way'!B95="","",'True_Odds_Calculator_3-way'!B95)</f>
        <v>5.21</v>
      </c>
      <c r="C96" s="4">
        <f>IF('True_Odds_Calculator_3-way'!C95="","",'True_Odds_Calculator_3-way'!C95)</f>
        <v>7.18</v>
      </c>
      <c r="D96" s="9">
        <f t="shared" si="26"/>
        <v>0.69143899176021573</v>
      </c>
      <c r="E96" s="9">
        <f t="shared" si="27"/>
        <v>0.17913698859807936</v>
      </c>
      <c r="F96" s="9">
        <f t="shared" si="28"/>
        <v>0.12942401964170472</v>
      </c>
      <c r="G96" s="9">
        <f t="shared" si="29"/>
        <v>1.0884370623345947</v>
      </c>
      <c r="H96" s="9">
        <f t="shared" si="30"/>
        <v>1.446259195557184</v>
      </c>
      <c r="I96" s="9">
        <f t="shared" si="31"/>
        <v>5.5823200324286439</v>
      </c>
      <c r="J96" s="9">
        <f t="shared" si="32"/>
        <v>7.7265410452277958</v>
      </c>
      <c r="K96" s="11">
        <f t="shared" si="33"/>
        <v>0.70921985815602839</v>
      </c>
      <c r="L96" s="11">
        <f t="shared" si="34"/>
        <v>0.19193857965451055</v>
      </c>
      <c r="M96" s="11">
        <f t="shared" si="35"/>
        <v>0.1392757660167131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-0.20224283637284424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0.20475875266883128</v>
      </c>
      <c r="Q96" s="11">
        <f>2*'OddsRatio_working_3-way'!K96*'OddsRatio_working_3-way'!L96*'OddsRatio_working_3-way'!M96</f>
        <v>3.7918287531265055E-2</v>
      </c>
      <c r="R96" s="11">
        <f t="shared" si="36"/>
        <v>0</v>
      </c>
      <c r="S96" s="11">
        <f t="shared" si="37"/>
        <v>-1.0124400762029901</v>
      </c>
      <c r="T96" s="11">
        <f t="shared" si="38"/>
        <v>-0.18748890300055374</v>
      </c>
      <c r="U96" s="11">
        <f>'OddsRatio_working_3-way'!S96-'OddsRatio_working_3-way'!R96^2/3</f>
        <v>-1.0124400762029901</v>
      </c>
      <c r="V96" s="11">
        <f>'OddsRatio_working_3-way'!S96*'OddsRatio_working_3-way'!R96/3-2*'OddsRatio_working_3-way'!R96^3/27-'OddsRatio_working_3-way'!T96</f>
        <v>0.18748890300055374</v>
      </c>
      <c r="W96" s="11">
        <f>'OddsRatio_working_3-way'!V96^2+4*'OddsRatio_working_3-way'!U96^3/27</f>
        <v>-0.11859404758749212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0.19605237586920693</v>
      </c>
      <c r="Y96" s="11">
        <f>IF('OddsRatio_working_3-way'!W96&gt;=0,IF('OddsRatio_working_3-way'!V96+SQRT('OddsRatio_working_3-way'!W96)&gt;0,0,PI()),ACOS('OddsRatio_working_3-way'!V96/(2*'OddsRatio_working_3-way'!X96)))</f>
        <v>1.072237557657548</v>
      </c>
      <c r="Z96" s="11">
        <f>'OddsRatio_working_3-way'!X96^(1/3)*COS('OddsRatio_working_3-way'!Y96/3)</f>
        <v>0.54421853116729735</v>
      </c>
      <c r="AA96" s="11">
        <f>'OddsRatio_working_3-way'!X96^(1/3)*COS(('OddsRatio_working_3-way'!Y96+2*PI())/3)</f>
        <v>-0.44811966812091225</v>
      </c>
      <c r="AB96" s="11">
        <f>'OddsRatio_working_3-way'!X96^(1/3)*COS(('OddsRatio_working_3-way'!Y96+4*PI())/3)</f>
        <v>-9.6098863046385014E-2</v>
      </c>
      <c r="AC96" s="11">
        <f>'OddsRatio_working_3-way'!X96^(1/3)*SIN('OddsRatio_working_3-way'!Y96/3)</f>
        <v>0.20323930657012704</v>
      </c>
      <c r="AD96" s="11">
        <f>'OddsRatio_working_3-way'!X96^(1/3)*SIN(('OddsRatio_working_3-way'!Y96+2*PI())/3)</f>
        <v>0.36968741991606929</v>
      </c>
      <c r="AE96" s="11">
        <f>'OddsRatio_working_3-way'!X96^(1/3)*SIN(('OddsRatio_working_3-way'!Y96+4*PI())/3)</f>
        <v>-0.57292672648619636</v>
      </c>
      <c r="AF96" s="11">
        <f>-'OddsRatio_working_3-way'!U96/(3*'OddsRatio_working_3-way'!X96^(1/3))*COS(('OddsRatio_working_3-way'!Y96)/3)</f>
        <v>0.54421853116729735</v>
      </c>
      <c r="AG96" s="11">
        <f>-'OddsRatio_working_3-way'!U96/(3*'OddsRatio_working_3-way'!X96^(1/3))*COS(('OddsRatio_working_3-way'!Y96+2*PI())/3)</f>
        <v>-0.44811966812091225</v>
      </c>
      <c r="AH96" s="11">
        <f>-'OddsRatio_working_3-way'!U96/(3*'OddsRatio_working_3-way'!X96^(1/3))*COS(('OddsRatio_working_3-way'!Y96+4*PI())/3)</f>
        <v>-9.6098863046385014E-2</v>
      </c>
      <c r="AI96" s="11">
        <f>'OddsRatio_working_3-way'!U96/(3*'OddsRatio_working_3-way'!X96^(1/3))*SIN(('OddsRatio_working_3-way'!Y96)/3)</f>
        <v>-0.20323930657012704</v>
      </c>
      <c r="AJ96" s="11">
        <f>'OddsRatio_working_3-way'!U96/(3*'OddsRatio_working_3-way'!X96^(1/3))*SIN(('OddsRatio_working_3-way'!Y96+2*PI())/3)</f>
        <v>-0.36968741991606929</v>
      </c>
      <c r="AK96" s="11">
        <f>'OddsRatio_working_3-way'!U96/(3*'OddsRatio_working_3-way'!X96^(1/3))*SIN(('OddsRatio_working_3-way'!Y96+4*PI())/3)</f>
        <v>0.57292672648619636</v>
      </c>
      <c r="AL96" s="11">
        <f>'OddsRatio_working_3-way'!Z96+'OddsRatio_working_3-way'!AF96</f>
        <v>1.0884370623345947</v>
      </c>
      <c r="AM96" s="11">
        <f>'OddsRatio_working_3-way'!AA96+'OddsRatio_working_3-way'!AG96</f>
        <v>-0.8962393362418245</v>
      </c>
      <c r="AN96" s="11">
        <f>'OddsRatio_working_3-way'!AB96+'OddsRatio_working_3-way'!AH96</f>
        <v>-0.19219772609277003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1.0884370623345947</v>
      </c>
      <c r="AS96" s="11">
        <f>IF(('OddsRatio_working_3-way'!X96=0),IF(Q96&gt;0,-Q96^(1/3),(-Q96)^(1/3)),'OddsRatio_working_3-way'!AM96-'OddsRatio_working_3-way'!R96/3)</f>
        <v>-0.8962393362418245</v>
      </c>
      <c r="AT96" s="11">
        <f>IF(('OddsRatio_working_3-way'!X96=0),IF(Q96&gt;0,-Q96^(1/3),(-Q96)^(1/3)),'OddsRatio_working_3-way'!AN96-'OddsRatio_working_3-way'!R96/3)</f>
        <v>-0.19219772609277003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2.64</v>
      </c>
      <c r="B97" s="4">
        <f>IF('True_Odds_Calculator_3-way'!B96="","",'True_Odds_Calculator_3-way'!B96)</f>
        <v>3.49</v>
      </c>
      <c r="C97" s="4">
        <f>IF('True_Odds_Calculator_3-way'!C96="","",'True_Odds_Calculator_3-way'!C96)</f>
        <v>2.76</v>
      </c>
      <c r="D97" s="9">
        <f t="shared" si="26"/>
        <v>0.36907852052713774</v>
      </c>
      <c r="E97" s="9">
        <f t="shared" si="27"/>
        <v>0.27812959161639006</v>
      </c>
      <c r="F97" s="9">
        <f t="shared" si="28"/>
        <v>0.35279188785647225</v>
      </c>
      <c r="G97" s="9">
        <f t="shared" si="29"/>
        <v>1.0423478956220715</v>
      </c>
      <c r="H97" s="9">
        <f t="shared" si="30"/>
        <v>2.7094505488201976</v>
      </c>
      <c r="I97" s="9">
        <f t="shared" si="31"/>
        <v>3.5954462600989574</v>
      </c>
      <c r="J97" s="9">
        <f t="shared" si="32"/>
        <v>2.8345322962948458</v>
      </c>
      <c r="K97" s="11">
        <f t="shared" si="33"/>
        <v>0.37878787878787878</v>
      </c>
      <c r="L97" s="11">
        <f t="shared" si="34"/>
        <v>0.28653295128939826</v>
      </c>
      <c r="M97" s="11">
        <f t="shared" si="35"/>
        <v>0.3623188405797102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-0.28262945890951374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0.23162042752176049</v>
      </c>
      <c r="Q97" s="11">
        <f>2*'OddsRatio_working_3-way'!K97*'OddsRatio_working_3-way'!L97*'OddsRatio_working_3-way'!M97</f>
        <v>7.8648702044740421E-2</v>
      </c>
      <c r="R97" s="11">
        <f t="shared" si="36"/>
        <v>0</v>
      </c>
      <c r="S97" s="11">
        <f t="shared" si="37"/>
        <v>-0.81951976420092765</v>
      </c>
      <c r="T97" s="11">
        <f t="shared" si="38"/>
        <v>-0.2782749623772251</v>
      </c>
      <c r="U97" s="11">
        <f>'OddsRatio_working_3-way'!S97-'OddsRatio_working_3-way'!R97^2/3</f>
        <v>-0.81951976420092765</v>
      </c>
      <c r="V97" s="11">
        <f>'OddsRatio_working_3-way'!S97*'OddsRatio_working_3-way'!R97/3-2*'OddsRatio_working_3-way'!R97^3/27-'OddsRatio_working_3-way'!T97</f>
        <v>0.2782749623772251</v>
      </c>
      <c r="W97" s="11">
        <f>'OddsRatio_working_3-way'!V97^2+4*'OddsRatio_working_3-way'!U97^3/27</f>
        <v>-4.1037616956363376E-3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0.14277667560011542</v>
      </c>
      <c r="Y97" s="11">
        <f>IF('OddsRatio_working_3-way'!W97&gt;=0,IF('OddsRatio_working_3-way'!V97+SQRT('OddsRatio_working_3-way'!W97)&gt;0,0,PI()),ACOS('OddsRatio_working_3-way'!V97/(2*'OddsRatio_working_3-way'!X97)))</f>
        <v>0.22626417795045639</v>
      </c>
      <c r="Z97" s="11">
        <f>'OddsRatio_working_3-way'!X97^(1/3)*COS('OddsRatio_working_3-way'!Y97/3)</f>
        <v>0.52117394781103576</v>
      </c>
      <c r="AA97" s="11">
        <f>'OddsRatio_working_3-way'!X97^(1/3)*COS(('OddsRatio_working_3-way'!Y97+2*PI())/3)</f>
        <v>-0.29469310447652719</v>
      </c>
      <c r="AB97" s="11">
        <f>'OddsRatio_working_3-way'!X97^(1/3)*COS(('OddsRatio_working_3-way'!Y97+4*PI())/3)</f>
        <v>-0.22648084333450844</v>
      </c>
      <c r="AC97" s="11">
        <f>'OddsRatio_working_3-way'!X97^(1/3)*SIN('OddsRatio_working_3-way'!Y97/3)</f>
        <v>3.9382367332377523E-2</v>
      </c>
      <c r="AD97" s="11">
        <f>'OddsRatio_working_3-way'!X97^(1/3)*SIN(('OddsRatio_working_3-way'!Y97+2*PI())/3)</f>
        <v>0.43165869492879344</v>
      </c>
      <c r="AE97" s="11">
        <f>'OddsRatio_working_3-way'!X97^(1/3)*SIN(('OddsRatio_working_3-way'!Y97+4*PI())/3)</f>
        <v>-0.47104106226117098</v>
      </c>
      <c r="AF97" s="11">
        <f>-'OddsRatio_working_3-way'!U97/(3*'OddsRatio_working_3-way'!X97^(1/3))*COS(('OddsRatio_working_3-way'!Y97)/3)</f>
        <v>0.52117394781103576</v>
      </c>
      <c r="AG97" s="11">
        <f>-'OddsRatio_working_3-way'!U97/(3*'OddsRatio_working_3-way'!X97^(1/3))*COS(('OddsRatio_working_3-way'!Y97+2*PI())/3)</f>
        <v>-0.29469310447652719</v>
      </c>
      <c r="AH97" s="11">
        <f>-'OddsRatio_working_3-way'!U97/(3*'OddsRatio_working_3-way'!X97^(1/3))*COS(('OddsRatio_working_3-way'!Y97+4*PI())/3)</f>
        <v>-0.22648084333450844</v>
      </c>
      <c r="AI97" s="11">
        <f>'OddsRatio_working_3-way'!U97/(3*'OddsRatio_working_3-way'!X97^(1/3))*SIN(('OddsRatio_working_3-way'!Y97)/3)</f>
        <v>-3.9382367332377523E-2</v>
      </c>
      <c r="AJ97" s="11">
        <f>'OddsRatio_working_3-way'!U97/(3*'OddsRatio_working_3-way'!X97^(1/3))*SIN(('OddsRatio_working_3-way'!Y97+2*PI())/3)</f>
        <v>-0.43165869492879344</v>
      </c>
      <c r="AK97" s="11">
        <f>'OddsRatio_working_3-way'!U97/(3*'OddsRatio_working_3-way'!X97^(1/3))*SIN(('OddsRatio_working_3-way'!Y97+4*PI())/3)</f>
        <v>0.47104106226117098</v>
      </c>
      <c r="AL97" s="11">
        <f>'OddsRatio_working_3-way'!Z97+'OddsRatio_working_3-way'!AF97</f>
        <v>1.0423478956220715</v>
      </c>
      <c r="AM97" s="11">
        <f>'OddsRatio_working_3-way'!AA97+'OddsRatio_working_3-way'!AG97</f>
        <v>-0.58938620895305438</v>
      </c>
      <c r="AN97" s="11">
        <f>'OddsRatio_working_3-way'!AB97+'OddsRatio_working_3-way'!AH97</f>
        <v>-0.45296168666901687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1.0423478956220715</v>
      </c>
      <c r="AS97" s="11">
        <f>IF(('OddsRatio_working_3-way'!X97=0),IF(Q97&gt;0,-Q97^(1/3),(-Q97)^(1/3)),'OddsRatio_working_3-way'!AM97-'OddsRatio_working_3-way'!R97/3)</f>
        <v>-0.58938620895305438</v>
      </c>
      <c r="AT97" s="11">
        <f>IF(('OddsRatio_working_3-way'!X97=0),IF(Q97&gt;0,-Q97^(1/3),(-Q97)^(1/3)),'OddsRatio_working_3-way'!AN97-'OddsRatio_working_3-way'!R97/3)</f>
        <v>-0.45296168666901687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2.89</v>
      </c>
      <c r="B98" s="4">
        <f>IF('True_Odds_Calculator_3-way'!B97="","",'True_Odds_Calculator_3-way'!B97)</f>
        <v>3.08</v>
      </c>
      <c r="C98" s="4">
        <f>IF('True_Odds_Calculator_3-way'!C97="","",'True_Odds_Calculator_3-way'!C97)</f>
        <v>2.8</v>
      </c>
      <c r="D98" s="9">
        <f t="shared" si="26"/>
        <v>0.33668866826301247</v>
      </c>
      <c r="E98" s="9">
        <f t="shared" si="27"/>
        <v>0.31564106206534381</v>
      </c>
      <c r="F98" s="9">
        <f t="shared" si="28"/>
        <v>0.34767026967164366</v>
      </c>
      <c r="G98" s="9">
        <f t="shared" si="29"/>
        <v>1.0423825024792848</v>
      </c>
      <c r="H98" s="9">
        <f t="shared" si="30"/>
        <v>2.9701029296858481</v>
      </c>
      <c r="I98" s="9">
        <f t="shared" si="31"/>
        <v>3.1681556051569126</v>
      </c>
      <c r="J98" s="9">
        <f t="shared" si="32"/>
        <v>2.8762885044627127</v>
      </c>
      <c r="K98" s="11">
        <f t="shared" si="33"/>
        <v>0.34602076124567471</v>
      </c>
      <c r="L98" s="11">
        <f t="shared" si="34"/>
        <v>0.32467532467532467</v>
      </c>
      <c r="M98" s="11">
        <f t="shared" si="35"/>
        <v>0.35714285714285715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-0.28391677526625625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0.23150971618593963</v>
      </c>
      <c r="Q98" s="11">
        <f>2*'OddsRatio_working_3-way'!K98*'OddsRatio_working_3-way'!L98*'OddsRatio_working_3-way'!M98</f>
        <v>8.024600214417317E-2</v>
      </c>
      <c r="R98" s="11">
        <f t="shared" si="36"/>
        <v>0</v>
      </c>
      <c r="S98" s="11">
        <f t="shared" si="37"/>
        <v>-0.81541400985845436</v>
      </c>
      <c r="T98" s="11">
        <f t="shared" si="38"/>
        <v>-0.2826391715280604</v>
      </c>
      <c r="U98" s="11">
        <f>'OddsRatio_working_3-way'!S98-'OddsRatio_working_3-way'!R98^2/3</f>
        <v>-0.81541400985845436</v>
      </c>
      <c r="V98" s="11">
        <f>'OddsRatio_working_3-way'!S98*'OddsRatio_working_3-way'!R98/3-2*'OddsRatio_working_3-way'!R98^3/27-'OddsRatio_working_3-way'!T98</f>
        <v>0.2826391715280604</v>
      </c>
      <c r="W98" s="11">
        <f>'OddsRatio_working_3-way'!V98^2+4*'OddsRatio_working_3-way'!U98^3/27</f>
        <v>-4.3639964368526185E-4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0.14170506424062057</v>
      </c>
      <c r="Y98" s="11">
        <f>IF('OddsRatio_working_3-way'!W98&gt;=0,IF('OddsRatio_working_3-way'!V98+SQRT('OddsRatio_working_3-way'!W98)&gt;0,0,PI()),ACOS('OddsRatio_working_3-way'!V98/(2*'OddsRatio_working_3-way'!X98)))</f>
        <v>7.3776980853371477E-2</v>
      </c>
      <c r="Z98" s="11">
        <f>'OddsRatio_working_3-way'!X98^(1/3)*COS('OddsRatio_working_3-way'!Y98/3)</f>
        <v>0.52119125123964238</v>
      </c>
      <c r="AA98" s="11">
        <f>'OddsRatio_working_3-way'!X98^(1/3)*COS(('OddsRatio_working_3-way'!Y98+2*PI())/3)</f>
        <v>-0.27169797618425368</v>
      </c>
      <c r="AB98" s="11">
        <f>'OddsRatio_working_3-way'!X98^(1/3)*COS(('OddsRatio_working_3-way'!Y98+4*PI())/3)</f>
        <v>-0.24949327505538882</v>
      </c>
      <c r="AC98" s="11">
        <f>'OddsRatio_working_3-way'!X98^(1/3)*SIN('OddsRatio_working_3-way'!Y98/3)</f>
        <v>1.2819890174025364E-2</v>
      </c>
      <c r="AD98" s="11">
        <f>'OddsRatio_working_3-way'!X98^(1/3)*SIN(('OddsRatio_working_3-way'!Y98+2*PI())/3)</f>
        <v>0.44495491871671544</v>
      </c>
      <c r="AE98" s="11">
        <f>'OddsRatio_working_3-way'!X98^(1/3)*SIN(('OddsRatio_working_3-way'!Y98+4*PI())/3)</f>
        <v>-0.45777480889074079</v>
      </c>
      <c r="AF98" s="11">
        <f>-'OddsRatio_working_3-way'!U98/(3*'OddsRatio_working_3-way'!X98^(1/3))*COS(('OddsRatio_working_3-way'!Y98)/3)</f>
        <v>0.52119125123964227</v>
      </c>
      <c r="AG98" s="11">
        <f>-'OddsRatio_working_3-way'!U98/(3*'OddsRatio_working_3-way'!X98^(1/3))*COS(('OddsRatio_working_3-way'!Y98+2*PI())/3)</f>
        <v>-0.27169797618425362</v>
      </c>
      <c r="AH98" s="11">
        <f>-'OddsRatio_working_3-way'!U98/(3*'OddsRatio_working_3-way'!X98^(1/3))*COS(('OddsRatio_working_3-way'!Y98+4*PI())/3)</f>
        <v>-0.24949327505538876</v>
      </c>
      <c r="AI98" s="11">
        <f>'OddsRatio_working_3-way'!U98/(3*'OddsRatio_working_3-way'!X98^(1/3))*SIN(('OddsRatio_working_3-way'!Y98)/3)</f>
        <v>-1.2819890174025362E-2</v>
      </c>
      <c r="AJ98" s="11">
        <f>'OddsRatio_working_3-way'!U98/(3*'OddsRatio_working_3-way'!X98^(1/3))*SIN(('OddsRatio_working_3-way'!Y98+2*PI())/3)</f>
        <v>-0.44495491871671533</v>
      </c>
      <c r="AK98" s="11">
        <f>'OddsRatio_working_3-way'!U98/(3*'OddsRatio_working_3-way'!X98^(1/3))*SIN(('OddsRatio_working_3-way'!Y98+4*PI())/3)</f>
        <v>0.45777480889074068</v>
      </c>
      <c r="AL98" s="11">
        <f>'OddsRatio_working_3-way'!Z98+'OddsRatio_working_3-way'!AF98</f>
        <v>1.0423825024792848</v>
      </c>
      <c r="AM98" s="11">
        <f>'OddsRatio_working_3-way'!AA98+'OddsRatio_working_3-way'!AG98</f>
        <v>-0.54339595236850724</v>
      </c>
      <c r="AN98" s="11">
        <f>'OddsRatio_working_3-way'!AB98+'OddsRatio_working_3-way'!AH98</f>
        <v>-0.49898655011077758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1.0423825024792848</v>
      </c>
      <c r="AS98" s="11">
        <f>IF(('OddsRatio_working_3-way'!X98=0),IF(Q98&gt;0,-Q98^(1/3),(-Q98)^(1/3)),'OddsRatio_working_3-way'!AM98-'OddsRatio_working_3-way'!R98/3)</f>
        <v>-0.54339595236850724</v>
      </c>
      <c r="AT98" s="11">
        <f>IF(('OddsRatio_working_3-way'!X98=0),IF(Q98&gt;0,-Q98^(1/3),(-Q98)^(1/3)),'OddsRatio_working_3-way'!AN98-'OddsRatio_working_3-way'!R98/3)</f>
        <v>-0.49898655011077758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1.75</v>
      </c>
      <c r="B99" s="4">
        <f>IF('True_Odds_Calculator_3-way'!B98="","",'True_Odds_Calculator_3-way'!B98)</f>
        <v>3.74</v>
      </c>
      <c r="C99" s="4">
        <f>IF('True_Odds_Calculator_3-way'!C98="","",'True_Odds_Calculator_3-way'!C98)</f>
        <v>5.23</v>
      </c>
      <c r="D99" s="9">
        <f t="shared" si="26"/>
        <v>0.55896041345436209</v>
      </c>
      <c r="E99" s="9">
        <f t="shared" si="27"/>
        <v>0.25755873428086878</v>
      </c>
      <c r="F99" s="9">
        <f t="shared" si="28"/>
        <v>0.18348085226476907</v>
      </c>
      <c r="G99" s="9">
        <f t="shared" si="29"/>
        <v>1.0520472790312616</v>
      </c>
      <c r="H99" s="9">
        <f t="shared" si="30"/>
        <v>1.7890354592734461</v>
      </c>
      <c r="I99" s="9">
        <f t="shared" si="31"/>
        <v>3.8826095445456574</v>
      </c>
      <c r="J99" s="9">
        <f t="shared" si="32"/>
        <v>5.4501599903022369</v>
      </c>
      <c r="K99" s="11">
        <f t="shared" si="33"/>
        <v>0.5714285714285714</v>
      </c>
      <c r="L99" s="11">
        <f t="shared" si="34"/>
        <v>0.26737967914438499</v>
      </c>
      <c r="M99" s="11">
        <f t="shared" si="35"/>
        <v>0.19120458891013384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-0.25394569439108861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0.22553085200706385</v>
      </c>
      <c r="Q99" s="11">
        <f>2*'OddsRatio_working_3-way'!K99*'OddsRatio_working_3-way'!L99*'OddsRatio_working_3-way'!M99</f>
        <v>5.8427681867114986E-2</v>
      </c>
      <c r="R99" s="11">
        <f t="shared" si="36"/>
        <v>0</v>
      </c>
      <c r="S99" s="11">
        <f t="shared" si="37"/>
        <v>-0.88810661881014397</v>
      </c>
      <c r="T99" s="11">
        <f t="shared" si="38"/>
        <v>-0.23007943492490776</v>
      </c>
      <c r="U99" s="11">
        <f>'OddsRatio_working_3-way'!S99-'OddsRatio_working_3-way'!R99^2/3</f>
        <v>-0.88810661881014397</v>
      </c>
      <c r="V99" s="11">
        <f>'OddsRatio_working_3-way'!S99*'OddsRatio_working_3-way'!R99/3-2*'OddsRatio_working_3-way'!R99^3/27-'OddsRatio_working_3-way'!T99</f>
        <v>0.23007943492490776</v>
      </c>
      <c r="W99" s="11">
        <f>'OddsRatio_working_3-way'!V99^2+4*'OddsRatio_working_3-way'!U99^3/27</f>
        <v>-5.0838168165894218E-2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0.16107041514603099</v>
      </c>
      <c r="Y99" s="11">
        <f>IF('OddsRatio_working_3-way'!W99&gt;=0,IF('OddsRatio_working_3-way'!V99+SQRT('OddsRatio_working_3-way'!W99)&gt;0,0,PI()),ACOS('OddsRatio_working_3-way'!V99/(2*'OddsRatio_working_3-way'!X99)))</f>
        <v>0.77528721662789524</v>
      </c>
      <c r="Z99" s="11">
        <f>'OddsRatio_working_3-way'!X99^(1/3)*COS('OddsRatio_working_3-way'!Y99/3)</f>
        <v>0.5260236395156308</v>
      </c>
      <c r="AA99" s="11">
        <f>'OddsRatio_working_3-way'!X99^(1/3)*COS(('OddsRatio_working_3-way'!Y99+2*PI())/3)</f>
        <v>-0.38343192898207795</v>
      </c>
      <c r="AB99" s="11">
        <f>'OddsRatio_working_3-way'!X99^(1/3)*COS(('OddsRatio_working_3-way'!Y99+4*PI())/3)</f>
        <v>-0.14259171053355302</v>
      </c>
      <c r="AC99" s="11">
        <f>'OddsRatio_working_3-way'!X99^(1/3)*SIN('OddsRatio_working_3-way'!Y99/3)</f>
        <v>0.13904916495294425</v>
      </c>
      <c r="AD99" s="11">
        <f>'OddsRatio_working_3-way'!X99^(1/3)*SIN(('OddsRatio_working_3-way'!Y99+2*PI())/3)</f>
        <v>0.38602525233521212</v>
      </c>
      <c r="AE99" s="11">
        <f>'OddsRatio_working_3-way'!X99^(1/3)*SIN(('OddsRatio_working_3-way'!Y99+4*PI())/3)</f>
        <v>-0.52507441728815629</v>
      </c>
      <c r="AF99" s="11">
        <f>-'OddsRatio_working_3-way'!U99/(3*'OddsRatio_working_3-way'!X99^(1/3))*COS(('OddsRatio_working_3-way'!Y99)/3)</f>
        <v>0.52602363951563069</v>
      </c>
      <c r="AG99" s="11">
        <f>-'OddsRatio_working_3-way'!U99/(3*'OddsRatio_working_3-way'!X99^(1/3))*COS(('OddsRatio_working_3-way'!Y99+2*PI())/3)</f>
        <v>-0.38343192898207784</v>
      </c>
      <c r="AH99" s="11">
        <f>-'OddsRatio_working_3-way'!U99/(3*'OddsRatio_working_3-way'!X99^(1/3))*COS(('OddsRatio_working_3-way'!Y99+4*PI())/3)</f>
        <v>-0.14259171053355299</v>
      </c>
      <c r="AI99" s="11">
        <f>'OddsRatio_working_3-way'!U99/(3*'OddsRatio_working_3-way'!X99^(1/3))*SIN(('OddsRatio_working_3-way'!Y99)/3)</f>
        <v>-0.13904916495294423</v>
      </c>
      <c r="AJ99" s="11">
        <f>'OddsRatio_working_3-way'!U99/(3*'OddsRatio_working_3-way'!X99^(1/3))*SIN(('OddsRatio_working_3-way'!Y99+2*PI())/3)</f>
        <v>-0.38602525233521201</v>
      </c>
      <c r="AK99" s="11">
        <f>'OddsRatio_working_3-way'!U99/(3*'OddsRatio_working_3-way'!X99^(1/3))*SIN(('OddsRatio_working_3-way'!Y99+4*PI())/3)</f>
        <v>0.52507441728815618</v>
      </c>
      <c r="AL99" s="11">
        <f>'OddsRatio_working_3-way'!Z99+'OddsRatio_working_3-way'!AF99</f>
        <v>1.0520472790312616</v>
      </c>
      <c r="AM99" s="11">
        <f>'OddsRatio_working_3-way'!AA99+'OddsRatio_working_3-way'!AG99</f>
        <v>-0.76686385796415579</v>
      </c>
      <c r="AN99" s="11">
        <f>'OddsRatio_working_3-way'!AB99+'OddsRatio_working_3-way'!AH99</f>
        <v>-0.28518342106710604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1.0520472790312616</v>
      </c>
      <c r="AS99" s="11">
        <f>IF(('OddsRatio_working_3-way'!X99=0),IF(Q99&gt;0,-Q99^(1/3),(-Q99)^(1/3)),'OddsRatio_working_3-way'!AM99-'OddsRatio_working_3-way'!R99/3)</f>
        <v>-0.76686385796415579</v>
      </c>
      <c r="AT99" s="11">
        <f>IF(('OddsRatio_working_3-way'!X99=0),IF(Q99&gt;0,-Q99^(1/3),(-Q99)^(1/3)),'OddsRatio_working_3-way'!AN99-'OddsRatio_working_3-way'!R99/3)</f>
        <v>-0.28518342106710604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2.66</v>
      </c>
      <c r="B100" s="4">
        <f>IF('True_Odds_Calculator_3-way'!B99="","",'True_Odds_Calculator_3-way'!B99)</f>
        <v>3.48</v>
      </c>
      <c r="C100" s="4">
        <f>IF('True_Odds_Calculator_3-way'!C99="","",'True_Odds_Calculator_3-way'!C99)</f>
        <v>2.63</v>
      </c>
      <c r="D100" s="9">
        <f t="shared" si="26"/>
        <v>0.36078850988473665</v>
      </c>
      <c r="E100" s="9">
        <f t="shared" si="27"/>
        <v>0.27420643641836034</v>
      </c>
      <c r="F100" s="9">
        <f t="shared" si="28"/>
        <v>0.36500505369690295</v>
      </c>
      <c r="G100" s="9">
        <f t="shared" si="29"/>
        <v>1.0672933094323263</v>
      </c>
      <c r="H100" s="9">
        <f t="shared" si="30"/>
        <v>2.7717068936576617</v>
      </c>
      <c r="I100" s="9">
        <f t="shared" si="31"/>
        <v>3.6468874073921698</v>
      </c>
      <c r="J100" s="9">
        <f t="shared" si="32"/>
        <v>2.7396880943746917</v>
      </c>
      <c r="K100" s="11">
        <f t="shared" si="33"/>
        <v>0.37593984962406013</v>
      </c>
      <c r="L100" s="11">
        <f t="shared" si="34"/>
        <v>0.28735632183908044</v>
      </c>
      <c r="M100" s="11">
        <f t="shared" si="35"/>
        <v>0.38022813688212931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-0.27563270310297838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0.23700591455037229</v>
      </c>
      <c r="Q100" s="11">
        <f>2*'OddsRatio_working_3-way'!K100*'OddsRatio_working_3-way'!L100*'OddsRatio_working_3-way'!M100</f>
        <v>8.2151096897875989E-2</v>
      </c>
      <c r="R100" s="11">
        <f t="shared" si="36"/>
        <v>0</v>
      </c>
      <c r="S100" s="11">
        <f t="shared" si="37"/>
        <v>-0.85986137306002164</v>
      </c>
      <c r="T100" s="11">
        <f t="shared" si="38"/>
        <v>-0.29804553658926219</v>
      </c>
      <c r="U100" s="11">
        <f>'OddsRatio_working_3-way'!S100-'OddsRatio_working_3-way'!R100^2/3</f>
        <v>-0.85986137306002164</v>
      </c>
      <c r="V100" s="11">
        <f>'OddsRatio_working_3-way'!S100*'OddsRatio_working_3-way'!R100/3-2*'OddsRatio_working_3-way'!R100^3/27-'OddsRatio_working_3-way'!T100</f>
        <v>0.29804553658926219</v>
      </c>
      <c r="W100" s="11">
        <f>'OddsRatio_working_3-way'!V100^2+4*'OddsRatio_working_3-way'!U100^3/27</f>
        <v>-5.3538157672006065E-3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0.15344783938523038</v>
      </c>
      <c r="Y100" s="11">
        <f>IF('OddsRatio_working_3-way'!W100&gt;=0,IF('OddsRatio_working_3-way'!V100+SQRT('OddsRatio_working_3-way'!W100)&gt;0,0,PI()),ACOS('OddsRatio_working_3-way'!V100/(2*'OddsRatio_working_3-way'!X100)))</f>
        <v>0.24073762158691769</v>
      </c>
      <c r="Z100" s="11">
        <f>'OddsRatio_working_3-way'!X100^(1/3)*COS('OddsRatio_working_3-way'!Y100/3)</f>
        <v>0.53364665471616313</v>
      </c>
      <c r="AA100" s="11">
        <f>'OddsRatio_working_3-way'!X100^(1/3)*COS(('OddsRatio_working_3-way'!Y100+2*PI())/3)</f>
        <v>-0.30398889203415713</v>
      </c>
      <c r="AB100" s="11">
        <f>'OddsRatio_working_3-way'!X100^(1/3)*COS(('OddsRatio_working_3-way'!Y100+4*PI())/3)</f>
        <v>-0.22965776268200594</v>
      </c>
      <c r="AC100" s="11">
        <f>'OddsRatio_working_3-way'!X100^(1/3)*SIN('OddsRatio_working_3-way'!Y100/3)</f>
        <v>4.2915097540633308E-2</v>
      </c>
      <c r="AD100" s="11">
        <f>'OddsRatio_working_3-way'!X100^(1/3)*SIN(('OddsRatio_working_3-way'!Y100+2*PI())/3)</f>
        <v>0.44069401085846344</v>
      </c>
      <c r="AE100" s="11">
        <f>'OddsRatio_working_3-way'!X100^(1/3)*SIN(('OddsRatio_working_3-way'!Y100+4*PI())/3)</f>
        <v>-0.48360910839909688</v>
      </c>
      <c r="AF100" s="11">
        <f>-'OddsRatio_working_3-way'!U100/(3*'OddsRatio_working_3-way'!X100^(1/3))*COS(('OddsRatio_working_3-way'!Y100)/3)</f>
        <v>0.53364665471616302</v>
      </c>
      <c r="AG100" s="11">
        <f>-'OddsRatio_working_3-way'!U100/(3*'OddsRatio_working_3-way'!X100^(1/3))*COS(('OddsRatio_working_3-way'!Y100+2*PI())/3)</f>
        <v>-0.30398889203415708</v>
      </c>
      <c r="AH100" s="11">
        <f>-'OddsRatio_working_3-way'!U100/(3*'OddsRatio_working_3-way'!X100^(1/3))*COS(('OddsRatio_working_3-way'!Y100+4*PI())/3)</f>
        <v>-0.22965776268200588</v>
      </c>
      <c r="AI100" s="11">
        <f>'OddsRatio_working_3-way'!U100/(3*'OddsRatio_working_3-way'!X100^(1/3))*SIN(('OddsRatio_working_3-way'!Y100)/3)</f>
        <v>-4.2915097540633301E-2</v>
      </c>
      <c r="AJ100" s="11">
        <f>'OddsRatio_working_3-way'!U100/(3*'OddsRatio_working_3-way'!X100^(1/3))*SIN(('OddsRatio_working_3-way'!Y100+2*PI())/3)</f>
        <v>-0.44069401085846333</v>
      </c>
      <c r="AK100" s="11">
        <f>'OddsRatio_working_3-way'!U100/(3*'OddsRatio_working_3-way'!X100^(1/3))*SIN(('OddsRatio_working_3-way'!Y100+4*PI())/3)</f>
        <v>0.48360910839909677</v>
      </c>
      <c r="AL100" s="11">
        <f>'OddsRatio_working_3-way'!Z100+'OddsRatio_working_3-way'!AF100</f>
        <v>1.0672933094323263</v>
      </c>
      <c r="AM100" s="11">
        <f>'OddsRatio_working_3-way'!AA100+'OddsRatio_working_3-way'!AG100</f>
        <v>-0.60797778406831426</v>
      </c>
      <c r="AN100" s="11">
        <f>'OddsRatio_working_3-way'!AB100+'OddsRatio_working_3-way'!AH100</f>
        <v>-0.45931552536401182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1.0672933094323263</v>
      </c>
      <c r="AS100" s="11">
        <f>IF(('OddsRatio_working_3-way'!X100=0),IF(Q100&gt;0,-Q100^(1/3),(-Q100)^(1/3)),'OddsRatio_working_3-way'!AM100-'OddsRatio_working_3-way'!R100/3)</f>
        <v>-0.60797778406831426</v>
      </c>
      <c r="AT100" s="11">
        <f>IF(('OddsRatio_working_3-way'!X100=0),IF(Q100&gt;0,-Q100^(1/3),(-Q100)^(1/3)),'OddsRatio_working_3-way'!AN100-'OddsRatio_working_3-way'!R100/3)</f>
        <v>-0.45931552536401182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4.3099999999999996</v>
      </c>
      <c r="B101" s="4">
        <f>IF('True_Odds_Calculator_3-way'!B100="","",'True_Odds_Calculator_3-way'!B100)</f>
        <v>4.33</v>
      </c>
      <c r="C101" s="4">
        <f>IF('True_Odds_Calculator_3-way'!C100="","",'True_Odds_Calculator_3-way'!C100)</f>
        <v>1.71</v>
      </c>
      <c r="D101" s="9">
        <f t="shared" si="26"/>
        <v>0.21796451119013144</v>
      </c>
      <c r="E101" s="9">
        <f t="shared" si="27"/>
        <v>0.21693940957557215</v>
      </c>
      <c r="F101" s="9">
        <f t="shared" si="28"/>
        <v>0.56509607923429661</v>
      </c>
      <c r="G101" s="9">
        <f t="shared" si="29"/>
        <v>1.0839585620604772</v>
      </c>
      <c r="H101" s="9">
        <f t="shared" si="30"/>
        <v>4.5879028404201794</v>
      </c>
      <c r="I101" s="9">
        <f t="shared" si="31"/>
        <v>4.6095820116613897</v>
      </c>
      <c r="J101" s="9">
        <f t="shared" si="32"/>
        <v>1.7696105790629388</v>
      </c>
      <c r="K101" s="11">
        <f t="shared" si="33"/>
        <v>0.23201856148491881</v>
      </c>
      <c r="L101" s="11">
        <f t="shared" si="34"/>
        <v>0.23094688221709006</v>
      </c>
      <c r="M101" s="11">
        <f t="shared" si="35"/>
        <v>0.58479532163742687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-0.24522757250262794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0.23031703562985742</v>
      </c>
      <c r="Q101" s="11">
        <f>2*'OddsRatio_working_3-way'!K101*'OddsRatio_working_3-way'!L101*'OddsRatio_working_3-way'!M101</f>
        <v>6.2671302212206098E-2</v>
      </c>
      <c r="R101" s="11">
        <f t="shared" si="36"/>
        <v>0</v>
      </c>
      <c r="S101" s="11">
        <f t="shared" si="37"/>
        <v>-0.93919714361397622</v>
      </c>
      <c r="T101" s="11">
        <f t="shared" si="38"/>
        <v>-0.25556384860244252</v>
      </c>
      <c r="U101" s="11">
        <f>'OddsRatio_working_3-way'!S101-'OddsRatio_working_3-way'!R101^2/3</f>
        <v>-0.93919714361397622</v>
      </c>
      <c r="V101" s="11">
        <f>'OddsRatio_working_3-way'!S101*'OddsRatio_working_3-way'!R101/3-2*'OddsRatio_working_3-way'!R101^3/27-'OddsRatio_working_3-way'!T101</f>
        <v>0.25556384860244252</v>
      </c>
      <c r="W101" s="11">
        <f>'OddsRatio_working_3-way'!V101^2+4*'OddsRatio_working_3-way'!U101^3/27</f>
        <v>-5.7421579359425795E-2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0.17516739142311702</v>
      </c>
      <c r="Y101" s="11">
        <f>IF('OddsRatio_working_3-way'!W101&gt;=0,IF('OddsRatio_working_3-way'!V101+SQRT('OddsRatio_working_3-way'!W101)&gt;0,0,PI()),ACOS('OddsRatio_working_3-way'!V101/(2*'OddsRatio_working_3-way'!X101)))</f>
        <v>0.75322810897195502</v>
      </c>
      <c r="Z101" s="11">
        <f>'OddsRatio_working_3-way'!X101^(1/3)*COS('OddsRatio_working_3-way'!Y101/3)</f>
        <v>0.54197928103023862</v>
      </c>
      <c r="AA101" s="11">
        <f>'OddsRatio_working_3-way'!X101^(1/3)*COS(('OddsRatio_working_3-way'!Y101+2*PI())/3)</f>
        <v>-0.39137705723278643</v>
      </c>
      <c r="AB101" s="11">
        <f>'OddsRatio_working_3-way'!X101^(1/3)*COS(('OddsRatio_working_3-way'!Y101+4*PI())/3)</f>
        <v>-0.15060222379745233</v>
      </c>
      <c r="AC101" s="11">
        <f>'OddsRatio_working_3-way'!X101^(1/3)*SIN('OddsRatio_working_3-way'!Y101/3)</f>
        <v>0.13901141489797766</v>
      </c>
      <c r="AD101" s="11">
        <f>'OddsRatio_working_3-way'!X101^(1/3)*SIN(('OddsRatio_working_3-way'!Y101+2*PI())/3)</f>
        <v>0.39986211824802342</v>
      </c>
      <c r="AE101" s="11">
        <f>'OddsRatio_working_3-way'!X101^(1/3)*SIN(('OddsRatio_working_3-way'!Y101+4*PI())/3)</f>
        <v>-0.53887353314600095</v>
      </c>
      <c r="AF101" s="11">
        <f>-'OddsRatio_working_3-way'!U101/(3*'OddsRatio_working_3-way'!X101^(1/3))*COS(('OddsRatio_working_3-way'!Y101)/3)</f>
        <v>0.54197928103023862</v>
      </c>
      <c r="AG101" s="11">
        <f>-'OddsRatio_working_3-way'!U101/(3*'OddsRatio_working_3-way'!X101^(1/3))*COS(('OddsRatio_working_3-way'!Y101+2*PI())/3)</f>
        <v>-0.39137705723278643</v>
      </c>
      <c r="AH101" s="11">
        <f>-'OddsRatio_working_3-way'!U101/(3*'OddsRatio_working_3-way'!X101^(1/3))*COS(('OddsRatio_working_3-way'!Y101+4*PI())/3)</f>
        <v>-0.15060222379745233</v>
      </c>
      <c r="AI101" s="11">
        <f>'OddsRatio_working_3-way'!U101/(3*'OddsRatio_working_3-way'!X101^(1/3))*SIN(('OddsRatio_working_3-way'!Y101)/3)</f>
        <v>-0.13901141489797766</v>
      </c>
      <c r="AJ101" s="11">
        <f>'OddsRatio_working_3-way'!U101/(3*'OddsRatio_working_3-way'!X101^(1/3))*SIN(('OddsRatio_working_3-way'!Y101+2*PI())/3)</f>
        <v>-0.39986211824802342</v>
      </c>
      <c r="AK101" s="11">
        <f>'OddsRatio_working_3-way'!U101/(3*'OddsRatio_working_3-way'!X101^(1/3))*SIN(('OddsRatio_working_3-way'!Y101+4*PI())/3)</f>
        <v>0.53887353314600095</v>
      </c>
      <c r="AL101" s="11">
        <f>'OddsRatio_working_3-way'!Z101+'OddsRatio_working_3-way'!AF101</f>
        <v>1.0839585620604772</v>
      </c>
      <c r="AM101" s="11">
        <f>'OddsRatio_working_3-way'!AA101+'OddsRatio_working_3-way'!AG101</f>
        <v>-0.78275411446557286</v>
      </c>
      <c r="AN101" s="11">
        <f>'OddsRatio_working_3-way'!AB101+'OddsRatio_working_3-way'!AH101</f>
        <v>-0.30120444759490467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1.0839585620604772</v>
      </c>
      <c r="AS101" s="11">
        <f>IF(('OddsRatio_working_3-way'!X101=0),IF(Q101&gt;0,-Q101^(1/3),(-Q101)^(1/3)),'OddsRatio_working_3-way'!AM101-'OddsRatio_working_3-way'!R101/3)</f>
        <v>-0.78275411446557286</v>
      </c>
      <c r="AT101" s="11">
        <f>IF(('OddsRatio_working_3-way'!X101=0),IF(Q101&gt;0,-Q101^(1/3),(-Q101)^(1/3)),'OddsRatio_working_3-way'!AN101-'OddsRatio_working_3-way'!R101/3)</f>
        <v>-0.30120444759490467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2.1800000000000002</v>
      </c>
      <c r="B102" s="4">
        <f>IF('True_Odds_Calculator_3-way'!B101="","",'True_Odds_Calculator_3-way'!B101)</f>
        <v>3.84</v>
      </c>
      <c r="C102" s="4">
        <f>IF('True_Odds_Calculator_3-way'!C101="","",'True_Odds_Calculator_3-way'!C101)</f>
        <v>3.07</v>
      </c>
      <c r="D102" s="9">
        <f t="shared" si="26"/>
        <v>0.44173337204927821</v>
      </c>
      <c r="E102" s="9">
        <f t="shared" si="27"/>
        <v>0.24742003452414008</v>
      </c>
      <c r="F102" s="9">
        <f t="shared" si="28"/>
        <v>0.31084659342658177</v>
      </c>
      <c r="G102" s="9">
        <f t="shared" si="29"/>
        <v>1.0710246084143882</v>
      </c>
      <c r="H102" s="9">
        <f t="shared" si="30"/>
        <v>2.2638090379289784</v>
      </c>
      <c r="I102" s="9">
        <f t="shared" si="31"/>
        <v>4.0417098878968627</v>
      </c>
      <c r="J102" s="9">
        <f t="shared" si="32"/>
        <v>3.2170209394177838</v>
      </c>
      <c r="K102" s="11">
        <f t="shared" si="33"/>
        <v>0.4587155963302752</v>
      </c>
      <c r="L102" s="11">
        <f t="shared" si="34"/>
        <v>0.26041666666666669</v>
      </c>
      <c r="M102" s="11">
        <f t="shared" si="35"/>
        <v>0.32573289902280134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-0.26992592564922457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0.23696881630457517</v>
      </c>
      <c r="Q102" s="11">
        <f>2*'OddsRatio_working_3-way'!K102*'OddsRatio_working_3-way'!L102*'OddsRatio_working_3-way'!M102</f>
        <v>7.7822271364392528E-2</v>
      </c>
      <c r="R102" s="11">
        <f t="shared" si="36"/>
        <v>0</v>
      </c>
      <c r="S102" s="11">
        <f t="shared" si="37"/>
        <v>-0.87790313484938087</v>
      </c>
      <c r="T102" s="11">
        <f t="shared" si="38"/>
        <v>-0.28830973229864737</v>
      </c>
      <c r="U102" s="11">
        <f>'OddsRatio_working_3-way'!S102-'OddsRatio_working_3-way'!R102^2/3</f>
        <v>-0.87790313484938087</v>
      </c>
      <c r="V102" s="11">
        <f>'OddsRatio_working_3-way'!S102*'OddsRatio_working_3-way'!R102/3-2*'OddsRatio_working_3-way'!R102^3/27-'OddsRatio_working_3-way'!T102</f>
        <v>0.28830973229864737</v>
      </c>
      <c r="W102" s="11">
        <f>'OddsRatio_working_3-way'!V102^2+4*'OddsRatio_working_3-way'!U102^3/27</f>
        <v>-1.7116336977323454E-2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0.1583025889834411</v>
      </c>
      <c r="Y102" s="11">
        <f>IF('OddsRatio_working_3-way'!W102&gt;=0,IF('OddsRatio_working_3-way'!V102+SQRT('OddsRatio_working_3-way'!W102)&gt;0,0,PI()),ACOS('OddsRatio_working_3-way'!V102/(2*'OddsRatio_working_3-way'!X102)))</f>
        <v>0.42599358551318578</v>
      </c>
      <c r="Z102" s="11">
        <f>'OddsRatio_working_3-way'!X102^(1/3)*COS('OddsRatio_working_3-way'!Y102/3)</f>
        <v>0.53551230420719409</v>
      </c>
      <c r="AA102" s="11">
        <f>'OddsRatio_working_3-way'!X102^(1/3)*COS(('OddsRatio_working_3-way'!Y102+2*PI())/3)</f>
        <v>-0.33405632362955445</v>
      </c>
      <c r="AB102" s="11">
        <f>'OddsRatio_working_3-way'!X102^(1/3)*COS(('OddsRatio_working_3-way'!Y102+4*PI())/3)</f>
        <v>-0.20145598057763958</v>
      </c>
      <c r="AC102" s="11">
        <f>'OddsRatio_working_3-way'!X102^(1/3)*SIN('OddsRatio_working_3-way'!Y102/3)</f>
        <v>7.6556843755659784E-2</v>
      </c>
      <c r="AD102" s="11">
        <f>'OddsRatio_working_3-way'!X102^(1/3)*SIN(('OddsRatio_working_3-way'!Y102+2*PI())/3)</f>
        <v>0.42548883760474066</v>
      </c>
      <c r="AE102" s="11">
        <f>'OddsRatio_working_3-way'!X102^(1/3)*SIN(('OddsRatio_working_3-way'!Y102+4*PI())/3)</f>
        <v>-0.5020456813604004</v>
      </c>
      <c r="AF102" s="11">
        <f>-'OddsRatio_working_3-way'!U102/(3*'OddsRatio_working_3-way'!X102^(1/3))*COS(('OddsRatio_working_3-way'!Y102)/3)</f>
        <v>0.53551230420719409</v>
      </c>
      <c r="AG102" s="11">
        <f>-'OddsRatio_working_3-way'!U102/(3*'OddsRatio_working_3-way'!X102^(1/3))*COS(('OddsRatio_working_3-way'!Y102+2*PI())/3)</f>
        <v>-0.33405632362955445</v>
      </c>
      <c r="AH102" s="11">
        <f>-'OddsRatio_working_3-way'!U102/(3*'OddsRatio_working_3-way'!X102^(1/3))*COS(('OddsRatio_working_3-way'!Y102+4*PI())/3)</f>
        <v>-0.20145598057763958</v>
      </c>
      <c r="AI102" s="11">
        <f>'OddsRatio_working_3-way'!U102/(3*'OddsRatio_working_3-way'!X102^(1/3))*SIN(('OddsRatio_working_3-way'!Y102)/3)</f>
        <v>-7.6556843755659784E-2</v>
      </c>
      <c r="AJ102" s="11">
        <f>'OddsRatio_working_3-way'!U102/(3*'OddsRatio_working_3-way'!X102^(1/3))*SIN(('OddsRatio_working_3-way'!Y102+2*PI())/3)</f>
        <v>-0.42548883760474066</v>
      </c>
      <c r="AK102" s="11">
        <f>'OddsRatio_working_3-way'!U102/(3*'OddsRatio_working_3-way'!X102^(1/3))*SIN(('OddsRatio_working_3-way'!Y102+4*PI())/3)</f>
        <v>0.5020456813604004</v>
      </c>
      <c r="AL102" s="11">
        <f>'OddsRatio_working_3-way'!Z102+'OddsRatio_working_3-way'!AF102</f>
        <v>1.0710246084143882</v>
      </c>
      <c r="AM102" s="11">
        <f>'OddsRatio_working_3-way'!AA102+'OddsRatio_working_3-way'!AG102</f>
        <v>-0.6681126472591089</v>
      </c>
      <c r="AN102" s="11">
        <f>'OddsRatio_working_3-way'!AB102+'OddsRatio_working_3-way'!AH102</f>
        <v>-0.40291196115527916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1.0710246084143882</v>
      </c>
      <c r="AS102" s="11">
        <f>IF(('OddsRatio_working_3-way'!X102=0),IF(Q102&gt;0,-Q102^(1/3),(-Q102)^(1/3)),'OddsRatio_working_3-way'!AM102-'OddsRatio_working_3-way'!R102/3)</f>
        <v>-0.6681126472591089</v>
      </c>
      <c r="AT102" s="11">
        <f>IF(('OddsRatio_working_3-way'!X102=0),IF(Q102&gt;0,-Q102^(1/3),(-Q102)^(1/3)),'OddsRatio_working_3-way'!AN102-'OddsRatio_working_3-way'!R102/3)</f>
        <v>-0.40291196115527916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4.97</v>
      </c>
      <c r="C103" s="4">
        <f>IF('True_Odds_Calculator_3-way'!C102="","",'True_Odds_Calculator_3-way'!C102)</f>
        <v>6.92</v>
      </c>
      <c r="D103" s="9">
        <f t="shared" si="26"/>
        <v>0.67147288340327738</v>
      </c>
      <c r="E103" s="9">
        <f t="shared" si="27"/>
        <v>0.1914771233827233</v>
      </c>
      <c r="F103" s="9">
        <f t="shared" si="28"/>
        <v>0.13704999321399933</v>
      </c>
      <c r="G103" s="9">
        <f t="shared" si="29"/>
        <v>1.0636161214524968</v>
      </c>
      <c r="H103" s="9">
        <f t="shared" si="30"/>
        <v>1.4892634158681488</v>
      </c>
      <c r="I103" s="9">
        <f t="shared" si="31"/>
        <v>5.222556002166411</v>
      </c>
      <c r="J103" s="9">
        <f t="shared" si="32"/>
        <v>7.2966074389987812</v>
      </c>
      <c r="K103" s="11">
        <f t="shared" si="33"/>
        <v>0.68493150684931503</v>
      </c>
      <c r="L103" s="11">
        <f t="shared" si="34"/>
        <v>0.2012072434607646</v>
      </c>
      <c r="M103" s="11">
        <f t="shared" si="35"/>
        <v>0.14450867052023122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-0.2153052928386695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0.20612231469424672</v>
      </c>
      <c r="Q103" s="11">
        <f>2*'OddsRatio_working_3-way'!K103*'OddsRatio_working_3-way'!L103*'OddsRatio_working_3-way'!M103</f>
        <v>3.9830398974733672E-2</v>
      </c>
      <c r="R103" s="11">
        <f t="shared" si="36"/>
        <v>0</v>
      </c>
      <c r="S103" s="11">
        <f t="shared" si="37"/>
        <v>-0.95734903669412486</v>
      </c>
      <c r="T103" s="11">
        <f t="shared" si="38"/>
        <v>-0.18499498293606281</v>
      </c>
      <c r="U103" s="11">
        <f>'OddsRatio_working_3-way'!S103-'OddsRatio_working_3-way'!R103^2/3</f>
        <v>-0.95734903669412486</v>
      </c>
      <c r="V103" s="11">
        <f>'OddsRatio_working_3-way'!S103*'OddsRatio_working_3-way'!R103/3-2*'OddsRatio_working_3-way'!R103^3/27-'OddsRatio_working_3-way'!T103</f>
        <v>0.18499498293606281</v>
      </c>
      <c r="W103" s="11">
        <f>'OddsRatio_working_3-way'!V103^2+4*'OddsRatio_working_3-way'!U103^3/27</f>
        <v>-9.5766017403828479E-2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0.18027004820223369</v>
      </c>
      <c r="Y103" s="11">
        <f>IF('OddsRatio_working_3-way'!W103&gt;=0,IF('OddsRatio_working_3-way'!V103+SQRT('OddsRatio_working_3-way'!W103)&gt;0,0,PI()),ACOS('OddsRatio_working_3-way'!V103/(2*'OddsRatio_working_3-way'!X103)))</f>
        <v>1.0319977409965297</v>
      </c>
      <c r="Z103" s="11">
        <f>'OddsRatio_working_3-way'!X103^(1/3)*COS('OddsRatio_working_3-way'!Y103/3)</f>
        <v>0.53180806072624842</v>
      </c>
      <c r="AA103" s="11">
        <f>'OddsRatio_working_3-way'!X103^(1/3)*COS(('OddsRatio_working_3-way'!Y103+2*PI())/3)</f>
        <v>-0.43089614860963721</v>
      </c>
      <c r="AB103" s="11">
        <f>'OddsRatio_working_3-way'!X103^(1/3)*COS(('OddsRatio_working_3-way'!Y103+4*PI())/3)</f>
        <v>-0.10091191211661117</v>
      </c>
      <c r="AC103" s="11">
        <f>'OddsRatio_working_3-way'!X103^(1/3)*SIN('OddsRatio_working_3-way'!Y103/3)</f>
        <v>0.19051648776758173</v>
      </c>
      <c r="AD103" s="11">
        <f>'OddsRatio_working_3-way'!X103^(1/3)*SIN(('OddsRatio_working_3-way'!Y103+2*PI())/3)</f>
        <v>0.36530104664247781</v>
      </c>
      <c r="AE103" s="11">
        <f>'OddsRatio_working_3-way'!X103^(1/3)*SIN(('OddsRatio_working_3-way'!Y103+4*PI())/3)</f>
        <v>-0.55581753441005943</v>
      </c>
      <c r="AF103" s="11">
        <f>-'OddsRatio_working_3-way'!U103/(3*'OddsRatio_working_3-way'!X103^(1/3))*COS(('OddsRatio_working_3-way'!Y103)/3)</f>
        <v>0.53180806072624842</v>
      </c>
      <c r="AG103" s="11">
        <f>-'OddsRatio_working_3-way'!U103/(3*'OddsRatio_working_3-way'!X103^(1/3))*COS(('OddsRatio_working_3-way'!Y103+2*PI())/3)</f>
        <v>-0.43089614860963721</v>
      </c>
      <c r="AH103" s="11">
        <f>-'OddsRatio_working_3-way'!U103/(3*'OddsRatio_working_3-way'!X103^(1/3))*COS(('OddsRatio_working_3-way'!Y103+4*PI())/3)</f>
        <v>-0.10091191211661117</v>
      </c>
      <c r="AI103" s="11">
        <f>'OddsRatio_working_3-way'!U103/(3*'OddsRatio_working_3-way'!X103^(1/3))*SIN(('OddsRatio_working_3-way'!Y103)/3)</f>
        <v>-0.19051648776758173</v>
      </c>
      <c r="AJ103" s="11">
        <f>'OddsRatio_working_3-way'!U103/(3*'OddsRatio_working_3-way'!X103^(1/3))*SIN(('OddsRatio_working_3-way'!Y103+2*PI())/3)</f>
        <v>-0.36530104664247781</v>
      </c>
      <c r="AK103" s="11">
        <f>'OddsRatio_working_3-way'!U103/(3*'OddsRatio_working_3-way'!X103^(1/3))*SIN(('OddsRatio_working_3-way'!Y103+4*PI())/3)</f>
        <v>0.55581753441005943</v>
      </c>
      <c r="AL103" s="11">
        <f>'OddsRatio_working_3-way'!Z103+'OddsRatio_working_3-way'!AF103</f>
        <v>1.0636161214524968</v>
      </c>
      <c r="AM103" s="11">
        <f>'OddsRatio_working_3-way'!AA103+'OddsRatio_working_3-way'!AG103</f>
        <v>-0.86179229721927442</v>
      </c>
      <c r="AN103" s="11">
        <f>'OddsRatio_working_3-way'!AB103+'OddsRatio_working_3-way'!AH103</f>
        <v>-0.20182382423322234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1.0636161214524968</v>
      </c>
      <c r="AS103" s="11">
        <f>IF(('OddsRatio_working_3-way'!X103=0),IF(Q103&gt;0,-Q103^(1/3),(-Q103)^(1/3)),'OddsRatio_working_3-way'!AM103-'OddsRatio_working_3-way'!R103/3)</f>
        <v>-0.86179229721927442</v>
      </c>
      <c r="AT103" s="11">
        <f>IF(('OddsRatio_working_3-way'!X103=0),IF(Q103&gt;0,-Q103^(1/3),(-Q103)^(1/3)),'OddsRatio_working_3-way'!AN103-'OddsRatio_working_3-way'!R103/3)</f>
        <v>-0.20182382423322234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2.13</v>
      </c>
      <c r="B104" s="4">
        <f>IF('True_Odds_Calculator_3-way'!B103="","",'True_Odds_Calculator_3-way'!B103)</f>
        <v>3.51</v>
      </c>
      <c r="C104" s="4">
        <f>IF('True_Odds_Calculator_3-way'!C103="","",'True_Odds_Calculator_3-way'!C103)</f>
        <v>3.65</v>
      </c>
      <c r="D104" s="9">
        <f t="shared" si="26"/>
        <v>0.45859096352657697</v>
      </c>
      <c r="E104" s="9">
        <f t="shared" si="27"/>
        <v>0.27606175069360211</v>
      </c>
      <c r="F104" s="9">
        <f t="shared" si="28"/>
        <v>0.26534728577982092</v>
      </c>
      <c r="G104" s="9">
        <f t="shared" si="29"/>
        <v>1.044772093724774</v>
      </c>
      <c r="H104" s="9">
        <f t="shared" si="30"/>
        <v>2.1805924659089939</v>
      </c>
      <c r="I104" s="9">
        <f t="shared" si="31"/>
        <v>3.6223779552491826</v>
      </c>
      <c r="J104" s="9">
        <f t="shared" si="32"/>
        <v>3.7686460483706514</v>
      </c>
      <c r="K104" s="11">
        <f t="shared" si="33"/>
        <v>0.46948356807511737</v>
      </c>
      <c r="L104" s="11">
        <f t="shared" si="34"/>
        <v>0.28490028490028491</v>
      </c>
      <c r="M104" s="11">
        <f t="shared" si="35"/>
        <v>0.27397260273972601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-0.27543457416761163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0.23050006971802586</v>
      </c>
      <c r="Q104" s="11">
        <f>2*'OddsRatio_working_3-way'!K104*'OddsRatio_working_3-way'!L104*'OddsRatio_working_3-way'!M104</f>
        <v>7.3290960164714106E-2</v>
      </c>
      <c r="R104" s="11">
        <f t="shared" si="36"/>
        <v>0</v>
      </c>
      <c r="S104" s="11">
        <f t="shared" si="37"/>
        <v>-0.83685960782018043</v>
      </c>
      <c r="T104" s="11">
        <f t="shared" si="38"/>
        <v>-0.26609208515745003</v>
      </c>
      <c r="U104" s="11">
        <f>'OddsRatio_working_3-way'!S104-'OddsRatio_working_3-way'!R104^2/3</f>
        <v>-0.83685960782018043</v>
      </c>
      <c r="V104" s="11">
        <f>'OddsRatio_working_3-way'!S104*'OddsRatio_working_3-way'!R104/3-2*'OddsRatio_working_3-way'!R104^3/27-'OddsRatio_working_3-way'!T104</f>
        <v>0.26609208515745003</v>
      </c>
      <c r="W104" s="11">
        <f>'OddsRatio_working_3-way'!V104^2+4*'OddsRatio_working_3-way'!U104^3/27</f>
        <v>-1.6021852477579743E-2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0.14733198079593868</v>
      </c>
      <c r="Y104" s="11">
        <f>IF('OddsRatio_working_3-way'!W104&gt;=0,IF('OddsRatio_working_3-way'!V104+SQRT('OddsRatio_working_3-way'!W104)&gt;0,0,PI()),ACOS('OddsRatio_working_3-way'!V104/(2*'OddsRatio_working_3-way'!X104)))</f>
        <v>0.44401150853144733</v>
      </c>
      <c r="Z104" s="11">
        <f>'OddsRatio_working_3-way'!X104^(1/3)*COS('OddsRatio_working_3-way'!Y104/3)</f>
        <v>0.52238604686238699</v>
      </c>
      <c r="AA104" s="11">
        <f>'OddsRatio_working_3-way'!X104^(1/3)*COS(('OddsRatio_working_3-way'!Y104+2*PI())/3)</f>
        <v>-0.32864311970733812</v>
      </c>
      <c r="AB104" s="11">
        <f>'OddsRatio_working_3-way'!X104^(1/3)*COS(('OddsRatio_working_3-way'!Y104+4*PI())/3)</f>
        <v>-0.19374292715504868</v>
      </c>
      <c r="AC104" s="11">
        <f>'OddsRatio_working_3-way'!X104^(1/3)*SIN('OddsRatio_working_3-way'!Y104/3)</f>
        <v>7.7884662483796552E-2</v>
      </c>
      <c r="AD104" s="11">
        <f>'OddsRatio_working_3-way'!X104^(1/3)*SIN(('OddsRatio_working_3-way'!Y104+2*PI())/3)</f>
        <v>0.413457255923457</v>
      </c>
      <c r="AE104" s="11">
        <f>'OddsRatio_working_3-way'!X104^(1/3)*SIN(('OddsRatio_working_3-way'!Y104+4*PI())/3)</f>
        <v>-0.49134191840725366</v>
      </c>
      <c r="AF104" s="11">
        <f>-'OddsRatio_working_3-way'!U104/(3*'OddsRatio_working_3-way'!X104^(1/3))*COS(('OddsRatio_working_3-way'!Y104)/3)</f>
        <v>0.52238604686238699</v>
      </c>
      <c r="AG104" s="11">
        <f>-'OddsRatio_working_3-way'!U104/(3*'OddsRatio_working_3-way'!X104^(1/3))*COS(('OddsRatio_working_3-way'!Y104+2*PI())/3)</f>
        <v>-0.32864311970733812</v>
      </c>
      <c r="AH104" s="11">
        <f>-'OddsRatio_working_3-way'!U104/(3*'OddsRatio_working_3-way'!X104^(1/3))*COS(('OddsRatio_working_3-way'!Y104+4*PI())/3)</f>
        <v>-0.19374292715504868</v>
      </c>
      <c r="AI104" s="11">
        <f>'OddsRatio_working_3-way'!U104/(3*'OddsRatio_working_3-way'!X104^(1/3))*SIN(('OddsRatio_working_3-way'!Y104)/3)</f>
        <v>-7.7884662483796552E-2</v>
      </c>
      <c r="AJ104" s="11">
        <f>'OddsRatio_working_3-way'!U104/(3*'OddsRatio_working_3-way'!X104^(1/3))*SIN(('OddsRatio_working_3-way'!Y104+2*PI())/3)</f>
        <v>-0.413457255923457</v>
      </c>
      <c r="AK104" s="11">
        <f>'OddsRatio_working_3-way'!U104/(3*'OddsRatio_working_3-way'!X104^(1/3))*SIN(('OddsRatio_working_3-way'!Y104+4*PI())/3)</f>
        <v>0.49134191840725366</v>
      </c>
      <c r="AL104" s="11">
        <f>'OddsRatio_working_3-way'!Z104+'OddsRatio_working_3-way'!AF104</f>
        <v>1.044772093724774</v>
      </c>
      <c r="AM104" s="11">
        <f>'OddsRatio_working_3-way'!AA104+'OddsRatio_working_3-way'!AG104</f>
        <v>-0.65728623941467623</v>
      </c>
      <c r="AN104" s="11">
        <f>'OddsRatio_working_3-way'!AB104+'OddsRatio_working_3-way'!AH104</f>
        <v>-0.38748585431009736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1.044772093724774</v>
      </c>
      <c r="AS104" s="11">
        <f>IF(('OddsRatio_working_3-way'!X104=0),IF(Q104&gt;0,-Q104^(1/3),(-Q104)^(1/3)),'OddsRatio_working_3-way'!AM104-'OddsRatio_working_3-way'!R104/3)</f>
        <v>-0.65728623941467623</v>
      </c>
      <c r="AT104" s="11">
        <f>IF(('OddsRatio_working_3-way'!X104=0),IF(Q104&gt;0,-Q104^(1/3),(-Q104)^(1/3)),'OddsRatio_working_3-way'!AN104-'OddsRatio_working_3-way'!R104/3)</f>
        <v>-0.38748585431009736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3.02</v>
      </c>
      <c r="B105" s="4">
        <f>IF('True_Odds_Calculator_3-way'!B104="","",'True_Odds_Calculator_3-way'!B104)</f>
        <v>3.51</v>
      </c>
      <c r="C105" s="4">
        <f>IF('True_Odds_Calculator_3-way'!C104="","",'True_Odds_Calculator_3-way'!C104)</f>
        <v>2.4300000000000002</v>
      </c>
      <c r="D105" s="9">
        <f t="shared" si="26"/>
        <v>0.32198910077609133</v>
      </c>
      <c r="E105" s="9">
        <f t="shared" si="27"/>
        <v>0.2765117662563511</v>
      </c>
      <c r="F105" s="9">
        <f t="shared" si="28"/>
        <v>0.4014991329675579</v>
      </c>
      <c r="G105" s="9">
        <f t="shared" si="29"/>
        <v>1.0424233590603542</v>
      </c>
      <c r="H105" s="9">
        <f t="shared" si="30"/>
        <v>3.105695185301915</v>
      </c>
      <c r="I105" s="9">
        <f t="shared" si="31"/>
        <v>3.6164826312414884</v>
      </c>
      <c r="J105" s="9">
        <f t="shared" si="32"/>
        <v>2.4906654034563069</v>
      </c>
      <c r="K105" s="11">
        <f t="shared" si="33"/>
        <v>0.33112582781456956</v>
      </c>
      <c r="L105" s="11">
        <f t="shared" si="34"/>
        <v>0.28490028490028491</v>
      </c>
      <c r="M105" s="11">
        <f t="shared" si="35"/>
        <v>0.41152263374485593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-0.2814756271001333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0.23138005859505872</v>
      </c>
      <c r="Q105" s="11">
        <f>2*'OddsRatio_working_3-way'!K105*'OddsRatio_working_3-way'!L105*'OddsRatio_working_3-way'!M105</f>
        <v>7.7644314964784814E-2</v>
      </c>
      <c r="R105" s="11">
        <f t="shared" si="36"/>
        <v>0</v>
      </c>
      <c r="S105" s="11">
        <f t="shared" si="37"/>
        <v>-0.82202519976177768</v>
      </c>
      <c r="T105" s="11">
        <f t="shared" si="38"/>
        <v>-0.27584738247039525</v>
      </c>
      <c r="U105" s="11">
        <f>'OddsRatio_working_3-way'!S105-'OddsRatio_working_3-way'!R105^2/3</f>
        <v>-0.82202519976177768</v>
      </c>
      <c r="V105" s="11">
        <f>'OddsRatio_working_3-way'!S105*'OddsRatio_working_3-way'!R105/3-2*'OddsRatio_working_3-way'!R105^3/27-'OddsRatio_working_3-way'!T105</f>
        <v>0.27584738247039525</v>
      </c>
      <c r="W105" s="11">
        <f>'OddsRatio_working_3-way'!V105^2+4*'OddsRatio_working_3-way'!U105^3/27</f>
        <v>-6.1990854054916333E-3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0.14343192097756705</v>
      </c>
      <c r="Y105" s="11">
        <f>IF('OddsRatio_working_3-way'!W105&gt;=0,IF('OddsRatio_working_3-way'!V105+SQRT('OddsRatio_working_3-way'!W105)&gt;0,0,PI()),ACOS('OddsRatio_working_3-way'!V105/(2*'OddsRatio_working_3-way'!X105)))</f>
        <v>0.27803396806724034</v>
      </c>
      <c r="Z105" s="11">
        <f>'OddsRatio_working_3-way'!X105^(1/3)*COS('OddsRatio_working_3-way'!Y105/3)</f>
        <v>0.52121167953017722</v>
      </c>
      <c r="AA105" s="11">
        <f>'OddsRatio_working_3-way'!X105^(1/3)*COS(('OddsRatio_working_3-way'!Y105+2*PI())/3)</f>
        <v>-0.30255925180086124</v>
      </c>
      <c r="AB105" s="11">
        <f>'OddsRatio_working_3-way'!X105^(1/3)*COS(('OddsRatio_working_3-way'!Y105+4*PI())/3)</f>
        <v>-0.21865242772931576</v>
      </c>
      <c r="AC105" s="11">
        <f>'OddsRatio_working_3-way'!X105^(1/3)*SIN('OddsRatio_working_3-way'!Y105/3)</f>
        <v>4.8443627464553267E-2</v>
      </c>
      <c r="AD105" s="11">
        <f>'OddsRatio_working_3-way'!X105^(1/3)*SIN(('OddsRatio_working_3-way'!Y105+2*PI())/3)</f>
        <v>0.42716074149001065</v>
      </c>
      <c r="AE105" s="11">
        <f>'OddsRatio_working_3-way'!X105^(1/3)*SIN(('OddsRatio_working_3-way'!Y105+4*PI())/3)</f>
        <v>-0.47560436895456393</v>
      </c>
      <c r="AF105" s="11">
        <f>-'OddsRatio_working_3-way'!U105/(3*'OddsRatio_working_3-way'!X105^(1/3))*COS(('OddsRatio_working_3-way'!Y105)/3)</f>
        <v>0.521211679530177</v>
      </c>
      <c r="AG105" s="11">
        <f>-'OddsRatio_working_3-way'!U105/(3*'OddsRatio_working_3-way'!X105^(1/3))*COS(('OddsRatio_working_3-way'!Y105+2*PI())/3)</f>
        <v>-0.30255925180086107</v>
      </c>
      <c r="AH105" s="11">
        <f>-'OddsRatio_working_3-way'!U105/(3*'OddsRatio_working_3-way'!X105^(1/3))*COS(('OddsRatio_working_3-way'!Y105+4*PI())/3)</f>
        <v>-0.21865242772931567</v>
      </c>
      <c r="AI105" s="11">
        <f>'OddsRatio_working_3-way'!U105/(3*'OddsRatio_working_3-way'!X105^(1/3))*SIN(('OddsRatio_working_3-way'!Y105)/3)</f>
        <v>-4.8443627464553246E-2</v>
      </c>
      <c r="AJ105" s="11">
        <f>'OddsRatio_working_3-way'!U105/(3*'OddsRatio_working_3-way'!X105^(1/3))*SIN(('OddsRatio_working_3-way'!Y105+2*PI())/3)</f>
        <v>-0.42716074149001049</v>
      </c>
      <c r="AK105" s="11">
        <f>'OddsRatio_working_3-way'!U105/(3*'OddsRatio_working_3-way'!X105^(1/3))*SIN(('OddsRatio_working_3-way'!Y105+4*PI())/3)</f>
        <v>0.47560436895456376</v>
      </c>
      <c r="AL105" s="11">
        <f>'OddsRatio_working_3-way'!Z105+'OddsRatio_working_3-way'!AF105</f>
        <v>1.0424233590603542</v>
      </c>
      <c r="AM105" s="11">
        <f>'OddsRatio_working_3-way'!AA105+'OddsRatio_working_3-way'!AG105</f>
        <v>-0.60511850360172237</v>
      </c>
      <c r="AN105" s="11">
        <f>'OddsRatio_working_3-way'!AB105+'OddsRatio_working_3-way'!AH105</f>
        <v>-0.4373048554586314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1.0424233590603542</v>
      </c>
      <c r="AS105" s="11">
        <f>IF(('OddsRatio_working_3-way'!X105=0),IF(Q105&gt;0,-Q105^(1/3),(-Q105)^(1/3)),'OddsRatio_working_3-way'!AM105-'OddsRatio_working_3-way'!R105/3)</f>
        <v>-0.60511850360172237</v>
      </c>
      <c r="AT105" s="11">
        <f>IF(('OddsRatio_working_3-way'!X105=0),IF(Q105&gt;0,-Q105^(1/3),(-Q105)^(1/3)),'OddsRatio_working_3-way'!AN105-'OddsRatio_working_3-way'!R105/3)</f>
        <v>-0.4373048554586314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2.31</v>
      </c>
      <c r="B106" s="4">
        <f>IF('True_Odds_Calculator_3-way'!B105="","",'True_Odds_Calculator_3-way'!B105)</f>
        <v>3.7</v>
      </c>
      <c r="C106" s="4">
        <f>IF('True_Odds_Calculator_3-way'!C105="","",'True_Odds_Calculator_3-way'!C105)</f>
        <v>3.08</v>
      </c>
      <c r="D106" s="9">
        <f t="shared" si="26"/>
        <v>0.42253702018260375</v>
      </c>
      <c r="E106" s="9">
        <f t="shared" si="27"/>
        <v>0.26200143346771348</v>
      </c>
      <c r="F106" s="9">
        <f t="shared" si="28"/>
        <v>0.31546154634968276</v>
      </c>
      <c r="G106" s="9">
        <f t="shared" si="29"/>
        <v>1.0432492631878987</v>
      </c>
      <c r="H106" s="9">
        <f t="shared" si="30"/>
        <v>2.3666565347761472</v>
      </c>
      <c r="I106" s="9">
        <f t="shared" si="31"/>
        <v>3.8167730106073265</v>
      </c>
      <c r="J106" s="9">
        <f t="shared" si="32"/>
        <v>3.1699584674308294</v>
      </c>
      <c r="K106" s="11">
        <f t="shared" si="33"/>
        <v>0.4329004329004329</v>
      </c>
      <c r="L106" s="11">
        <f t="shared" si="34"/>
        <v>0.27027027027027023</v>
      </c>
      <c r="M106" s="11">
        <f t="shared" si="35"/>
        <v>0.32467532467532467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-0.27946921453414963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0.23134114043204948</v>
      </c>
      <c r="Q106" s="11">
        <f>2*'OddsRatio_working_3-way'!K106*'OddsRatio_working_3-way'!L106*'OddsRatio_working_3-way'!M106</f>
        <v>7.5974101948127912E-2</v>
      </c>
      <c r="R106" s="11">
        <f t="shared" si="36"/>
        <v>0</v>
      </c>
      <c r="S106" s="11">
        <f t="shared" si="37"/>
        <v>-0.82778756442878554</v>
      </c>
      <c r="T106" s="11">
        <f t="shared" si="38"/>
        <v>-0.27185141688958475</v>
      </c>
      <c r="U106" s="11">
        <f>'OddsRatio_working_3-way'!S106-'OddsRatio_working_3-way'!R106^2/3</f>
        <v>-0.82778756442878554</v>
      </c>
      <c r="V106" s="11">
        <f>'OddsRatio_working_3-way'!S106*'OddsRatio_working_3-way'!R106/3-2*'OddsRatio_working_3-way'!R106^3/27-'OddsRatio_working_3-way'!T106</f>
        <v>0.27185141688958475</v>
      </c>
      <c r="W106" s="11">
        <f>'OddsRatio_working_3-way'!V106^2+4*'OddsRatio_working_3-way'!U106^3/27</f>
        <v>-1.0130397772838431E-2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0.14494273924356579</v>
      </c>
      <c r="Y106" s="11">
        <f>IF('OddsRatio_working_3-way'!W106&gt;=0,IF('OddsRatio_working_3-way'!V106+SQRT('OddsRatio_working_3-way'!W106)&gt;0,0,PI()),ACOS('OddsRatio_working_3-way'!V106/(2*'OddsRatio_working_3-way'!X106)))</f>
        <v>0.35458973671637528</v>
      </c>
      <c r="Z106" s="11">
        <f>'OddsRatio_working_3-way'!X106^(1/3)*COS('OddsRatio_working_3-way'!Y106/3)</f>
        <v>0.52162463159394945</v>
      </c>
      <c r="AA106" s="11">
        <f>'OddsRatio_working_3-way'!X106^(1/3)*COS(('OddsRatio_working_3-way'!Y106+2*PI())/3)</f>
        <v>-0.31445650367463657</v>
      </c>
      <c r="AB106" s="11">
        <f>'OddsRatio_working_3-way'!X106^(1/3)*COS(('OddsRatio_working_3-way'!Y106+4*PI())/3)</f>
        <v>-0.20716812791931291</v>
      </c>
      <c r="AC106" s="11">
        <f>'OddsRatio_working_3-way'!X106^(1/3)*SIN('OddsRatio_working_3-way'!Y106/3)</f>
        <v>6.1942972623253788E-2</v>
      </c>
      <c r="AD106" s="11">
        <f>'OddsRatio_working_3-way'!X106^(1/3)*SIN(('OddsRatio_working_3-way'!Y106+2*PI())/3)</f>
        <v>0.42076869588843208</v>
      </c>
      <c r="AE106" s="11">
        <f>'OddsRatio_working_3-way'!X106^(1/3)*SIN(('OddsRatio_working_3-way'!Y106+4*PI())/3)</f>
        <v>-0.48271166851168595</v>
      </c>
      <c r="AF106" s="11">
        <f>-'OddsRatio_working_3-way'!U106/(3*'OddsRatio_working_3-way'!X106^(1/3))*COS(('OddsRatio_working_3-way'!Y106)/3)</f>
        <v>0.52162463159394923</v>
      </c>
      <c r="AG106" s="11">
        <f>-'OddsRatio_working_3-way'!U106/(3*'OddsRatio_working_3-way'!X106^(1/3))*COS(('OddsRatio_working_3-way'!Y106+2*PI())/3)</f>
        <v>-0.31445650367463646</v>
      </c>
      <c r="AH106" s="11">
        <f>-'OddsRatio_working_3-way'!U106/(3*'OddsRatio_working_3-way'!X106^(1/3))*COS(('OddsRatio_working_3-way'!Y106+4*PI())/3)</f>
        <v>-0.20716812791931283</v>
      </c>
      <c r="AI106" s="11">
        <f>'OddsRatio_working_3-way'!U106/(3*'OddsRatio_working_3-way'!X106^(1/3))*SIN(('OddsRatio_working_3-way'!Y106)/3)</f>
        <v>-6.1942972623253767E-2</v>
      </c>
      <c r="AJ106" s="11">
        <f>'OddsRatio_working_3-way'!U106/(3*'OddsRatio_working_3-way'!X106^(1/3))*SIN(('OddsRatio_working_3-way'!Y106+2*PI())/3)</f>
        <v>-0.42076869588843191</v>
      </c>
      <c r="AK106" s="11">
        <f>'OddsRatio_working_3-way'!U106/(3*'OddsRatio_working_3-way'!X106^(1/3))*SIN(('OddsRatio_working_3-way'!Y106+4*PI())/3)</f>
        <v>0.48271166851168579</v>
      </c>
      <c r="AL106" s="11">
        <f>'OddsRatio_working_3-way'!Z106+'OddsRatio_working_3-way'!AF106</f>
        <v>1.0432492631878987</v>
      </c>
      <c r="AM106" s="11">
        <f>'OddsRatio_working_3-way'!AA106+'OddsRatio_working_3-way'!AG106</f>
        <v>-0.62891300734927302</v>
      </c>
      <c r="AN106" s="11">
        <f>'OddsRatio_working_3-way'!AB106+'OddsRatio_working_3-way'!AH106</f>
        <v>-0.41433625583862577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1.0432492631878987</v>
      </c>
      <c r="AS106" s="11">
        <f>IF(('OddsRatio_working_3-way'!X106=0),IF(Q106&gt;0,-Q106^(1/3),(-Q106)^(1/3)),'OddsRatio_working_3-way'!AM106-'OddsRatio_working_3-way'!R106/3)</f>
        <v>-0.62891300734927302</v>
      </c>
      <c r="AT106" s="11">
        <f>IF(('OddsRatio_working_3-way'!X106=0),IF(Q106&gt;0,-Q106^(1/3),(-Q106)^(1/3)),'OddsRatio_working_3-way'!AN106-'OddsRatio_working_3-way'!R106/3)</f>
        <v>-0.41433625583862577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2.46</v>
      </c>
      <c r="B107" s="4">
        <f>IF('True_Odds_Calculator_3-way'!B106="","",'True_Odds_Calculator_3-way'!B106)</f>
        <v>3.49</v>
      </c>
      <c r="C107" s="4">
        <f>IF('True_Odds_Calculator_3-way'!C106="","",'True_Odds_Calculator_3-way'!C106)</f>
        <v>2.98</v>
      </c>
      <c r="D107" s="9">
        <f t="shared" si="26"/>
        <v>0.39615545793684454</v>
      </c>
      <c r="E107" s="9">
        <f t="shared" si="27"/>
        <v>0.27780889276939807</v>
      </c>
      <c r="F107" s="9">
        <f t="shared" si="28"/>
        <v>0.32603564929375739</v>
      </c>
      <c r="G107" s="9">
        <f t="shared" si="29"/>
        <v>1.044014777057513</v>
      </c>
      <c r="H107" s="9">
        <f t="shared" si="30"/>
        <v>2.5242615745039689</v>
      </c>
      <c r="I107" s="9">
        <f t="shared" si="31"/>
        <v>3.5995967948732077</v>
      </c>
      <c r="J107" s="9">
        <f t="shared" si="32"/>
        <v>3.0671492585738753</v>
      </c>
      <c r="K107" s="11">
        <f t="shared" si="33"/>
        <v>0.4065040650406504</v>
      </c>
      <c r="L107" s="11">
        <f t="shared" si="34"/>
        <v>0.28653295128939826</v>
      </c>
      <c r="M107" s="11">
        <f t="shared" si="35"/>
        <v>0.33557046979865773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-0.28134590282269423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0.23178103360426311</v>
      </c>
      <c r="Q107" s="11">
        <f>2*'OddsRatio_working_3-way'!K107*'OddsRatio_working_3-way'!L107*'OddsRatio_working_3-way'!M107</f>
        <v>7.8172355347137637E-2</v>
      </c>
      <c r="R107" s="11">
        <f t="shared" si="36"/>
        <v>0</v>
      </c>
      <c r="S107" s="11">
        <f t="shared" si="37"/>
        <v>-0.82382942590897734</v>
      </c>
      <c r="T107" s="11">
        <f t="shared" si="38"/>
        <v>-0.27785140840100414</v>
      </c>
      <c r="U107" s="11">
        <f>'OddsRatio_working_3-way'!S107-'OddsRatio_working_3-way'!R107^2/3</f>
        <v>-0.82382942590897734</v>
      </c>
      <c r="V107" s="11">
        <f>'OddsRatio_working_3-way'!S107*'OddsRatio_working_3-way'!R107/3-2*'OddsRatio_working_3-way'!R107^3/27-'OddsRatio_working_3-way'!T107</f>
        <v>0.27785140840100414</v>
      </c>
      <c r="W107" s="11">
        <f>'OddsRatio_working_3-way'!V107^2+4*'OddsRatio_working_3-way'!U107^3/27</f>
        <v>-5.6324983721095512E-3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0.14390439840613903</v>
      </c>
      <c r="Y107" s="11">
        <f>IF('OddsRatio_working_3-way'!W107&gt;=0,IF('OddsRatio_working_3-way'!V107+SQRT('OddsRatio_working_3-way'!W107)&gt;0,0,PI()),ACOS('OddsRatio_working_3-way'!V107/(2*'OddsRatio_working_3-way'!X107)))</f>
        <v>0.26381277618167509</v>
      </c>
      <c r="Z107" s="11">
        <f>'OddsRatio_working_3-way'!X107^(1/3)*COS('OddsRatio_working_3-way'!Y107/3)</f>
        <v>0.52200738852875661</v>
      </c>
      <c r="AA107" s="11">
        <f>'OddsRatio_working_3-way'!X107^(1/3)*COS(('OddsRatio_working_3-way'!Y107+2*PI())/3)</f>
        <v>-0.30086057846629721</v>
      </c>
      <c r="AB107" s="11">
        <f>'OddsRatio_working_3-way'!X107^(1/3)*COS(('OddsRatio_working_3-way'!Y107+4*PI())/3)</f>
        <v>-0.22114681006245934</v>
      </c>
      <c r="AC107" s="11">
        <f>'OddsRatio_working_3-way'!X107^(1/3)*SIN('OddsRatio_working_3-way'!Y107/3)</f>
        <v>4.6022765646075235E-2</v>
      </c>
      <c r="AD107" s="11">
        <f>'OddsRatio_working_3-way'!X107^(1/3)*SIN(('OddsRatio_working_3-way'!Y107+2*PI())/3)</f>
        <v>0.42906027660603924</v>
      </c>
      <c r="AE107" s="11">
        <f>'OddsRatio_working_3-way'!X107^(1/3)*SIN(('OddsRatio_working_3-way'!Y107+4*PI())/3)</f>
        <v>-0.47508304225211445</v>
      </c>
      <c r="AF107" s="11">
        <f>-'OddsRatio_working_3-way'!U107/(3*'OddsRatio_working_3-way'!X107^(1/3))*COS(('OddsRatio_working_3-way'!Y107)/3)</f>
        <v>0.52200738852875639</v>
      </c>
      <c r="AG107" s="11">
        <f>-'OddsRatio_working_3-way'!U107/(3*'OddsRatio_working_3-way'!X107^(1/3))*COS(('OddsRatio_working_3-way'!Y107+2*PI())/3)</f>
        <v>-0.30086057846629705</v>
      </c>
      <c r="AH107" s="11">
        <f>-'OddsRatio_working_3-way'!U107/(3*'OddsRatio_working_3-way'!X107^(1/3))*COS(('OddsRatio_working_3-way'!Y107+4*PI())/3)</f>
        <v>-0.22114681006245926</v>
      </c>
      <c r="AI107" s="11">
        <f>'OddsRatio_working_3-way'!U107/(3*'OddsRatio_working_3-way'!X107^(1/3))*SIN(('OddsRatio_working_3-way'!Y107)/3)</f>
        <v>-4.6022765646075214E-2</v>
      </c>
      <c r="AJ107" s="11">
        <f>'OddsRatio_working_3-way'!U107/(3*'OddsRatio_working_3-way'!X107^(1/3))*SIN(('OddsRatio_working_3-way'!Y107+2*PI())/3)</f>
        <v>-0.42906027660603907</v>
      </c>
      <c r="AK107" s="11">
        <f>'OddsRatio_working_3-way'!U107/(3*'OddsRatio_working_3-way'!X107^(1/3))*SIN(('OddsRatio_working_3-way'!Y107+4*PI())/3)</f>
        <v>0.47508304225211428</v>
      </c>
      <c r="AL107" s="11">
        <f>'OddsRatio_working_3-way'!Z107+'OddsRatio_working_3-way'!AF107</f>
        <v>1.044014777057513</v>
      </c>
      <c r="AM107" s="11">
        <f>'OddsRatio_working_3-way'!AA107+'OddsRatio_working_3-way'!AG107</f>
        <v>-0.6017211569325942</v>
      </c>
      <c r="AN107" s="11">
        <f>'OddsRatio_working_3-way'!AB107+'OddsRatio_working_3-way'!AH107</f>
        <v>-0.44229362012491857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1.044014777057513</v>
      </c>
      <c r="AS107" s="11">
        <f>IF(('OddsRatio_working_3-way'!X107=0),IF(Q107&gt;0,-Q107^(1/3),(-Q107)^(1/3)),'OddsRatio_working_3-way'!AM107-'OddsRatio_working_3-way'!R107/3)</f>
        <v>-0.6017211569325942</v>
      </c>
      <c r="AT107" s="11">
        <f>IF(('OddsRatio_working_3-way'!X107=0),IF(Q107&gt;0,-Q107^(1/3),(-Q107)^(1/3)),'OddsRatio_working_3-way'!AN107-'OddsRatio_working_3-way'!R107/3)</f>
        <v>-0.44229362012491857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2.44</v>
      </c>
      <c r="B108" s="4">
        <f>IF('True_Odds_Calculator_3-way'!B107="","",'True_Odds_Calculator_3-way'!B107)</f>
        <v>3.72</v>
      </c>
      <c r="C108" s="4">
        <f>IF('True_Odds_Calculator_3-way'!C107="","",'True_Odds_Calculator_3-way'!C107)</f>
        <v>2.86</v>
      </c>
      <c r="D108" s="9">
        <f t="shared" si="26"/>
        <v>0.39952710196407759</v>
      </c>
      <c r="E108" s="9">
        <f t="shared" si="27"/>
        <v>0.26048974181003326</v>
      </c>
      <c r="F108" s="9">
        <f t="shared" si="28"/>
        <v>0.33998315622588943</v>
      </c>
      <c r="G108" s="9">
        <f t="shared" si="29"/>
        <v>1.0437216049438236</v>
      </c>
      <c r="H108" s="9">
        <f t="shared" si="30"/>
        <v>2.5029591111191056</v>
      </c>
      <c r="I108" s="9">
        <f t="shared" si="31"/>
        <v>3.8389227654472</v>
      </c>
      <c r="J108" s="9">
        <f t="shared" si="32"/>
        <v>2.9413221851955114</v>
      </c>
      <c r="K108" s="11">
        <f t="shared" si="33"/>
        <v>0.4098360655737705</v>
      </c>
      <c r="L108" s="11">
        <f t="shared" si="34"/>
        <v>0.26881720430107525</v>
      </c>
      <c r="M108" s="11">
        <f t="shared" si="35"/>
        <v>0.34965034965034969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-0.28063739539149379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0.23189836780529538</v>
      </c>
      <c r="Q108" s="11">
        <f>2*'OddsRatio_working_3-way'!K108*'OddsRatio_working_3-way'!L108*'OddsRatio_working_3-way'!M108</f>
        <v>7.7042647111393817E-2</v>
      </c>
      <c r="R108" s="11">
        <f t="shared" si="36"/>
        <v>0</v>
      </c>
      <c r="S108" s="11">
        <f t="shared" si="37"/>
        <v>-0.82632739475718597</v>
      </c>
      <c r="T108" s="11">
        <f t="shared" si="38"/>
        <v>-0.27452737367348373</v>
      </c>
      <c r="U108" s="11">
        <f>'OddsRatio_working_3-way'!S108-'OddsRatio_working_3-way'!R108^2/3</f>
        <v>-0.82632739475718597</v>
      </c>
      <c r="V108" s="11">
        <f>'OddsRatio_working_3-way'!S108*'OddsRatio_working_3-way'!R108/3-2*'OddsRatio_working_3-way'!R108^3/27-'OddsRatio_working_3-way'!T108</f>
        <v>0.27452737367348373</v>
      </c>
      <c r="W108" s="11">
        <f>'OddsRatio_working_3-way'!V108^2+4*'OddsRatio_working_3-way'!U108^3/27</f>
        <v>-8.2244044226580104E-3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0.14455940242571441</v>
      </c>
      <c r="Y108" s="11">
        <f>IF('OddsRatio_working_3-way'!W108&gt;=0,IF('OddsRatio_working_3-way'!V108+SQRT('OddsRatio_working_3-way'!W108)&gt;0,0,PI()),ACOS('OddsRatio_working_3-way'!V108/(2*'OddsRatio_working_3-way'!X108)))</f>
        <v>0.31905784919139246</v>
      </c>
      <c r="Z108" s="11">
        <f>'OddsRatio_working_3-way'!X108^(1/3)*COS('OddsRatio_working_3-way'!Y108/3)</f>
        <v>0.52186080247191191</v>
      </c>
      <c r="AA108" s="11">
        <f>'OddsRatio_working_3-way'!X108^(1/3)*COS(('OddsRatio_working_3-way'!Y108+2*PI())/3)</f>
        <v>-0.30917794855004838</v>
      </c>
      <c r="AB108" s="11">
        <f>'OddsRatio_working_3-way'!X108^(1/3)*COS(('OddsRatio_working_3-way'!Y108+4*PI())/3)</f>
        <v>-0.21268285392186373</v>
      </c>
      <c r="AC108" s="11">
        <f>'OddsRatio_working_3-way'!X108^(1/3)*SIN('OddsRatio_working_3-way'!Y108/3)</f>
        <v>5.5711468859060968E-2</v>
      </c>
      <c r="AD108" s="11">
        <f>'OddsRatio_working_3-way'!X108^(1/3)*SIN(('OddsRatio_working_3-way'!Y108+2*PI())/3)</f>
        <v>0.42408897775047832</v>
      </c>
      <c r="AE108" s="11">
        <f>'OddsRatio_working_3-way'!X108^(1/3)*SIN(('OddsRatio_working_3-way'!Y108+4*PI())/3)</f>
        <v>-0.47980044660953913</v>
      </c>
      <c r="AF108" s="11">
        <f>-'OddsRatio_working_3-way'!U108/(3*'OddsRatio_working_3-way'!X108^(1/3))*COS(('OddsRatio_working_3-way'!Y108)/3)</f>
        <v>0.5218608024719118</v>
      </c>
      <c r="AG108" s="11">
        <f>-'OddsRatio_working_3-way'!U108/(3*'OddsRatio_working_3-way'!X108^(1/3))*COS(('OddsRatio_working_3-way'!Y108+2*PI())/3)</f>
        <v>-0.30917794855004832</v>
      </c>
      <c r="AH108" s="11">
        <f>-'OddsRatio_working_3-way'!U108/(3*'OddsRatio_working_3-way'!X108^(1/3))*COS(('OddsRatio_working_3-way'!Y108+4*PI())/3)</f>
        <v>-0.21268285392186367</v>
      </c>
      <c r="AI108" s="11">
        <f>'OddsRatio_working_3-way'!U108/(3*'OddsRatio_working_3-way'!X108^(1/3))*SIN(('OddsRatio_working_3-way'!Y108)/3)</f>
        <v>-5.5711468859060954E-2</v>
      </c>
      <c r="AJ108" s="11">
        <f>'OddsRatio_working_3-way'!U108/(3*'OddsRatio_working_3-way'!X108^(1/3))*SIN(('OddsRatio_working_3-way'!Y108+2*PI())/3)</f>
        <v>-0.42408897775047821</v>
      </c>
      <c r="AK108" s="11">
        <f>'OddsRatio_working_3-way'!U108/(3*'OddsRatio_working_3-way'!X108^(1/3))*SIN(('OddsRatio_working_3-way'!Y108+4*PI())/3)</f>
        <v>0.47980044660953902</v>
      </c>
      <c r="AL108" s="11">
        <f>'OddsRatio_working_3-way'!Z108+'OddsRatio_working_3-way'!AF108</f>
        <v>1.0437216049438236</v>
      </c>
      <c r="AM108" s="11">
        <f>'OddsRatio_working_3-way'!AA108+'OddsRatio_working_3-way'!AG108</f>
        <v>-0.61835589710009664</v>
      </c>
      <c r="AN108" s="11">
        <f>'OddsRatio_working_3-way'!AB108+'OddsRatio_working_3-way'!AH108</f>
        <v>-0.4253657078437274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1.0437216049438236</v>
      </c>
      <c r="AS108" s="11">
        <f>IF(('OddsRatio_working_3-way'!X108=0),IF(Q108&gt;0,-Q108^(1/3),(-Q108)^(1/3)),'OddsRatio_working_3-way'!AM108-'OddsRatio_working_3-way'!R108/3)</f>
        <v>-0.61835589710009664</v>
      </c>
      <c r="AT108" s="11">
        <f>IF(('OddsRatio_working_3-way'!X108=0),IF(Q108&gt;0,-Q108^(1/3),(-Q108)^(1/3)),'OddsRatio_working_3-way'!AN108-'OddsRatio_working_3-way'!R108/3)</f>
        <v>-0.4253657078437274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2.66</v>
      </c>
      <c r="B109" s="4">
        <f>IF('True_Odds_Calculator_3-way'!B108="","",'True_Odds_Calculator_3-way'!B108)</f>
        <v>3.5</v>
      </c>
      <c r="C109" s="4">
        <f>IF('True_Odds_Calculator_3-way'!C108="","",'True_Odds_Calculator_3-way'!C108)</f>
        <v>2.74</v>
      </c>
      <c r="D109" s="9">
        <f t="shared" si="26"/>
        <v>0.36661412931583365</v>
      </c>
      <c r="E109" s="9">
        <f t="shared" si="27"/>
        <v>0.27763102300437026</v>
      </c>
      <c r="F109" s="9">
        <f t="shared" si="28"/>
        <v>0.35575484767979615</v>
      </c>
      <c r="G109" s="9">
        <f t="shared" si="29"/>
        <v>1.0407611788892321</v>
      </c>
      <c r="H109" s="9">
        <f t="shared" si="30"/>
        <v>2.7276635569561263</v>
      </c>
      <c r="I109" s="9">
        <f t="shared" si="31"/>
        <v>3.6019029472230804</v>
      </c>
      <c r="J109" s="9">
        <f t="shared" si="32"/>
        <v>2.810924451267264</v>
      </c>
      <c r="K109" s="11">
        <f t="shared" si="33"/>
        <v>0.37593984962406013</v>
      </c>
      <c r="L109" s="11">
        <f t="shared" si="34"/>
        <v>0.2857142857142857</v>
      </c>
      <c r="M109" s="11">
        <f t="shared" si="35"/>
        <v>0.36496350364963503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-0.28307212243329904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0.2312872901753863</v>
      </c>
      <c r="Q109" s="11">
        <f>2*'OddsRatio_working_3-way'!K109*'OddsRatio_working_3-way'!L109*'OddsRatio_working_3-way'!M109</f>
        <v>7.8402471245893654E-2</v>
      </c>
      <c r="R109" s="11">
        <f t="shared" si="36"/>
        <v>0</v>
      </c>
      <c r="S109" s="11">
        <f t="shared" si="37"/>
        <v>-0.81706134884365045</v>
      </c>
      <c r="T109" s="11">
        <f t="shared" si="38"/>
        <v>-0.27696994876055947</v>
      </c>
      <c r="U109" s="11">
        <f>'OddsRatio_working_3-way'!S109-'OddsRatio_working_3-way'!R109^2/3</f>
        <v>-0.81706134884365045</v>
      </c>
      <c r="V109" s="11">
        <f>'OddsRatio_working_3-way'!S109*'OddsRatio_working_3-way'!R109/3-2*'OddsRatio_working_3-way'!R109^3/27-'OddsRatio_working_3-way'!T109</f>
        <v>0.27696994876055947</v>
      </c>
      <c r="W109" s="11">
        <f>'OddsRatio_working_3-way'!V109^2+4*'OddsRatio_working_3-way'!U109^3/27</f>
        <v>-4.0967395220782993E-3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0.14213470023054298</v>
      </c>
      <c r="Y109" s="11">
        <f>IF('OddsRatio_working_3-way'!W109&gt;=0,IF('OddsRatio_working_3-way'!V109+SQRT('OddsRatio_working_3-way'!W109)&gt;0,0,PI()),ACOS('OddsRatio_working_3-way'!V109/(2*'OddsRatio_working_3-way'!X109)))</f>
        <v>0.22710609105606916</v>
      </c>
      <c r="Z109" s="11">
        <f>'OddsRatio_working_3-way'!X109^(1/3)*COS('OddsRatio_working_3-way'!Y109/3)</f>
        <v>0.52038058944461607</v>
      </c>
      <c r="AA109" s="11">
        <f>'OddsRatio_working_3-way'!X109^(1/3)*COS(('OddsRatio_working_3-way'!Y109+2*PI())/3)</f>
        <v>-0.29437170498970339</v>
      </c>
      <c r="AB109" s="11">
        <f>'OddsRatio_working_3-way'!X109^(1/3)*COS(('OddsRatio_working_3-way'!Y109+4*PI())/3)</f>
        <v>-0.22600888445491307</v>
      </c>
      <c r="AC109" s="11">
        <f>'OddsRatio_working_3-way'!X109^(1/3)*SIN('OddsRatio_working_3-way'!Y109/3)</f>
        <v>3.9469292838323469E-2</v>
      </c>
      <c r="AD109" s="11">
        <f>'OddsRatio_working_3-way'!X109^(1/3)*SIN(('OddsRatio_working_3-way'!Y109+2*PI())/3)</f>
        <v>0.43092816367619619</v>
      </c>
      <c r="AE109" s="11">
        <f>'OddsRatio_working_3-way'!X109^(1/3)*SIN(('OddsRatio_working_3-way'!Y109+4*PI())/3)</f>
        <v>-0.47039745651451947</v>
      </c>
      <c r="AF109" s="11">
        <f>-'OddsRatio_working_3-way'!U109/(3*'OddsRatio_working_3-way'!X109^(1/3))*COS(('OddsRatio_working_3-way'!Y109)/3)</f>
        <v>0.52038058944461607</v>
      </c>
      <c r="AG109" s="11">
        <f>-'OddsRatio_working_3-way'!U109/(3*'OddsRatio_working_3-way'!X109^(1/3))*COS(('OddsRatio_working_3-way'!Y109+2*PI())/3)</f>
        <v>-0.29437170498970339</v>
      </c>
      <c r="AH109" s="11">
        <f>-'OddsRatio_working_3-way'!U109/(3*'OddsRatio_working_3-way'!X109^(1/3))*COS(('OddsRatio_working_3-way'!Y109+4*PI())/3)</f>
        <v>-0.22600888445491307</v>
      </c>
      <c r="AI109" s="11">
        <f>'OddsRatio_working_3-way'!U109/(3*'OddsRatio_working_3-way'!X109^(1/3))*SIN(('OddsRatio_working_3-way'!Y109)/3)</f>
        <v>-3.9469292838323469E-2</v>
      </c>
      <c r="AJ109" s="11">
        <f>'OddsRatio_working_3-way'!U109/(3*'OddsRatio_working_3-way'!X109^(1/3))*SIN(('OddsRatio_working_3-way'!Y109+2*PI())/3)</f>
        <v>-0.43092816367619619</v>
      </c>
      <c r="AK109" s="11">
        <f>'OddsRatio_working_3-way'!U109/(3*'OddsRatio_working_3-way'!X109^(1/3))*SIN(('OddsRatio_working_3-way'!Y109+4*PI())/3)</f>
        <v>0.47039745651451947</v>
      </c>
      <c r="AL109" s="11">
        <f>'OddsRatio_working_3-way'!Z109+'OddsRatio_working_3-way'!AF109</f>
        <v>1.0407611788892321</v>
      </c>
      <c r="AM109" s="11">
        <f>'OddsRatio_working_3-way'!AA109+'OddsRatio_working_3-way'!AG109</f>
        <v>-0.58874340997940677</v>
      </c>
      <c r="AN109" s="11">
        <f>'OddsRatio_working_3-way'!AB109+'OddsRatio_working_3-way'!AH109</f>
        <v>-0.45201776890982615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1.0407611788892321</v>
      </c>
      <c r="AS109" s="11">
        <f>IF(('OddsRatio_working_3-way'!X109=0),IF(Q109&gt;0,-Q109^(1/3),(-Q109)^(1/3)),'OddsRatio_working_3-way'!AM109-'OddsRatio_working_3-way'!R109/3)</f>
        <v>-0.58874340997940677</v>
      </c>
      <c r="AT109" s="11">
        <f>IF(('OddsRatio_working_3-way'!X109=0),IF(Q109&gt;0,-Q109^(1/3),(-Q109)^(1/3)),'OddsRatio_working_3-way'!AN109-'OddsRatio_working_3-way'!R109/3)</f>
        <v>-0.45201776890982615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1.91</v>
      </c>
      <c r="B110" s="4">
        <f>IF('True_Odds_Calculator_3-way'!B109="","",'True_Odds_Calculator_3-way'!B109)</f>
        <v>4</v>
      </c>
      <c r="C110" s="4">
        <f>IF('True_Odds_Calculator_3-way'!C109="","",'True_Odds_Calculator_3-way'!C109)</f>
        <v>3.82</v>
      </c>
      <c r="D110" s="9">
        <f t="shared" si="26"/>
        <v>0.50944456026268603</v>
      </c>
      <c r="E110" s="9">
        <f t="shared" si="27"/>
        <v>0.23955145130712108</v>
      </c>
      <c r="F110" s="9">
        <f t="shared" si="28"/>
        <v>0.25100398843019295</v>
      </c>
      <c r="G110" s="9">
        <f t="shared" si="29"/>
        <v>1.0581561839060241</v>
      </c>
      <c r="H110" s="9">
        <f t="shared" si="30"/>
        <v>1.9629221273544815</v>
      </c>
      <c r="I110" s="9">
        <f t="shared" si="31"/>
        <v>4.1744685517180722</v>
      </c>
      <c r="J110" s="9">
        <f t="shared" si="32"/>
        <v>3.9840004386149879</v>
      </c>
      <c r="K110" s="11">
        <f t="shared" si="33"/>
        <v>0.52356020942408377</v>
      </c>
      <c r="L110" s="11">
        <f t="shared" si="34"/>
        <v>0.25</v>
      </c>
      <c r="M110" s="11">
        <f t="shared" si="35"/>
        <v>0.26178010471204188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-0.26378799923247709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0.2305994901455552</v>
      </c>
      <c r="Q110" s="11">
        <f>2*'OddsRatio_working_3-way'!K110*'OddsRatio_working_3-way'!L110*'OddsRatio_working_3-way'!M110</f>
        <v>6.8528823223047611E-2</v>
      </c>
      <c r="R110" s="11">
        <f t="shared" si="36"/>
        <v>0</v>
      </c>
      <c r="S110" s="11">
        <f t="shared" si="37"/>
        <v>-0.8741849167381085</v>
      </c>
      <c r="T110" s="11">
        <f t="shared" si="38"/>
        <v>-0.25978749383004712</v>
      </c>
      <c r="U110" s="11">
        <f>'OddsRatio_working_3-way'!S110-'OddsRatio_working_3-way'!R110^2/3</f>
        <v>-0.8741849167381085</v>
      </c>
      <c r="V110" s="11">
        <f>'OddsRatio_working_3-way'!S110*'OddsRatio_working_3-way'!R110/3-2*'OddsRatio_working_3-way'!R110^3/27-'OddsRatio_working_3-way'!T110</f>
        <v>0.25978749383004712</v>
      </c>
      <c r="W110" s="11">
        <f>'OddsRatio_working_3-way'!V110^2+4*'OddsRatio_working_3-way'!U110^3/27</f>
        <v>-3.1481046795908213E-2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0.15729795671464156</v>
      </c>
      <c r="Y110" s="11">
        <f>IF('OddsRatio_working_3-way'!W110&gt;=0,IF('OddsRatio_working_3-way'!V110+SQRT('OddsRatio_working_3-way'!W110)&gt;0,0,PI()),ACOS('OddsRatio_working_3-way'!V110/(2*'OddsRatio_working_3-way'!X110)))</f>
        <v>0.59920981863323342</v>
      </c>
      <c r="Z110" s="11">
        <f>'OddsRatio_working_3-way'!X110^(1/3)*COS('OddsRatio_working_3-way'!Y110/3)</f>
        <v>0.52907809195301214</v>
      </c>
      <c r="AA110" s="11">
        <f>'OddsRatio_working_3-way'!X110^(1/3)*COS(('OddsRatio_working_3-way'!Y110+2*PI())/3)</f>
        <v>-0.35729414635404438</v>
      </c>
      <c r="AB110" s="11">
        <f>'OddsRatio_working_3-way'!X110^(1/3)*COS(('OddsRatio_working_3-way'!Y110+4*PI())/3)</f>
        <v>-0.17178394559896765</v>
      </c>
      <c r="AC110" s="11">
        <f>'OddsRatio_working_3-way'!X110^(1/3)*SIN('OddsRatio_working_3-way'!Y110/3)</f>
        <v>0.10710436434336507</v>
      </c>
      <c r="AD110" s="11">
        <f>'OddsRatio_working_3-way'!X110^(1/3)*SIN(('OddsRatio_working_3-way'!Y110+2*PI())/3)</f>
        <v>0.4046428860454252</v>
      </c>
      <c r="AE110" s="11">
        <f>'OddsRatio_working_3-way'!X110^(1/3)*SIN(('OddsRatio_working_3-way'!Y110+4*PI())/3)</f>
        <v>-0.51174725038879021</v>
      </c>
      <c r="AF110" s="11">
        <f>-'OddsRatio_working_3-way'!U110/(3*'OddsRatio_working_3-way'!X110^(1/3))*COS(('OddsRatio_working_3-way'!Y110)/3)</f>
        <v>0.52907809195301203</v>
      </c>
      <c r="AG110" s="11">
        <f>-'OddsRatio_working_3-way'!U110/(3*'OddsRatio_working_3-way'!X110^(1/3))*COS(('OddsRatio_working_3-way'!Y110+2*PI())/3)</f>
        <v>-0.35729414635404433</v>
      </c>
      <c r="AH110" s="11">
        <f>-'OddsRatio_working_3-way'!U110/(3*'OddsRatio_working_3-way'!X110^(1/3))*COS(('OddsRatio_working_3-way'!Y110+4*PI())/3)</f>
        <v>-0.17178394559896762</v>
      </c>
      <c r="AI110" s="11">
        <f>'OddsRatio_working_3-way'!U110/(3*'OddsRatio_working_3-way'!X110^(1/3))*SIN(('OddsRatio_working_3-way'!Y110)/3)</f>
        <v>-0.10710436434336504</v>
      </c>
      <c r="AJ110" s="11">
        <f>'OddsRatio_working_3-way'!U110/(3*'OddsRatio_working_3-way'!X110^(1/3))*SIN(('OddsRatio_working_3-way'!Y110+2*PI())/3)</f>
        <v>-0.40464288604542509</v>
      </c>
      <c r="AK110" s="11">
        <f>'OddsRatio_working_3-way'!U110/(3*'OddsRatio_working_3-way'!X110^(1/3))*SIN(('OddsRatio_working_3-way'!Y110+4*PI())/3)</f>
        <v>0.5117472503887901</v>
      </c>
      <c r="AL110" s="11">
        <f>'OddsRatio_working_3-way'!Z110+'OddsRatio_working_3-way'!AF110</f>
        <v>1.0581561839060241</v>
      </c>
      <c r="AM110" s="11">
        <f>'OddsRatio_working_3-way'!AA110+'OddsRatio_working_3-way'!AG110</f>
        <v>-0.71458829270808866</v>
      </c>
      <c r="AN110" s="11">
        <f>'OddsRatio_working_3-way'!AB110+'OddsRatio_working_3-way'!AH110</f>
        <v>-0.34356789119793529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1.0581561839060241</v>
      </c>
      <c r="AS110" s="11">
        <f>IF(('OddsRatio_working_3-way'!X110=0),IF(Q110&gt;0,-Q110^(1/3),(-Q110)^(1/3)),'OddsRatio_working_3-way'!AM110-'OddsRatio_working_3-way'!R110/3)</f>
        <v>-0.71458829270808866</v>
      </c>
      <c r="AT110" s="11">
        <f>IF(('OddsRatio_working_3-way'!X110=0),IF(Q110&gt;0,-Q110^(1/3),(-Q110)^(1/3)),'OddsRatio_working_3-way'!AN110-'OddsRatio_working_3-way'!R110/3)</f>
        <v>-0.34356789119793529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2.74</v>
      </c>
      <c r="B111" s="4">
        <f>IF('True_Odds_Calculator_3-way'!B110="","",'True_Odds_Calculator_3-way'!B110)</f>
        <v>3.27</v>
      </c>
      <c r="C111" s="4">
        <f>IF('True_Odds_Calculator_3-way'!C110="","",'True_Odds_Calculator_3-way'!C110)</f>
        <v>2.8</v>
      </c>
      <c r="D111" s="9">
        <f t="shared" si="26"/>
        <v>0.35535039997574458</v>
      </c>
      <c r="E111" s="9">
        <f t="shared" si="27"/>
        <v>0.29702661448260254</v>
      </c>
      <c r="F111" s="9">
        <f t="shared" si="28"/>
        <v>0.34762298554165277</v>
      </c>
      <c r="G111" s="9">
        <f t="shared" si="29"/>
        <v>1.0425998560893628</v>
      </c>
      <c r="H111" s="9">
        <f t="shared" si="30"/>
        <v>2.8141237495954914</v>
      </c>
      <c r="I111" s="9">
        <f t="shared" si="31"/>
        <v>3.3667016733228534</v>
      </c>
      <c r="J111" s="9">
        <f t="shared" si="32"/>
        <v>2.8766797409608529</v>
      </c>
      <c r="K111" s="11">
        <f t="shared" si="33"/>
        <v>0.36496350364963503</v>
      </c>
      <c r="L111" s="11">
        <f t="shared" si="34"/>
        <v>0.3058103975535168</v>
      </c>
      <c r="M111" s="11">
        <f t="shared" si="35"/>
        <v>0.35714285714285715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-0.28339439974744329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0.23158999084800996</v>
      </c>
      <c r="Q111" s="11">
        <f>2*'OddsRatio_working_3-way'!K111*'OddsRatio_working_3-way'!L111*'OddsRatio_working_3-way'!M111</f>
        <v>7.9721167245442343E-2</v>
      </c>
      <c r="R111" s="11">
        <f t="shared" si="36"/>
        <v>0</v>
      </c>
      <c r="S111" s="11">
        <f t="shared" si="37"/>
        <v>-0.81720030831378243</v>
      </c>
      <c r="T111" s="11">
        <f t="shared" si="38"/>
        <v>-0.2813081956329716</v>
      </c>
      <c r="U111" s="11">
        <f>'OddsRatio_working_3-way'!S111-'OddsRatio_working_3-way'!R111^2/3</f>
        <v>-0.81720030831378243</v>
      </c>
      <c r="V111" s="11">
        <f>'OddsRatio_working_3-way'!S111*'OddsRatio_working_3-way'!R111/3-2*'OddsRatio_working_3-way'!R111^3/27-'OddsRatio_working_3-way'!T111</f>
        <v>0.2813081956329716</v>
      </c>
      <c r="W111" s="11">
        <f>'OddsRatio_working_3-way'!V111^2+4*'OddsRatio_working_3-way'!U111^3/27</f>
        <v>-1.7160282754574568E-3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0.1421709615267264</v>
      </c>
      <c r="Y111" s="11">
        <f>IF('OddsRatio_working_3-way'!W111&gt;=0,IF('OddsRatio_working_3-way'!V111+SQRT('OddsRatio_working_3-way'!W111)&gt;0,0,PI()),ACOS('OddsRatio_working_3-way'!V111/(2*'OddsRatio_working_3-way'!X111)))</f>
        <v>0.14620752326855113</v>
      </c>
      <c r="Z111" s="11">
        <f>'OddsRatio_working_3-way'!X111^(1/3)*COS('OddsRatio_working_3-way'!Y111/3)</f>
        <v>0.52129992804468139</v>
      </c>
      <c r="AA111" s="11">
        <f>'OddsRatio_working_3-way'!X111^(1/3)*COS(('OddsRatio_working_3-way'!Y111+2*PI())/3)</f>
        <v>-0.28266963349995</v>
      </c>
      <c r="AB111" s="11">
        <f>'OddsRatio_working_3-way'!X111^(1/3)*COS(('OddsRatio_working_3-way'!Y111+4*PI())/3)</f>
        <v>-0.23863029454473142</v>
      </c>
      <c r="AC111" s="11">
        <f>'OddsRatio_working_3-way'!X111^(1/3)*SIN('OddsRatio_working_3-way'!Y111/3)</f>
        <v>2.542612420072889E-2</v>
      </c>
      <c r="AD111" s="11">
        <f>'OddsRatio_working_3-way'!X111^(1/3)*SIN(('OddsRatio_working_3-way'!Y111+2*PI())/3)</f>
        <v>0.43874591857732964</v>
      </c>
      <c r="AE111" s="11">
        <f>'OddsRatio_working_3-way'!X111^(1/3)*SIN(('OddsRatio_working_3-way'!Y111+4*PI())/3)</f>
        <v>-0.46417204277805829</v>
      </c>
      <c r="AF111" s="11">
        <f>-'OddsRatio_working_3-way'!U111/(3*'OddsRatio_working_3-way'!X111^(1/3))*COS(('OddsRatio_working_3-way'!Y111)/3)</f>
        <v>0.52129992804468139</v>
      </c>
      <c r="AG111" s="11">
        <f>-'OddsRatio_working_3-way'!U111/(3*'OddsRatio_working_3-way'!X111^(1/3))*COS(('OddsRatio_working_3-way'!Y111+2*PI())/3)</f>
        <v>-0.28266963349995</v>
      </c>
      <c r="AH111" s="11">
        <f>-'OddsRatio_working_3-way'!U111/(3*'OddsRatio_working_3-way'!X111^(1/3))*COS(('OddsRatio_working_3-way'!Y111+4*PI())/3)</f>
        <v>-0.23863029454473142</v>
      </c>
      <c r="AI111" s="11">
        <f>'OddsRatio_working_3-way'!U111/(3*'OddsRatio_working_3-way'!X111^(1/3))*SIN(('OddsRatio_working_3-way'!Y111)/3)</f>
        <v>-2.542612420072889E-2</v>
      </c>
      <c r="AJ111" s="11">
        <f>'OddsRatio_working_3-way'!U111/(3*'OddsRatio_working_3-way'!X111^(1/3))*SIN(('OddsRatio_working_3-way'!Y111+2*PI())/3)</f>
        <v>-0.43874591857732964</v>
      </c>
      <c r="AK111" s="11">
        <f>'OddsRatio_working_3-way'!U111/(3*'OddsRatio_working_3-way'!X111^(1/3))*SIN(('OddsRatio_working_3-way'!Y111+4*PI())/3)</f>
        <v>0.46417204277805829</v>
      </c>
      <c r="AL111" s="11">
        <f>'OddsRatio_working_3-way'!Z111+'OddsRatio_working_3-way'!AF111</f>
        <v>1.0425998560893628</v>
      </c>
      <c r="AM111" s="11">
        <f>'OddsRatio_working_3-way'!AA111+'OddsRatio_working_3-way'!AG111</f>
        <v>-0.5653392669999</v>
      </c>
      <c r="AN111" s="11">
        <f>'OddsRatio_working_3-way'!AB111+'OddsRatio_working_3-way'!AH111</f>
        <v>-0.47726058908946284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1.0425998560893628</v>
      </c>
      <c r="AS111" s="11">
        <f>IF(('OddsRatio_working_3-way'!X111=0),IF(Q111&gt;0,-Q111^(1/3),(-Q111)^(1/3)),'OddsRatio_working_3-way'!AM111-'OddsRatio_working_3-way'!R111/3)</f>
        <v>-0.5653392669999</v>
      </c>
      <c r="AT111" s="11">
        <f>IF(('OddsRatio_working_3-way'!X111=0),IF(Q111&gt;0,-Q111^(1/3),(-Q111)^(1/3)),'OddsRatio_working_3-way'!AN111-'OddsRatio_working_3-way'!R111/3)</f>
        <v>-0.47726058908946284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1.45</v>
      </c>
      <c r="B112" s="4">
        <f>IF('True_Odds_Calculator_3-way'!B111="","",'True_Odds_Calculator_3-way'!B111)</f>
        <v>4.4800000000000004</v>
      </c>
      <c r="C112" s="4">
        <f>IF('True_Odds_Calculator_3-way'!C111="","",'True_Odds_Calculator_3-way'!C111)</f>
        <v>7.23</v>
      </c>
      <c r="D112" s="9">
        <f t="shared" si="26"/>
        <v>0.66739514421663848</v>
      </c>
      <c r="E112" s="9">
        <f t="shared" si="27"/>
        <v>0.20601544527862392</v>
      </c>
      <c r="F112" s="9">
        <f t="shared" si="28"/>
        <v>0.12658941050473743</v>
      </c>
      <c r="G112" s="9">
        <f t="shared" si="29"/>
        <v>1.1074726991134394</v>
      </c>
      <c r="H112" s="9">
        <f t="shared" si="30"/>
        <v>1.4983627146010474</v>
      </c>
      <c r="I112" s="9">
        <f t="shared" si="31"/>
        <v>4.8540049929147697</v>
      </c>
      <c r="J112" s="9">
        <f t="shared" si="32"/>
        <v>7.8995549154767284</v>
      </c>
      <c r="K112" s="11">
        <f t="shared" si="33"/>
        <v>0.68965517241379315</v>
      </c>
      <c r="L112" s="11">
        <f t="shared" si="34"/>
        <v>0.2232142857142857</v>
      </c>
      <c r="M112" s="11">
        <f t="shared" si="35"/>
        <v>0.13831258644536651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-0.20772821576763467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0.2163263359428762</v>
      </c>
      <c r="Q112" s="11">
        <f>2*'OddsRatio_working_3-way'!K112*'OddsRatio_working_3-way'!L112*'OddsRatio_working_3-way'!M112</f>
        <v>4.2583924398203979E-2</v>
      </c>
      <c r="R112" s="11">
        <f t="shared" si="36"/>
        <v>0</v>
      </c>
      <c r="S112" s="11">
        <f t="shared" si="37"/>
        <v>-1.0413912002443588</v>
      </c>
      <c r="T112" s="11">
        <f t="shared" si="38"/>
        <v>-0.20499826776463756</v>
      </c>
      <c r="U112" s="11">
        <f>'OddsRatio_working_3-way'!S112-'OddsRatio_working_3-way'!R112^2/3</f>
        <v>-1.0413912002443588</v>
      </c>
      <c r="V112" s="11">
        <f>'OddsRatio_working_3-way'!S112*'OddsRatio_working_3-way'!R112/3-2*'OddsRatio_working_3-way'!R112^3/27-'OddsRatio_working_3-way'!T112</f>
        <v>0.20499826776463756</v>
      </c>
      <c r="W112" s="11">
        <f>'OddsRatio_working_3-way'!V112^2+4*'OddsRatio_working_3-way'!U112^3/27</f>
        <v>-0.12529188914867007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0.20452150188621493</v>
      </c>
      <c r="Y112" s="11">
        <f>IF('OddsRatio_working_3-way'!W112&gt;=0,IF('OddsRatio_working_3-way'!V112+SQRT('OddsRatio_working_3-way'!W112)&gt;0,0,PI()),ACOS('OddsRatio_working_3-way'!V112/(2*'OddsRatio_working_3-way'!X112)))</f>
        <v>1.0458511498799217</v>
      </c>
      <c r="Z112" s="11">
        <f>'OddsRatio_working_3-way'!X112^(1/3)*COS('OddsRatio_working_3-way'!Y112/3)</f>
        <v>0.55373634955671969</v>
      </c>
      <c r="AA112" s="11">
        <f>'OddsRatio_working_3-way'!X112^(1/3)*COS(('OddsRatio_working_3-way'!Y112+2*PI())/3)</f>
        <v>-0.45116631431458226</v>
      </c>
      <c r="AB112" s="11">
        <f>'OddsRatio_working_3-way'!X112^(1/3)*COS(('OddsRatio_working_3-way'!Y112+4*PI())/3)</f>
        <v>-0.10257003524213704</v>
      </c>
      <c r="AC112" s="11">
        <f>'OddsRatio_working_3-way'!X112^(1/3)*SIN('OddsRatio_working_3-way'!Y112/3)</f>
        <v>0.2012621555609781</v>
      </c>
      <c r="AD112" s="11">
        <f>'OddsRatio_working_3-way'!X112^(1/3)*SIN(('OddsRatio_working_3-way'!Y112+2*PI())/3)</f>
        <v>0.37891866793449025</v>
      </c>
      <c r="AE112" s="11">
        <f>'OddsRatio_working_3-way'!X112^(1/3)*SIN(('OddsRatio_working_3-way'!Y112+4*PI())/3)</f>
        <v>-0.58018082349546829</v>
      </c>
      <c r="AF112" s="11">
        <f>-'OddsRatio_working_3-way'!U112/(3*'OddsRatio_working_3-way'!X112^(1/3))*COS(('OddsRatio_working_3-way'!Y112)/3)</f>
        <v>0.55373634955671969</v>
      </c>
      <c r="AG112" s="11">
        <f>-'OddsRatio_working_3-way'!U112/(3*'OddsRatio_working_3-way'!X112^(1/3))*COS(('OddsRatio_working_3-way'!Y112+2*PI())/3)</f>
        <v>-0.45116631431458226</v>
      </c>
      <c r="AH112" s="11">
        <f>-'OddsRatio_working_3-way'!U112/(3*'OddsRatio_working_3-way'!X112^(1/3))*COS(('OddsRatio_working_3-way'!Y112+4*PI())/3)</f>
        <v>-0.10257003524213704</v>
      </c>
      <c r="AI112" s="11">
        <f>'OddsRatio_working_3-way'!U112/(3*'OddsRatio_working_3-way'!X112^(1/3))*SIN(('OddsRatio_working_3-way'!Y112)/3)</f>
        <v>-0.2012621555609781</v>
      </c>
      <c r="AJ112" s="11">
        <f>'OddsRatio_working_3-way'!U112/(3*'OddsRatio_working_3-way'!X112^(1/3))*SIN(('OddsRatio_working_3-way'!Y112+2*PI())/3)</f>
        <v>-0.37891866793449025</v>
      </c>
      <c r="AK112" s="11">
        <f>'OddsRatio_working_3-way'!U112/(3*'OddsRatio_working_3-way'!X112^(1/3))*SIN(('OddsRatio_working_3-way'!Y112+4*PI())/3)</f>
        <v>0.58018082349546829</v>
      </c>
      <c r="AL112" s="11">
        <f>'OddsRatio_working_3-way'!Z112+'OddsRatio_working_3-way'!AF112</f>
        <v>1.1074726991134394</v>
      </c>
      <c r="AM112" s="11">
        <f>'OddsRatio_working_3-way'!AA112+'OddsRatio_working_3-way'!AG112</f>
        <v>-0.90233262862916452</v>
      </c>
      <c r="AN112" s="11">
        <f>'OddsRatio_working_3-way'!AB112+'OddsRatio_working_3-way'!AH112</f>
        <v>-0.20514007048427407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1.1074726991134394</v>
      </c>
      <c r="AS112" s="11">
        <f>IF(('OddsRatio_working_3-way'!X112=0),IF(Q112&gt;0,-Q112^(1/3),(-Q112)^(1/3)),'OddsRatio_working_3-way'!AM112-'OddsRatio_working_3-way'!R112/3)</f>
        <v>-0.90233262862916452</v>
      </c>
      <c r="AT112" s="11">
        <f>IF(('OddsRatio_working_3-way'!X112=0),IF(Q112&gt;0,-Q112^(1/3),(-Q112)^(1/3)),'OddsRatio_working_3-way'!AN112-'OddsRatio_working_3-way'!R112/3)</f>
        <v>-0.20514007048427407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1.26</v>
      </c>
      <c r="B113" s="4">
        <f>IF('True_Odds_Calculator_3-way'!B112="","",'True_Odds_Calculator_3-way'!B112)</f>
        <v>6.11</v>
      </c>
      <c r="C113" s="4">
        <f>IF('True_Odds_Calculator_3-way'!C112="","",'True_Odds_Calculator_3-way'!C112)</f>
        <v>12.3</v>
      </c>
      <c r="D113" s="9">
        <f t="shared" si="26"/>
        <v>0.77615225278108257</v>
      </c>
      <c r="E113" s="9">
        <f t="shared" si="27"/>
        <v>0.14996310336890059</v>
      </c>
      <c r="F113" s="9">
        <f t="shared" si="28"/>
        <v>7.3884643850016751E-2</v>
      </c>
      <c r="G113" s="9">
        <f t="shared" si="29"/>
        <v>1.109257714364644</v>
      </c>
      <c r="H113" s="9">
        <f t="shared" si="30"/>
        <v>1.2884070057348074</v>
      </c>
      <c r="I113" s="9">
        <f t="shared" si="31"/>
        <v>6.6683069204033316</v>
      </c>
      <c r="J113" s="9">
        <f t="shared" si="32"/>
        <v>13.534612172320477</v>
      </c>
      <c r="K113" s="11">
        <f t="shared" si="33"/>
        <v>0.79365079365079361</v>
      </c>
      <c r="L113" s="11">
        <f t="shared" si="34"/>
        <v>0.16366612111292961</v>
      </c>
      <c r="M113" s="11">
        <f t="shared" si="35"/>
        <v>8.1300813008130079E-2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-0.15854619539103187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0.17604298870515786</v>
      </c>
      <c r="Q113" s="11">
        <f>2*'OddsRatio_working_3-way'!K113*'OddsRatio_working_3-way'!L113*'OddsRatio_working_3-way'!M113</f>
        <v>2.1120934457727395E-2</v>
      </c>
      <c r="R113" s="11">
        <f t="shared" si="36"/>
        <v>0</v>
      </c>
      <c r="S113" s="11">
        <f t="shared" si="37"/>
        <v>-1.1103576990351147</v>
      </c>
      <c r="T113" s="11">
        <f t="shared" si="38"/>
        <v>-0.13321628062808813</v>
      </c>
      <c r="U113" s="11">
        <f>'OddsRatio_working_3-way'!S113-'OddsRatio_working_3-way'!R113^2/3</f>
        <v>-1.1103576990351147</v>
      </c>
      <c r="V113" s="11">
        <f>'OddsRatio_working_3-way'!S113*'OddsRatio_working_3-way'!R113/3-2*'OddsRatio_working_3-way'!R113^3/27-'OddsRatio_working_3-way'!T113</f>
        <v>0.13321628062808813</v>
      </c>
      <c r="W113" s="11">
        <f>'OddsRatio_working_3-way'!V113^2+4*'OddsRatio_working_3-way'!U113^3/27</f>
        <v>-0.18506136169533682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0.22517101229938455</v>
      </c>
      <c r="Y113" s="11">
        <f>IF('OddsRatio_working_3-way'!W113&gt;=0,IF('OddsRatio_working_3-way'!V113+SQRT('OddsRatio_working_3-way'!W113)&gt;0,0,PI()),ACOS('OddsRatio_working_3-way'!V113/(2*'OddsRatio_working_3-way'!X113)))</f>
        <v>1.2704915614574563</v>
      </c>
      <c r="Z113" s="11">
        <f>'OddsRatio_working_3-way'!X113^(1/3)*COS('OddsRatio_working_3-way'!Y113/3)</f>
        <v>0.55462885718232202</v>
      </c>
      <c r="AA113" s="11">
        <f>'OddsRatio_working_3-way'!X113^(1/3)*COS(('OddsRatio_working_3-way'!Y113+2*PI())/3)</f>
        <v>-0.49383128207894916</v>
      </c>
      <c r="AB113" s="11">
        <f>'OddsRatio_working_3-way'!X113^(1/3)*COS(('OddsRatio_working_3-way'!Y113+4*PI())/3)</f>
        <v>-6.0797575103373011E-2</v>
      </c>
      <c r="AC113" s="11">
        <f>'OddsRatio_working_3-way'!X113^(1/3)*SIN('OddsRatio_working_3-way'!Y113/3)</f>
        <v>0.25001212729053046</v>
      </c>
      <c r="AD113" s="11">
        <f>'OddsRatio_working_3-way'!X113^(1/3)*SIN(('OddsRatio_working_3-way'!Y113+2*PI())/3)</f>
        <v>0.35531661634655692</v>
      </c>
      <c r="AE113" s="11">
        <f>'OddsRatio_working_3-way'!X113^(1/3)*SIN(('OddsRatio_working_3-way'!Y113+4*PI())/3)</f>
        <v>-0.60532874363708733</v>
      </c>
      <c r="AF113" s="11">
        <f>-'OddsRatio_working_3-way'!U113/(3*'OddsRatio_working_3-way'!X113^(1/3))*COS(('OddsRatio_working_3-way'!Y113)/3)</f>
        <v>0.55462885718232202</v>
      </c>
      <c r="AG113" s="11">
        <f>-'OddsRatio_working_3-way'!U113/(3*'OddsRatio_working_3-way'!X113^(1/3))*COS(('OddsRatio_working_3-way'!Y113+2*PI())/3)</f>
        <v>-0.49383128207894916</v>
      </c>
      <c r="AH113" s="11">
        <f>-'OddsRatio_working_3-way'!U113/(3*'OddsRatio_working_3-way'!X113^(1/3))*COS(('OddsRatio_working_3-way'!Y113+4*PI())/3)</f>
        <v>-6.0797575103373011E-2</v>
      </c>
      <c r="AI113" s="11">
        <f>'OddsRatio_working_3-way'!U113/(3*'OddsRatio_working_3-way'!X113^(1/3))*SIN(('OddsRatio_working_3-way'!Y113)/3)</f>
        <v>-0.25001212729053046</v>
      </c>
      <c r="AJ113" s="11">
        <f>'OddsRatio_working_3-way'!U113/(3*'OddsRatio_working_3-way'!X113^(1/3))*SIN(('OddsRatio_working_3-way'!Y113+2*PI())/3)</f>
        <v>-0.35531661634655692</v>
      </c>
      <c r="AK113" s="11">
        <f>'OddsRatio_working_3-way'!U113/(3*'OddsRatio_working_3-way'!X113^(1/3))*SIN(('OddsRatio_working_3-way'!Y113+4*PI())/3)</f>
        <v>0.60532874363708733</v>
      </c>
      <c r="AL113" s="11">
        <f>'OddsRatio_working_3-way'!Z113+'OddsRatio_working_3-way'!AF113</f>
        <v>1.109257714364644</v>
      </c>
      <c r="AM113" s="11">
        <f>'OddsRatio_working_3-way'!AA113+'OddsRatio_working_3-way'!AG113</f>
        <v>-0.98766256415789833</v>
      </c>
      <c r="AN113" s="11">
        <f>'OddsRatio_working_3-way'!AB113+'OddsRatio_working_3-way'!AH113</f>
        <v>-0.12159515020674602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1.109257714364644</v>
      </c>
      <c r="AS113" s="11">
        <f>IF(('OddsRatio_working_3-way'!X113=0),IF(Q113&gt;0,-Q113^(1/3),(-Q113)^(1/3)),'OddsRatio_working_3-way'!AM113-'OddsRatio_working_3-way'!R113/3)</f>
        <v>-0.98766256415789833</v>
      </c>
      <c r="AT113" s="11">
        <f>IF(('OddsRatio_working_3-way'!X113=0),IF(Q113&gt;0,-Q113^(1/3),(-Q113)^(1/3)),'OddsRatio_working_3-way'!AN113-'OddsRatio_working_3-way'!R113/3)</f>
        <v>-0.12159515020674602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3.01</v>
      </c>
      <c r="B114" s="4">
        <f>IF('True_Odds_Calculator_3-way'!B113="","",'True_Odds_Calculator_3-way'!B113)</f>
        <v>3.16</v>
      </c>
      <c r="C114" s="4">
        <f>IF('True_Odds_Calculator_3-way'!C113="","",'True_Odds_Calculator_3-way'!C113)</f>
        <v>2.6</v>
      </c>
      <c r="D114" s="9">
        <f t="shared" si="26"/>
        <v>0.32128698499198249</v>
      </c>
      <c r="E114" s="9">
        <f t="shared" si="27"/>
        <v>0.30579823555627134</v>
      </c>
      <c r="F114" s="9">
        <f t="shared" si="28"/>
        <v>0.37291477945174623</v>
      </c>
      <c r="G114" s="9">
        <f t="shared" si="29"/>
        <v>1.0509861352742995</v>
      </c>
      <c r="H114" s="9">
        <f t="shared" si="30"/>
        <v>3.1124821319013414</v>
      </c>
      <c r="I114" s="9">
        <f t="shared" si="31"/>
        <v>3.2701300521924868</v>
      </c>
      <c r="J114" s="9">
        <f t="shared" si="32"/>
        <v>2.6815778164388795</v>
      </c>
      <c r="K114" s="11">
        <f t="shared" si="33"/>
        <v>0.33222591362126247</v>
      </c>
      <c r="L114" s="11">
        <f t="shared" si="34"/>
        <v>0.31645569620253161</v>
      </c>
      <c r="M114" s="11">
        <f t="shared" si="35"/>
        <v>0.38461538461538458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-0.28089426028784292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0.23331834488737638</v>
      </c>
      <c r="Q114" s="11">
        <f>2*'OddsRatio_working_3-way'!K114*'OddsRatio_working_3-way'!L114*'OddsRatio_working_3-way'!M114</f>
        <v>8.087290983964518E-2</v>
      </c>
      <c r="R114" s="11">
        <f t="shared" si="36"/>
        <v>0</v>
      </c>
      <c r="S114" s="11">
        <f t="shared" si="37"/>
        <v>-0.83062695780357454</v>
      </c>
      <c r="T114" s="11">
        <f t="shared" si="38"/>
        <v>-0.2879122903998525</v>
      </c>
      <c r="U114" s="11">
        <f>'OddsRatio_working_3-way'!S114-'OddsRatio_working_3-way'!R114^2/3</f>
        <v>-0.83062695780357454</v>
      </c>
      <c r="V114" s="11">
        <f>'OddsRatio_working_3-way'!S114*'OddsRatio_working_3-way'!R114/3-2*'OddsRatio_working_3-way'!R114^3/27-'OddsRatio_working_3-way'!T114</f>
        <v>0.2879122903998525</v>
      </c>
      <c r="W114" s="11">
        <f>'OddsRatio_working_3-way'!V114^2+4*'OddsRatio_working_3-way'!U114^3/27</f>
        <v>-2.0078038068661735E-3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0.14568913031705141</v>
      </c>
      <c r="Y114" s="11">
        <f>IF('OddsRatio_working_3-way'!W114&gt;=0,IF('OddsRatio_working_3-way'!V114+SQRT('OddsRatio_working_3-way'!W114)&gt;0,0,PI()),ACOS('OddsRatio_working_3-way'!V114/(2*'OddsRatio_working_3-way'!X114)))</f>
        <v>0.15439395005296652</v>
      </c>
      <c r="Z114" s="11">
        <f>'OddsRatio_working_3-way'!X114^(1/3)*COS('OddsRatio_working_3-way'!Y114/3)</f>
        <v>0.52549306763714976</v>
      </c>
      <c r="AA114" s="11">
        <f>'OddsRatio_working_3-way'!X114^(1/3)*COS(('OddsRatio_working_3-way'!Y114+2*PI())/3)</f>
        <v>-0.28618829889433456</v>
      </c>
      <c r="AB114" s="11">
        <f>'OddsRatio_working_3-way'!X114^(1/3)*COS(('OddsRatio_working_3-way'!Y114+4*PI())/3)</f>
        <v>-0.23930476874281525</v>
      </c>
      <c r="AC114" s="11">
        <f>'OddsRatio_working_3-way'!X114^(1/3)*SIN('OddsRatio_working_3-way'!Y114/3)</f>
        <v>2.7068218753539611E-2</v>
      </c>
      <c r="AD114" s="11">
        <f>'OddsRatio_working_3-way'!X114^(1/3)*SIN(('OddsRatio_working_3-way'!Y114+2*PI())/3)</f>
        <v>0.44155623670961608</v>
      </c>
      <c r="AE114" s="11">
        <f>'OddsRatio_working_3-way'!X114^(1/3)*SIN(('OddsRatio_working_3-way'!Y114+4*PI())/3)</f>
        <v>-0.46862445546315573</v>
      </c>
      <c r="AF114" s="11">
        <f>-'OddsRatio_working_3-way'!U114/(3*'OddsRatio_working_3-way'!X114^(1/3))*COS(('OddsRatio_working_3-way'!Y114)/3)</f>
        <v>0.52549306763714976</v>
      </c>
      <c r="AG114" s="11">
        <f>-'OddsRatio_working_3-way'!U114/(3*'OddsRatio_working_3-way'!X114^(1/3))*COS(('OddsRatio_working_3-way'!Y114+2*PI())/3)</f>
        <v>-0.28618829889433456</v>
      </c>
      <c r="AH114" s="11">
        <f>-'OddsRatio_working_3-way'!U114/(3*'OddsRatio_working_3-way'!X114^(1/3))*COS(('OddsRatio_working_3-way'!Y114+4*PI())/3)</f>
        <v>-0.23930476874281525</v>
      </c>
      <c r="AI114" s="11">
        <f>'OddsRatio_working_3-way'!U114/(3*'OddsRatio_working_3-way'!X114^(1/3))*SIN(('OddsRatio_working_3-way'!Y114)/3)</f>
        <v>-2.7068218753539611E-2</v>
      </c>
      <c r="AJ114" s="11">
        <f>'OddsRatio_working_3-way'!U114/(3*'OddsRatio_working_3-way'!X114^(1/3))*SIN(('OddsRatio_working_3-way'!Y114+2*PI())/3)</f>
        <v>-0.44155623670961608</v>
      </c>
      <c r="AK114" s="11">
        <f>'OddsRatio_working_3-way'!U114/(3*'OddsRatio_working_3-way'!X114^(1/3))*SIN(('OddsRatio_working_3-way'!Y114+4*PI())/3)</f>
        <v>0.46862445546315573</v>
      </c>
      <c r="AL114" s="11">
        <f>'OddsRatio_working_3-way'!Z114+'OddsRatio_working_3-way'!AF114</f>
        <v>1.0509861352742995</v>
      </c>
      <c r="AM114" s="11">
        <f>'OddsRatio_working_3-way'!AA114+'OddsRatio_working_3-way'!AG114</f>
        <v>-0.57237659778866912</v>
      </c>
      <c r="AN114" s="11">
        <f>'OddsRatio_working_3-way'!AB114+'OddsRatio_working_3-way'!AH114</f>
        <v>-0.47860953748563051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1.0509861352742995</v>
      </c>
      <c r="AS114" s="11">
        <f>IF(('OddsRatio_working_3-way'!X114=0),IF(Q114&gt;0,-Q114^(1/3),(-Q114)^(1/3)),'OddsRatio_working_3-way'!AM114-'OddsRatio_working_3-way'!R114/3)</f>
        <v>-0.57237659778866912</v>
      </c>
      <c r="AT114" s="11">
        <f>IF(('OddsRatio_working_3-way'!X114=0),IF(Q114&gt;0,-Q114^(1/3),(-Q114)^(1/3)),'OddsRatio_working_3-way'!AN114-'OddsRatio_working_3-way'!R114/3)</f>
        <v>-0.47860953748563051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2.5499999999999998</v>
      </c>
      <c r="B115" s="4">
        <f>IF('True_Odds_Calculator_3-way'!B114="","",'True_Odds_Calculator_3-way'!B114)</f>
        <v>3.3</v>
      </c>
      <c r="C115" s="4">
        <f>IF('True_Odds_Calculator_3-way'!C114="","",'True_Odds_Calculator_3-way'!C114)</f>
        <v>2.9</v>
      </c>
      <c r="D115" s="9">
        <f t="shared" si="26"/>
        <v>0.37799979352609842</v>
      </c>
      <c r="E115" s="9">
        <f t="shared" si="27"/>
        <v>0.29055275723867174</v>
      </c>
      <c r="F115" s="9">
        <f t="shared" si="28"/>
        <v>0.33144744923522984</v>
      </c>
      <c r="G115" s="9">
        <f t="shared" si="29"/>
        <v>1.0616155422897273</v>
      </c>
      <c r="H115" s="9">
        <f t="shared" si="30"/>
        <v>2.6455040905490774</v>
      </c>
      <c r="I115" s="9">
        <f t="shared" si="31"/>
        <v>3.4417157472663722</v>
      </c>
      <c r="J115" s="9">
        <f t="shared" si="32"/>
        <v>3.0170695303504815</v>
      </c>
      <c r="K115" s="11">
        <f t="shared" si="33"/>
        <v>0.39215686274509809</v>
      </c>
      <c r="L115" s="11">
        <f t="shared" si="34"/>
        <v>0.30303030303030304</v>
      </c>
      <c r="M115" s="11">
        <f t="shared" si="35"/>
        <v>0.34482758620689657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-0.27756264470260406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0.23562193947589485</v>
      </c>
      <c r="Q115" s="11">
        <f>2*'OddsRatio_working_3-way'!K115*'OddsRatio_working_3-way'!L115*'OddsRatio_working_3-way'!M115</f>
        <v>8.1955457209006932E-2</v>
      </c>
      <c r="R115" s="11">
        <f t="shared" si="36"/>
        <v>0</v>
      </c>
      <c r="S115" s="11">
        <f t="shared" si="37"/>
        <v>-0.84889643463497477</v>
      </c>
      <c r="T115" s="11">
        <f t="shared" si="38"/>
        <v>-0.29526832509042611</v>
      </c>
      <c r="U115" s="11">
        <f>'OddsRatio_working_3-way'!S115-'OddsRatio_working_3-way'!R115^2/3</f>
        <v>-0.84889643463497477</v>
      </c>
      <c r="V115" s="11">
        <f>'OddsRatio_working_3-way'!S115*'OddsRatio_working_3-way'!R115/3-2*'OddsRatio_working_3-way'!R115^3/27-'OddsRatio_working_3-way'!T115</f>
        <v>0.29526832509042611</v>
      </c>
      <c r="W115" s="11">
        <f>'OddsRatio_working_3-way'!V115^2+4*'OddsRatio_working_3-way'!U115^3/27</f>
        <v>-3.4441904592480144E-3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0.15052207002708404</v>
      </c>
      <c r="Y115" s="11">
        <f>IF('OddsRatio_working_3-way'!W115&gt;=0,IF('OddsRatio_working_3-way'!V115+SQRT('OddsRatio_working_3-way'!W115)&gt;0,0,PI()),ACOS('OddsRatio_working_3-way'!V115/(2*'OddsRatio_working_3-way'!X115)))</f>
        <v>0.19620196940598511</v>
      </c>
      <c r="Z115" s="11">
        <f>'OddsRatio_working_3-way'!X115^(1/3)*COS('OddsRatio_working_3-way'!Y115/3)</f>
        <v>0.53080777114486366</v>
      </c>
      <c r="AA115" s="11">
        <f>'OddsRatio_working_3-way'!X115^(1/3)*COS(('OddsRatio_working_3-way'!Y115+2*PI())/3)</f>
        <v>-0.29551104797459465</v>
      </c>
      <c r="AB115" s="11">
        <f>'OddsRatio_working_3-way'!X115^(1/3)*COS(('OddsRatio_working_3-way'!Y115+4*PI())/3)</f>
        <v>-0.23529672317026915</v>
      </c>
      <c r="AC115" s="11">
        <f>'OddsRatio_working_3-way'!X115^(1/3)*SIN('OddsRatio_working_3-way'!Y115/3)</f>
        <v>3.4764756634848924E-2</v>
      </c>
      <c r="AD115" s="11">
        <f>'OddsRatio_working_3-way'!X115^(1/3)*SIN(('OddsRatio_working_3-way'!Y115+2*PI())/3)</f>
        <v>0.44231063602022402</v>
      </c>
      <c r="AE115" s="11">
        <f>'OddsRatio_working_3-way'!X115^(1/3)*SIN(('OddsRatio_working_3-way'!Y115+4*PI())/3)</f>
        <v>-0.47707539265507293</v>
      </c>
      <c r="AF115" s="11">
        <f>-'OddsRatio_working_3-way'!U115/(3*'OddsRatio_working_3-way'!X115^(1/3))*COS(('OddsRatio_working_3-way'!Y115)/3)</f>
        <v>0.53080777114486366</v>
      </c>
      <c r="AG115" s="11">
        <f>-'OddsRatio_working_3-way'!U115/(3*'OddsRatio_working_3-way'!X115^(1/3))*COS(('OddsRatio_working_3-way'!Y115+2*PI())/3)</f>
        <v>-0.29551104797459465</v>
      </c>
      <c r="AH115" s="11">
        <f>-'OddsRatio_working_3-way'!U115/(3*'OddsRatio_working_3-way'!X115^(1/3))*COS(('OddsRatio_working_3-way'!Y115+4*PI())/3)</f>
        <v>-0.23529672317026915</v>
      </c>
      <c r="AI115" s="11">
        <f>'OddsRatio_working_3-way'!U115/(3*'OddsRatio_working_3-way'!X115^(1/3))*SIN(('OddsRatio_working_3-way'!Y115)/3)</f>
        <v>-3.4764756634848924E-2</v>
      </c>
      <c r="AJ115" s="11">
        <f>'OddsRatio_working_3-way'!U115/(3*'OddsRatio_working_3-way'!X115^(1/3))*SIN(('OddsRatio_working_3-way'!Y115+2*PI())/3)</f>
        <v>-0.44231063602022402</v>
      </c>
      <c r="AK115" s="11">
        <f>'OddsRatio_working_3-way'!U115/(3*'OddsRatio_working_3-way'!X115^(1/3))*SIN(('OddsRatio_working_3-way'!Y115+4*PI())/3)</f>
        <v>0.47707539265507293</v>
      </c>
      <c r="AL115" s="11">
        <f>'OddsRatio_working_3-way'!Z115+'OddsRatio_working_3-way'!AF115</f>
        <v>1.0616155422897273</v>
      </c>
      <c r="AM115" s="11">
        <f>'OddsRatio_working_3-way'!AA115+'OddsRatio_working_3-way'!AG115</f>
        <v>-0.59102209594918931</v>
      </c>
      <c r="AN115" s="11">
        <f>'OddsRatio_working_3-way'!AB115+'OddsRatio_working_3-way'!AH115</f>
        <v>-0.47059344634053829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1.0616155422897273</v>
      </c>
      <c r="AS115" s="11">
        <f>IF(('OddsRatio_working_3-way'!X115=0),IF(Q115&gt;0,-Q115^(1/3),(-Q115)^(1/3)),'OddsRatio_working_3-way'!AM115-'OddsRatio_working_3-way'!R115/3)</f>
        <v>-0.59102209594918931</v>
      </c>
      <c r="AT115" s="11">
        <f>IF(('OddsRatio_working_3-way'!X115=0),IF(Q115&gt;0,-Q115^(1/3),(-Q115)^(1/3)),'OddsRatio_working_3-way'!AN115-'OddsRatio_working_3-way'!R115/3)</f>
        <v>-0.47059344634053829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2.79</v>
      </c>
      <c r="B116" s="4">
        <f>IF('True_Odds_Calculator_3-way'!B115="","",'True_Odds_Calculator_3-way'!B115)</f>
        <v>3.38</v>
      </c>
      <c r="C116" s="4">
        <f>IF('True_Odds_Calculator_3-way'!C115="","",'True_Odds_Calculator_3-way'!C115)</f>
        <v>2.6</v>
      </c>
      <c r="D116" s="9">
        <f t="shared" si="26"/>
        <v>0.34516362131178585</v>
      </c>
      <c r="E116" s="9">
        <f t="shared" si="27"/>
        <v>0.283889033895937</v>
      </c>
      <c r="F116" s="9">
        <f t="shared" si="28"/>
        <v>0.37094734479227687</v>
      </c>
      <c r="G116" s="9">
        <f t="shared" si="29"/>
        <v>1.0598752492081798</v>
      </c>
      <c r="H116" s="9">
        <f t="shared" si="30"/>
        <v>2.8971766960826422</v>
      </c>
      <c r="I116" s="9">
        <f t="shared" si="31"/>
        <v>3.5225030931154677</v>
      </c>
      <c r="J116" s="9">
        <f t="shared" si="32"/>
        <v>2.6958003987330872</v>
      </c>
      <c r="K116" s="11">
        <f t="shared" si="33"/>
        <v>0.35842293906810035</v>
      </c>
      <c r="L116" s="11">
        <f t="shared" si="34"/>
        <v>0.29585798816568049</v>
      </c>
      <c r="M116" s="11">
        <f t="shared" si="35"/>
        <v>0.38461538461538458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-0.27800699226543846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0.23533231206451288</v>
      </c>
      <c r="Q116" s="11">
        <f>2*'OddsRatio_working_3-way'!K116*'OddsRatio_working_3-way'!L116*'OddsRatio_working_3-way'!M116</f>
        <v>8.1570992050091121E-2</v>
      </c>
      <c r="R116" s="11">
        <f t="shared" si="36"/>
        <v>0</v>
      </c>
      <c r="S116" s="11">
        <f t="shared" si="37"/>
        <v>-0.84649781700389681</v>
      </c>
      <c r="T116" s="11">
        <f t="shared" si="38"/>
        <v>-0.2934134547673819</v>
      </c>
      <c r="U116" s="11">
        <f>'OddsRatio_working_3-way'!S116-'OddsRatio_working_3-way'!R116^2/3</f>
        <v>-0.84649781700389681</v>
      </c>
      <c r="V116" s="11">
        <f>'OddsRatio_working_3-way'!S116*'OddsRatio_working_3-way'!R116/3-2*'OddsRatio_working_3-way'!R116^3/27-'OddsRatio_working_3-way'!T116</f>
        <v>0.2934134547673819</v>
      </c>
      <c r="W116" s="11">
        <f>'OddsRatio_working_3-way'!V116^2+4*'OddsRatio_working_3-way'!U116^3/27</f>
        <v>-3.7700633584034221E-3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0.14988455457195538</v>
      </c>
      <c r="Y116" s="11">
        <f>IF('OddsRatio_working_3-way'!W116&gt;=0,IF('OddsRatio_working_3-way'!V116+SQRT('OddsRatio_working_3-way'!W116)&gt;0,0,PI()),ACOS('OddsRatio_working_3-way'!V116/(2*'OddsRatio_working_3-way'!X116)))</f>
        <v>0.20628707371974442</v>
      </c>
      <c r="Z116" s="11">
        <f>'OddsRatio_working_3-way'!X116^(1/3)*COS('OddsRatio_working_3-way'!Y116/3)</f>
        <v>0.52993762460408977</v>
      </c>
      <c r="AA116" s="11">
        <f>'OddsRatio_working_3-way'!X116^(1/3)*COS(('OddsRatio_working_3-way'!Y116+2*PI())/3)</f>
        <v>-0.29657640273069585</v>
      </c>
      <c r="AB116" s="11">
        <f>'OddsRatio_working_3-way'!X116^(1/3)*COS(('OddsRatio_working_3-way'!Y116+4*PI())/3)</f>
        <v>-0.23336122187339375</v>
      </c>
      <c r="AC116" s="11">
        <f>'OddsRatio_working_3-way'!X116^(1/3)*SIN('OddsRatio_working_3-way'!Y116/3)</f>
        <v>3.6497301684834192E-2</v>
      </c>
      <c r="AD116" s="11">
        <f>'OddsRatio_working_3-way'!X116^(1/3)*SIN(('OddsRatio_working_3-way'!Y116+2*PI())/3)</f>
        <v>0.44069079448590592</v>
      </c>
      <c r="AE116" s="11">
        <f>'OddsRatio_working_3-way'!X116^(1/3)*SIN(('OddsRatio_working_3-way'!Y116+4*PI())/3)</f>
        <v>-0.47718809617074021</v>
      </c>
      <c r="AF116" s="11">
        <f>-'OddsRatio_working_3-way'!U116/(3*'OddsRatio_working_3-way'!X116^(1/3))*COS(('OddsRatio_working_3-way'!Y116)/3)</f>
        <v>0.52993762460408989</v>
      </c>
      <c r="AG116" s="11">
        <f>-'OddsRatio_working_3-way'!U116/(3*'OddsRatio_working_3-way'!X116^(1/3))*COS(('OddsRatio_working_3-way'!Y116+2*PI())/3)</f>
        <v>-0.29657640273069591</v>
      </c>
      <c r="AH116" s="11">
        <f>-'OddsRatio_working_3-way'!U116/(3*'OddsRatio_working_3-way'!X116^(1/3))*COS(('OddsRatio_working_3-way'!Y116+4*PI())/3)</f>
        <v>-0.23336122187339381</v>
      </c>
      <c r="AI116" s="11">
        <f>'OddsRatio_working_3-way'!U116/(3*'OddsRatio_working_3-way'!X116^(1/3))*SIN(('OddsRatio_working_3-way'!Y116)/3)</f>
        <v>-3.6497301684834199E-2</v>
      </c>
      <c r="AJ116" s="11">
        <f>'OddsRatio_working_3-way'!U116/(3*'OddsRatio_working_3-way'!X116^(1/3))*SIN(('OddsRatio_working_3-way'!Y116+2*PI())/3)</f>
        <v>-0.44069079448590603</v>
      </c>
      <c r="AK116" s="11">
        <f>'OddsRatio_working_3-way'!U116/(3*'OddsRatio_working_3-way'!X116^(1/3))*SIN(('OddsRatio_working_3-way'!Y116+4*PI())/3)</f>
        <v>0.47718809617074032</v>
      </c>
      <c r="AL116" s="11">
        <f>'OddsRatio_working_3-way'!Z116+'OddsRatio_working_3-way'!AF116</f>
        <v>1.0598752492081798</v>
      </c>
      <c r="AM116" s="11">
        <f>'OddsRatio_working_3-way'!AA116+'OddsRatio_working_3-way'!AG116</f>
        <v>-0.59315280546139171</v>
      </c>
      <c r="AN116" s="11">
        <f>'OddsRatio_working_3-way'!AB116+'OddsRatio_working_3-way'!AH116</f>
        <v>-0.46672244374678756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1.0598752492081798</v>
      </c>
      <c r="AS116" s="11">
        <f>IF(('OddsRatio_working_3-way'!X116=0),IF(Q116&gt;0,-Q116^(1/3),(-Q116)^(1/3)),'OddsRatio_working_3-way'!AM116-'OddsRatio_working_3-way'!R116/3)</f>
        <v>-0.59315280546139171</v>
      </c>
      <c r="AT116" s="11">
        <f>IF(('OddsRatio_working_3-way'!X116=0),IF(Q116&gt;0,-Q116^(1/3),(-Q116)^(1/3)),'OddsRatio_working_3-way'!AN116-'OddsRatio_working_3-way'!R116/3)</f>
        <v>-0.46672244374678756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2.4700000000000002</v>
      </c>
      <c r="B117" s="4">
        <f>IF('True_Odds_Calculator_3-way'!B116="","",'True_Odds_Calculator_3-way'!B116)</f>
        <v>3.2</v>
      </c>
      <c r="C117" s="4">
        <f>IF('True_Odds_Calculator_3-way'!C116="","",'True_Odds_Calculator_3-way'!C116)</f>
        <v>3.11</v>
      </c>
      <c r="D117" s="9">
        <f t="shared" si="26"/>
        <v>0.39090485392109109</v>
      </c>
      <c r="E117" s="9">
        <f t="shared" si="27"/>
        <v>0.30012446117304065</v>
      </c>
      <c r="F117" s="9">
        <f t="shared" si="28"/>
        <v>0.30897068490586815</v>
      </c>
      <c r="G117" s="9">
        <f t="shared" si="29"/>
        <v>1.059977729499116</v>
      </c>
      <c r="H117" s="9">
        <f t="shared" si="30"/>
        <v>2.5581672623637011</v>
      </c>
      <c r="I117" s="9">
        <f t="shared" si="31"/>
        <v>3.331951004898055</v>
      </c>
      <c r="J117" s="9">
        <f t="shared" si="32"/>
        <v>3.2365530092431349</v>
      </c>
      <c r="K117" s="11">
        <f t="shared" si="33"/>
        <v>0.40485829959514169</v>
      </c>
      <c r="L117" s="11">
        <f t="shared" si="34"/>
        <v>0.3125</v>
      </c>
      <c r="M117" s="11">
        <f t="shared" si="35"/>
        <v>0.32154340836012862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-0.27759724409961328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0.23513675358319119</v>
      </c>
      <c r="Q117" s="11">
        <f>2*'OddsRatio_working_3-way'!K117*'OddsRatio_working_3-way'!L117*'OddsRatio_working_3-way'!M117</f>
        <v>8.136219847169246E-2</v>
      </c>
      <c r="R117" s="11">
        <f t="shared" si="36"/>
        <v>0</v>
      </c>
      <c r="S117" s="11">
        <f t="shared" si="37"/>
        <v>-0.84704282402318976</v>
      </c>
      <c r="T117" s="11">
        <f t="shared" si="38"/>
        <v>-0.29309440277619025</v>
      </c>
      <c r="U117" s="11">
        <f>'OddsRatio_working_3-way'!S117-'OddsRatio_working_3-way'!R117^2/3</f>
        <v>-0.84704282402318976</v>
      </c>
      <c r="V117" s="11">
        <f>'OddsRatio_working_3-way'!S117*'OddsRatio_working_3-way'!R117/3-2*'OddsRatio_working_3-way'!R117^3/27-'OddsRatio_working_3-way'!T117</f>
        <v>0.29309440277619025</v>
      </c>
      <c r="W117" s="11">
        <f>'OddsRatio_working_3-way'!V117^2+4*'OddsRatio_working_3-way'!U117^3/27</f>
        <v>-4.1308702729673796E-3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0.15002932980895686</v>
      </c>
      <c r="Y117" s="11">
        <f>IF('OddsRatio_working_3-way'!W117&gt;=0,IF('OddsRatio_working_3-way'!V117+SQRT('OddsRatio_working_3-way'!W117)&gt;0,0,PI()),ACOS('OddsRatio_working_3-way'!V117/(2*'OddsRatio_working_3-way'!X117)))</f>
        <v>0.21587029632686217</v>
      </c>
      <c r="Z117" s="11">
        <f>'OddsRatio_working_3-way'!X117^(1/3)*COS('OddsRatio_working_3-way'!Y117/3)</f>
        <v>0.52998886474955798</v>
      </c>
      <c r="AA117" s="11">
        <f>'OddsRatio_working_3-way'!X117^(1/3)*COS(('OddsRatio_working_3-way'!Y117+2*PI())/3)</f>
        <v>-0.29807854392252187</v>
      </c>
      <c r="AB117" s="11">
        <f>'OddsRatio_working_3-way'!X117^(1/3)*COS(('OddsRatio_working_3-way'!Y117+4*PI())/3)</f>
        <v>-0.23191032082703628</v>
      </c>
      <c r="AC117" s="11">
        <f>'OddsRatio_working_3-way'!X117^(1/3)*SIN('OddsRatio_working_3-way'!Y117/3)</f>
        <v>3.8202241415977944E-2</v>
      </c>
      <c r="AD117" s="11">
        <f>'OddsRatio_working_3-way'!X117^(1/3)*SIN(('OddsRatio_working_3-way'!Y117+2*PI())/3)</f>
        <v>0.43988269988800327</v>
      </c>
      <c r="AE117" s="11">
        <f>'OddsRatio_working_3-way'!X117^(1/3)*SIN(('OddsRatio_working_3-way'!Y117+4*PI())/3)</f>
        <v>-0.4780849413039811</v>
      </c>
      <c r="AF117" s="11">
        <f>-'OddsRatio_working_3-way'!U117/(3*'OddsRatio_working_3-way'!X117^(1/3))*COS(('OddsRatio_working_3-way'!Y117)/3)</f>
        <v>0.52998886474955798</v>
      </c>
      <c r="AG117" s="11">
        <f>-'OddsRatio_working_3-way'!U117/(3*'OddsRatio_working_3-way'!X117^(1/3))*COS(('OddsRatio_working_3-way'!Y117+2*PI())/3)</f>
        <v>-0.29807854392252187</v>
      </c>
      <c r="AH117" s="11">
        <f>-'OddsRatio_working_3-way'!U117/(3*'OddsRatio_working_3-way'!X117^(1/3))*COS(('OddsRatio_working_3-way'!Y117+4*PI())/3)</f>
        <v>-0.23191032082703628</v>
      </c>
      <c r="AI117" s="11">
        <f>'OddsRatio_working_3-way'!U117/(3*'OddsRatio_working_3-way'!X117^(1/3))*SIN(('OddsRatio_working_3-way'!Y117)/3)</f>
        <v>-3.8202241415977944E-2</v>
      </c>
      <c r="AJ117" s="11">
        <f>'OddsRatio_working_3-way'!U117/(3*'OddsRatio_working_3-way'!X117^(1/3))*SIN(('OddsRatio_working_3-way'!Y117+2*PI())/3)</f>
        <v>-0.43988269988800327</v>
      </c>
      <c r="AK117" s="11">
        <f>'OddsRatio_working_3-way'!U117/(3*'OddsRatio_working_3-way'!X117^(1/3))*SIN(('OddsRatio_working_3-way'!Y117+4*PI())/3)</f>
        <v>0.4780849413039811</v>
      </c>
      <c r="AL117" s="11">
        <f>'OddsRatio_working_3-way'!Z117+'OddsRatio_working_3-way'!AF117</f>
        <v>1.059977729499116</v>
      </c>
      <c r="AM117" s="11">
        <f>'OddsRatio_working_3-way'!AA117+'OddsRatio_working_3-way'!AG117</f>
        <v>-0.59615708784504373</v>
      </c>
      <c r="AN117" s="11">
        <f>'OddsRatio_working_3-way'!AB117+'OddsRatio_working_3-way'!AH117</f>
        <v>-0.46382064165407255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1.059977729499116</v>
      </c>
      <c r="AS117" s="11">
        <f>IF(('OddsRatio_working_3-way'!X117=0),IF(Q117&gt;0,-Q117^(1/3),(-Q117)^(1/3)),'OddsRatio_working_3-way'!AM117-'OddsRatio_working_3-way'!R117/3)</f>
        <v>-0.59615708784504373</v>
      </c>
      <c r="AT117" s="11">
        <f>IF(('OddsRatio_working_3-way'!X117=0),IF(Q117&gt;0,-Q117^(1/3),(-Q117)^(1/3)),'OddsRatio_working_3-way'!AN117-'OddsRatio_working_3-way'!R117/3)</f>
        <v>-0.46382064165407255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2.17</v>
      </c>
      <c r="B118" s="4">
        <f>IF('True_Odds_Calculator_3-way'!B117="","",'True_Odds_Calculator_3-way'!B117)</f>
        <v>3.08</v>
      </c>
      <c r="C118" s="4">
        <f>IF('True_Odds_Calculator_3-way'!C117="","",'True_Odds_Calculator_3-way'!C117)</f>
        <v>3.86</v>
      </c>
      <c r="D118" s="9">
        <f t="shared" si="26"/>
        <v>0.44392333238534154</v>
      </c>
      <c r="E118" s="9">
        <f t="shared" si="27"/>
        <v>0.30989324232378684</v>
      </c>
      <c r="F118" s="9">
        <f t="shared" si="28"/>
        <v>0.2461834252908715</v>
      </c>
      <c r="G118" s="9">
        <f t="shared" si="29"/>
        <v>1.0706335270453684</v>
      </c>
      <c r="H118" s="9">
        <f t="shared" si="30"/>
        <v>2.2526412266430813</v>
      </c>
      <c r="I118" s="9">
        <f t="shared" si="31"/>
        <v>3.2269177362543662</v>
      </c>
      <c r="J118" s="9">
        <f t="shared" si="32"/>
        <v>4.0620118873497537</v>
      </c>
      <c r="K118" s="11">
        <f t="shared" si="33"/>
        <v>0.46082949308755761</v>
      </c>
      <c r="L118" s="11">
        <f t="shared" si="34"/>
        <v>0.32467532467532467</v>
      </c>
      <c r="M118" s="11">
        <f t="shared" si="35"/>
        <v>0.2590673575129534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-0.26978479842547076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0.2368336756245355</v>
      </c>
      <c r="Q118" s="11">
        <f>2*'OddsRatio_working_3-way'!K118*'OddsRatio_working_3-way'!L118*'OddsRatio_working_3-way'!M118</f>
        <v>7.7523298076771024E-2</v>
      </c>
      <c r="R118" s="11">
        <f t="shared" si="36"/>
        <v>0</v>
      </c>
      <c r="S118" s="11">
        <f t="shared" si="37"/>
        <v>-0.87786145478453204</v>
      </c>
      <c r="T118" s="11">
        <f t="shared" si="38"/>
        <v>-0.28735235835827561</v>
      </c>
      <c r="U118" s="11">
        <f>'OddsRatio_working_3-way'!S118-'OddsRatio_working_3-way'!R118^2/3</f>
        <v>-0.87786145478453204</v>
      </c>
      <c r="V118" s="11">
        <f>'OddsRatio_working_3-way'!S118*'OddsRatio_working_3-way'!R118/3-2*'OddsRatio_working_3-way'!R118^3/27-'OddsRatio_working_3-way'!T118</f>
        <v>0.28735235835827561</v>
      </c>
      <c r="W118" s="11">
        <f>'OddsRatio_working_3-way'!V118^2+4*'OddsRatio_working_3-way'!U118^3/27</f>
        <v>-1.765318446989865E-2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0.15829131555770953</v>
      </c>
      <c r="Y118" s="11">
        <f>IF('OddsRatio_working_3-way'!W118&gt;=0,IF('OddsRatio_working_3-way'!V118+SQRT('OddsRatio_working_3-way'!W118)&gt;0,0,PI()),ACOS('OddsRatio_working_3-way'!V118/(2*'OddsRatio_working_3-way'!X118)))</f>
        <v>0.4330993124764948</v>
      </c>
      <c r="Z118" s="11">
        <f>'OddsRatio_working_3-way'!X118^(1/3)*COS('OddsRatio_working_3-way'!Y118/3)</f>
        <v>0.5353167635226842</v>
      </c>
      <c r="AA118" s="11">
        <f>'OddsRatio_working_3-way'!X118^(1/3)*COS(('OddsRatio_working_3-way'!Y118+2*PI())/3)</f>
        <v>-0.3350552341717622</v>
      </c>
      <c r="AB118" s="11">
        <f>'OddsRatio_working_3-way'!X118^(1/3)*COS(('OddsRatio_working_3-way'!Y118+4*PI())/3)</f>
        <v>-0.20026152935092217</v>
      </c>
      <c r="AC118" s="11">
        <f>'OddsRatio_working_3-way'!X118^(1/3)*SIN('OddsRatio_working_3-way'!Y118/3)</f>
        <v>7.7823181763379101E-2</v>
      </c>
      <c r="AD118" s="11">
        <f>'OddsRatio_working_3-way'!X118^(1/3)*SIN(('OddsRatio_working_3-way'!Y118+2*PI())/3)</f>
        <v>0.42468632540062196</v>
      </c>
      <c r="AE118" s="11">
        <f>'OddsRatio_working_3-way'!X118^(1/3)*SIN(('OddsRatio_working_3-way'!Y118+4*PI())/3)</f>
        <v>-0.50250950716400089</v>
      </c>
      <c r="AF118" s="11">
        <f>-'OddsRatio_working_3-way'!U118/(3*'OddsRatio_working_3-way'!X118^(1/3))*COS(('OddsRatio_working_3-way'!Y118)/3)</f>
        <v>0.5353167635226842</v>
      </c>
      <c r="AG118" s="11">
        <f>-'OddsRatio_working_3-way'!U118/(3*'OddsRatio_working_3-way'!X118^(1/3))*COS(('OddsRatio_working_3-way'!Y118+2*PI())/3)</f>
        <v>-0.3350552341717622</v>
      </c>
      <c r="AH118" s="11">
        <f>-'OddsRatio_working_3-way'!U118/(3*'OddsRatio_working_3-way'!X118^(1/3))*COS(('OddsRatio_working_3-way'!Y118+4*PI())/3)</f>
        <v>-0.20026152935092217</v>
      </c>
      <c r="AI118" s="11">
        <f>'OddsRatio_working_3-way'!U118/(3*'OddsRatio_working_3-way'!X118^(1/3))*SIN(('OddsRatio_working_3-way'!Y118)/3)</f>
        <v>-7.7823181763379101E-2</v>
      </c>
      <c r="AJ118" s="11">
        <f>'OddsRatio_working_3-way'!U118/(3*'OddsRatio_working_3-way'!X118^(1/3))*SIN(('OddsRatio_working_3-way'!Y118+2*PI())/3)</f>
        <v>-0.42468632540062196</v>
      </c>
      <c r="AK118" s="11">
        <f>'OddsRatio_working_3-way'!U118/(3*'OddsRatio_working_3-way'!X118^(1/3))*SIN(('OddsRatio_working_3-way'!Y118+4*PI())/3)</f>
        <v>0.50250950716400089</v>
      </c>
      <c r="AL118" s="11">
        <f>'OddsRatio_working_3-way'!Z118+'OddsRatio_working_3-way'!AF118</f>
        <v>1.0706335270453684</v>
      </c>
      <c r="AM118" s="11">
        <f>'OddsRatio_working_3-way'!AA118+'OddsRatio_working_3-way'!AG118</f>
        <v>-0.67011046834352439</v>
      </c>
      <c r="AN118" s="11">
        <f>'OddsRatio_working_3-way'!AB118+'OddsRatio_working_3-way'!AH118</f>
        <v>-0.40052305870184435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1.0706335270453684</v>
      </c>
      <c r="AS118" s="11">
        <f>IF(('OddsRatio_working_3-way'!X118=0),IF(Q118&gt;0,-Q118^(1/3),(-Q118)^(1/3)),'OddsRatio_working_3-way'!AM118-'OddsRatio_working_3-way'!R118/3)</f>
        <v>-0.67011046834352439</v>
      </c>
      <c r="AT118" s="11">
        <f>IF(('OddsRatio_working_3-way'!X118=0),IF(Q118&gt;0,-Q118^(1/3),(-Q118)^(1/3)),'OddsRatio_working_3-way'!AN118-'OddsRatio_working_3-way'!R118/3)</f>
        <v>-0.40052305870184435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1.43</v>
      </c>
      <c r="B119" s="4">
        <f>IF('True_Odds_Calculator_3-way'!B118="","",'True_Odds_Calculator_3-way'!B118)</f>
        <v>4.3499999999999996</v>
      </c>
      <c r="C119" s="4">
        <f>IF('True_Odds_Calculator_3-way'!C118="","",'True_Odds_Calculator_3-way'!C118)</f>
        <v>8.09</v>
      </c>
      <c r="D119" s="9">
        <f t="shared" si="26"/>
        <v>0.67619713160146633</v>
      </c>
      <c r="E119" s="9">
        <f t="shared" si="27"/>
        <v>0.21138774381262523</v>
      </c>
      <c r="F119" s="9">
        <f t="shared" si="28"/>
        <v>0.11241512458590863</v>
      </c>
      <c r="G119" s="9">
        <f t="shared" si="29"/>
        <v>1.1136248459451252</v>
      </c>
      <c r="H119" s="9">
        <f t="shared" si="30"/>
        <v>1.4788586837564035</v>
      </c>
      <c r="I119" s="9">
        <f t="shared" si="31"/>
        <v>4.7306432339161688</v>
      </c>
      <c r="J119" s="9">
        <f t="shared" si="32"/>
        <v>8.8956001577509358</v>
      </c>
      <c r="K119" s="11">
        <f t="shared" si="33"/>
        <v>0.69930069930069938</v>
      </c>
      <c r="L119" s="11">
        <f t="shared" si="34"/>
        <v>0.22988505747126439</v>
      </c>
      <c r="M119" s="11">
        <f t="shared" si="35"/>
        <v>0.12360939431396786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-0.20294842335676055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0.21600098323170661</v>
      </c>
      <c r="Q119" s="11">
        <f>2*'OddsRatio_working_3-way'!K119*'OddsRatio_working_3-way'!L119*'OddsRatio_working_3-way'!M119</f>
        <v>3.9742591210985577E-2</v>
      </c>
      <c r="R119" s="11">
        <f t="shared" si="36"/>
        <v>0</v>
      </c>
      <c r="S119" s="11">
        <f t="shared" si="37"/>
        <v>-1.0643146650713375</v>
      </c>
      <c r="T119" s="11">
        <f t="shared" si="38"/>
        <v>-0.19582606533051286</v>
      </c>
      <c r="U119" s="11">
        <f>'OddsRatio_working_3-way'!S119-'OddsRatio_working_3-way'!R119^2/3</f>
        <v>-1.0643146650713375</v>
      </c>
      <c r="V119" s="11">
        <f>'OddsRatio_working_3-way'!S119*'OddsRatio_working_3-way'!R119/3-2*'OddsRatio_working_3-way'!R119^3/27-'OddsRatio_working_3-way'!T119</f>
        <v>0.19582606533051286</v>
      </c>
      <c r="W119" s="11">
        <f>'OddsRatio_working_3-way'!V119^2+4*'OddsRatio_working_3-way'!U119^3/27</f>
        <v>-0.14026239706901991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0.21131152650284496</v>
      </c>
      <c r="Y119" s="11">
        <f>IF('OddsRatio_working_3-way'!W119&gt;=0,IF('OddsRatio_working_3-way'!V119+SQRT('OddsRatio_working_3-way'!W119)&gt;0,0,PI()),ACOS('OddsRatio_working_3-way'!V119/(2*'OddsRatio_working_3-way'!X119)))</f>
        <v>1.0890147486072834</v>
      </c>
      <c r="Z119" s="11">
        <f>'OddsRatio_working_3-way'!X119^(1/3)*COS('OddsRatio_working_3-way'!Y119/3)</f>
        <v>0.55681242297256273</v>
      </c>
      <c r="AA119" s="11">
        <f>'OddsRatio_working_3-way'!X119^(1/3)*COS(('OddsRatio_working_3-way'!Y119+2*PI())/3)</f>
        <v>-0.46156900925210037</v>
      </c>
      <c r="AB119" s="11">
        <f>'OddsRatio_working_3-way'!X119^(1/3)*COS(('OddsRatio_working_3-way'!Y119+4*PI())/3)</f>
        <v>-9.5243413720462536E-2</v>
      </c>
      <c r="AC119" s="11">
        <f>'OddsRatio_working_3-way'!X119^(1/3)*SIN('OddsRatio_working_3-way'!Y119/3)</f>
        <v>0.21149818119124128</v>
      </c>
      <c r="AD119" s="11">
        <f>'OddsRatio_working_3-way'!X119^(1/3)*SIN(('OddsRatio_working_3-way'!Y119+2*PI())/3)</f>
        <v>0.37646461284138472</v>
      </c>
      <c r="AE119" s="11">
        <f>'OddsRatio_working_3-way'!X119^(1/3)*SIN(('OddsRatio_working_3-way'!Y119+4*PI())/3)</f>
        <v>-0.58796279403262597</v>
      </c>
      <c r="AF119" s="11">
        <f>-'OddsRatio_working_3-way'!U119/(3*'OddsRatio_working_3-way'!X119^(1/3))*COS(('OddsRatio_working_3-way'!Y119)/3)</f>
        <v>0.55681242297256262</v>
      </c>
      <c r="AG119" s="11">
        <f>-'OddsRatio_working_3-way'!U119/(3*'OddsRatio_working_3-way'!X119^(1/3))*COS(('OddsRatio_working_3-way'!Y119+2*PI())/3)</f>
        <v>-0.46156900925210032</v>
      </c>
      <c r="AH119" s="11">
        <f>-'OddsRatio_working_3-way'!U119/(3*'OddsRatio_working_3-way'!X119^(1/3))*COS(('OddsRatio_working_3-way'!Y119+4*PI())/3)</f>
        <v>-9.5243413720462508E-2</v>
      </c>
      <c r="AI119" s="11">
        <f>'OddsRatio_working_3-way'!U119/(3*'OddsRatio_working_3-way'!X119^(1/3))*SIN(('OddsRatio_working_3-way'!Y119)/3)</f>
        <v>-0.21149818119124125</v>
      </c>
      <c r="AJ119" s="11">
        <f>'OddsRatio_working_3-way'!U119/(3*'OddsRatio_working_3-way'!X119^(1/3))*SIN(('OddsRatio_working_3-way'!Y119+2*PI())/3)</f>
        <v>-0.37646461284138466</v>
      </c>
      <c r="AK119" s="11">
        <f>'OddsRatio_working_3-way'!U119/(3*'OddsRatio_working_3-way'!X119^(1/3))*SIN(('OddsRatio_working_3-way'!Y119+4*PI())/3)</f>
        <v>0.58796279403262586</v>
      </c>
      <c r="AL119" s="11">
        <f>'OddsRatio_working_3-way'!Z119+'OddsRatio_working_3-way'!AF119</f>
        <v>1.1136248459451252</v>
      </c>
      <c r="AM119" s="11">
        <f>'OddsRatio_working_3-way'!AA119+'OddsRatio_working_3-way'!AG119</f>
        <v>-0.92313801850420063</v>
      </c>
      <c r="AN119" s="11">
        <f>'OddsRatio_working_3-way'!AB119+'OddsRatio_working_3-way'!AH119</f>
        <v>-0.19048682744092504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1.1136248459451252</v>
      </c>
      <c r="AS119" s="11">
        <f>IF(('OddsRatio_working_3-way'!X119=0),IF(Q119&gt;0,-Q119^(1/3),(-Q119)^(1/3)),'OddsRatio_working_3-way'!AM119-'OddsRatio_working_3-way'!R119/3)</f>
        <v>-0.92313801850420063</v>
      </c>
      <c r="AT119" s="11">
        <f>IF(('OddsRatio_working_3-way'!X119=0),IF(Q119&gt;0,-Q119^(1/3),(-Q119)^(1/3)),'OddsRatio_working_3-way'!AN119-'OddsRatio_working_3-way'!R119/3)</f>
        <v>-0.19048682744092504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1.94</v>
      </c>
      <c r="B120" s="4">
        <f>IF('True_Odds_Calculator_3-way'!B119="","",'True_Odds_Calculator_3-way'!B119)</f>
        <v>3.81</v>
      </c>
      <c r="C120" s="4">
        <f>IF('True_Odds_Calculator_3-way'!C119="","",'True_Odds_Calculator_3-way'!C119)</f>
        <v>3.89</v>
      </c>
      <c r="D120" s="9">
        <f t="shared" si="26"/>
        <v>0.50156447282118666</v>
      </c>
      <c r="E120" s="9">
        <f t="shared" si="27"/>
        <v>0.25184394136780142</v>
      </c>
      <c r="F120" s="9">
        <f t="shared" si="28"/>
        <v>0.24659158581101195</v>
      </c>
      <c r="G120" s="9">
        <f t="shared" si="29"/>
        <v>1.0571932215333866</v>
      </c>
      <c r="H120" s="9">
        <f t="shared" si="30"/>
        <v>1.993761628241383</v>
      </c>
      <c r="I120" s="9">
        <f t="shared" si="31"/>
        <v>3.9707129525088165</v>
      </c>
      <c r="J120" s="9">
        <f t="shared" si="32"/>
        <v>4.055288410231487</v>
      </c>
      <c r="K120" s="11">
        <f t="shared" si="33"/>
        <v>0.51546391752577325</v>
      </c>
      <c r="L120" s="11">
        <f t="shared" si="34"/>
        <v>0.26246719160104987</v>
      </c>
      <c r="M120" s="11">
        <f t="shared" si="35"/>
        <v>0.25706940874035988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-0.26549461045988754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0.2309360708439524</v>
      </c>
      <c r="Q120" s="11">
        <f>2*'OddsRatio_working_3-way'!K120*'OddsRatio_working_3-way'!L120*'OddsRatio_working_3-way'!M120</f>
        <v>6.9559057483118192E-2</v>
      </c>
      <c r="R120" s="11">
        <f t="shared" si="36"/>
        <v>0</v>
      </c>
      <c r="S120" s="11">
        <f t="shared" si="37"/>
        <v>-0.86983336665074629</v>
      </c>
      <c r="T120" s="11">
        <f t="shared" si="38"/>
        <v>-0.26199800200323681</v>
      </c>
      <c r="U120" s="11">
        <f>'OddsRatio_working_3-way'!S120-'OddsRatio_working_3-way'!R120^2/3</f>
        <v>-0.86983336665074629</v>
      </c>
      <c r="V120" s="11">
        <f>'OddsRatio_working_3-way'!S120*'OddsRatio_working_3-way'!R120/3-2*'OddsRatio_working_3-way'!R120^3/27-'OddsRatio_working_3-way'!T120</f>
        <v>0.26199800200323681</v>
      </c>
      <c r="W120" s="11">
        <f>'OddsRatio_working_3-way'!V120^2+4*'OddsRatio_working_3-way'!U120^3/27</f>
        <v>-2.8857002223384429E-2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0.15612491415295679</v>
      </c>
      <c r="Y120" s="11">
        <f>IF('OddsRatio_working_3-way'!W120&gt;=0,IF('OddsRatio_working_3-way'!V120+SQRT('OddsRatio_working_3-way'!W120)&gt;0,0,PI()),ACOS('OddsRatio_working_3-way'!V120/(2*'OddsRatio_working_3-way'!X120)))</f>
        <v>0.57523345304418605</v>
      </c>
      <c r="Z120" s="11">
        <f>'OddsRatio_working_3-way'!X120^(1/3)*COS('OddsRatio_working_3-way'!Y120/3)</f>
        <v>0.52859661076669329</v>
      </c>
      <c r="AA120" s="11">
        <f>'OddsRatio_working_3-way'!X120^(1/3)*COS(('OddsRatio_working_3-way'!Y120+2*PI())/3)</f>
        <v>-0.35316651666927407</v>
      </c>
      <c r="AB120" s="11">
        <f>'OddsRatio_working_3-way'!X120^(1/3)*COS(('OddsRatio_working_3-way'!Y120+4*PI())/3)</f>
        <v>-0.17543009409741936</v>
      </c>
      <c r="AC120" s="11">
        <f>'OddsRatio_working_3-way'!X120^(1/3)*SIN('OddsRatio_working_3-way'!Y120/3)</f>
        <v>0.1026161714166616</v>
      </c>
      <c r="AD120" s="11">
        <f>'OddsRatio_working_3-way'!X120^(1/3)*SIN(('OddsRatio_working_3-way'!Y120+2*PI())/3)</f>
        <v>0.40647000756998058</v>
      </c>
      <c r="AE120" s="11">
        <f>'OddsRatio_working_3-way'!X120^(1/3)*SIN(('OddsRatio_working_3-way'!Y120+4*PI())/3)</f>
        <v>-0.5090861789866421</v>
      </c>
      <c r="AF120" s="11">
        <f>-'OddsRatio_working_3-way'!U120/(3*'OddsRatio_working_3-way'!X120^(1/3))*COS(('OddsRatio_working_3-way'!Y120)/3)</f>
        <v>0.52859661076669329</v>
      </c>
      <c r="AG120" s="11">
        <f>-'OddsRatio_working_3-way'!U120/(3*'OddsRatio_working_3-way'!X120^(1/3))*COS(('OddsRatio_working_3-way'!Y120+2*PI())/3)</f>
        <v>-0.35316651666927407</v>
      </c>
      <c r="AH120" s="11">
        <f>-'OddsRatio_working_3-way'!U120/(3*'OddsRatio_working_3-way'!X120^(1/3))*COS(('OddsRatio_working_3-way'!Y120+4*PI())/3)</f>
        <v>-0.17543009409741936</v>
      </c>
      <c r="AI120" s="11">
        <f>'OddsRatio_working_3-way'!U120/(3*'OddsRatio_working_3-way'!X120^(1/3))*SIN(('OddsRatio_working_3-way'!Y120)/3)</f>
        <v>-0.1026161714166616</v>
      </c>
      <c r="AJ120" s="11">
        <f>'OddsRatio_working_3-way'!U120/(3*'OddsRatio_working_3-way'!X120^(1/3))*SIN(('OddsRatio_working_3-way'!Y120+2*PI())/3)</f>
        <v>-0.40647000756998058</v>
      </c>
      <c r="AK120" s="11">
        <f>'OddsRatio_working_3-way'!U120/(3*'OddsRatio_working_3-way'!X120^(1/3))*SIN(('OddsRatio_working_3-way'!Y120+4*PI())/3)</f>
        <v>0.5090861789866421</v>
      </c>
      <c r="AL120" s="11">
        <f>'OddsRatio_working_3-way'!Z120+'OddsRatio_working_3-way'!AF120</f>
        <v>1.0571932215333866</v>
      </c>
      <c r="AM120" s="11">
        <f>'OddsRatio_working_3-way'!AA120+'OddsRatio_working_3-way'!AG120</f>
        <v>-0.70633303333854813</v>
      </c>
      <c r="AN120" s="11">
        <f>'OddsRatio_working_3-way'!AB120+'OddsRatio_working_3-way'!AH120</f>
        <v>-0.35086018819483872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1.0571932215333866</v>
      </c>
      <c r="AS120" s="11">
        <f>IF(('OddsRatio_working_3-way'!X120=0),IF(Q120&gt;0,-Q120^(1/3),(-Q120)^(1/3)),'OddsRatio_working_3-way'!AM120-'OddsRatio_working_3-way'!R120/3)</f>
        <v>-0.70633303333854813</v>
      </c>
      <c r="AT120" s="11">
        <f>IF(('OddsRatio_working_3-way'!X120=0),IF(Q120&gt;0,-Q120^(1/3),(-Q120)^(1/3)),'OddsRatio_working_3-way'!AN120-'OddsRatio_working_3-way'!R120/3)</f>
        <v>-0.35086018819483872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2.66</v>
      </c>
      <c r="B121" s="4">
        <f>IF('True_Odds_Calculator_3-way'!B120="","",'True_Odds_Calculator_3-way'!B120)</f>
        <v>3.55</v>
      </c>
      <c r="C121" s="4">
        <f>IF('True_Odds_Calculator_3-way'!C120="","",'True_Odds_Calculator_3-way'!C120)</f>
        <v>2.66</v>
      </c>
      <c r="D121" s="9">
        <f t="shared" si="26"/>
        <v>0.36419561171103909</v>
      </c>
      <c r="E121" s="9">
        <f t="shared" si="27"/>
        <v>0.27160877657792198</v>
      </c>
      <c r="F121" s="9">
        <f t="shared" si="28"/>
        <v>0.36419561171103909</v>
      </c>
      <c r="G121" s="9">
        <f t="shared" si="29"/>
        <v>1.0516730005089414</v>
      </c>
      <c r="H121" s="9">
        <f t="shared" si="30"/>
        <v>2.745777180844843</v>
      </c>
      <c r="I121" s="9">
        <f t="shared" si="31"/>
        <v>3.6817661512978006</v>
      </c>
      <c r="J121" s="9">
        <f t="shared" si="32"/>
        <v>2.745777180844843</v>
      </c>
      <c r="K121" s="11">
        <f t="shared" si="33"/>
        <v>0.37593984962406013</v>
      </c>
      <c r="L121" s="11">
        <f t="shared" si="34"/>
        <v>0.28169014084507044</v>
      </c>
      <c r="M121" s="11">
        <f t="shared" si="35"/>
        <v>0.37593984962406013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-0.27974654416407441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0.2336934149415687</v>
      </c>
      <c r="Q121" s="11">
        <f>2*'OddsRatio_working_3-way'!K121*'OddsRatio_working_3-way'!L121*'OddsRatio_working_3-way'!M121</f>
        <v>7.9622969315696304E-2</v>
      </c>
      <c r="R121" s="11">
        <f t="shared" si="36"/>
        <v>0</v>
      </c>
      <c r="S121" s="11">
        <f t="shared" si="37"/>
        <v>-0.83537552050868213</v>
      </c>
      <c r="T121" s="11">
        <f t="shared" si="38"/>
        <v>-0.28462539029256628</v>
      </c>
      <c r="U121" s="11">
        <f>'OddsRatio_working_3-way'!S121-'OddsRatio_working_3-way'!R121^2/3</f>
        <v>-0.83537552050868213</v>
      </c>
      <c r="V121" s="11">
        <f>'OddsRatio_working_3-way'!S121*'OddsRatio_working_3-way'!R121/3-2*'OddsRatio_working_3-way'!R121^3/27-'OddsRatio_working_3-way'!T121</f>
        <v>0.28462539029256628</v>
      </c>
      <c r="W121" s="11">
        <f>'OddsRatio_working_3-way'!V121^2+4*'OddsRatio_working_3-way'!U121^3/27</f>
        <v>-5.3541198166800752E-3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0.14694023667453696</v>
      </c>
      <c r="Y121" s="11">
        <f>IF('OddsRatio_working_3-way'!W121&gt;=0,IF('OddsRatio_working_3-way'!V121+SQRT('OddsRatio_working_3-way'!W121)&gt;0,0,PI()),ACOS('OddsRatio_working_3-way'!V121/(2*'OddsRatio_working_3-way'!X121)))</f>
        <v>0.25163218518482711</v>
      </c>
      <c r="Z121" s="11">
        <f>'OddsRatio_working_3-way'!X121^(1/3)*COS('OddsRatio_working_3-way'!Y121/3)</f>
        <v>0.52583650025447071</v>
      </c>
      <c r="AA121" s="11">
        <f>'OddsRatio_working_3-way'!X121^(1/3)*COS(('OddsRatio_working_3-way'!Y121+2*PI())/3)</f>
        <v>-0.30120481927710829</v>
      </c>
      <c r="AB121" s="11">
        <f>'OddsRatio_working_3-way'!X121^(1/3)*COS(('OddsRatio_working_3-way'!Y121+4*PI())/3)</f>
        <v>-0.22463168097736252</v>
      </c>
      <c r="AC121" s="11">
        <f>'OddsRatio_working_3-way'!X121^(1/3)*SIN('OddsRatio_working_3-way'!Y121/3)</f>
        <v>4.4209522010052654E-2</v>
      </c>
      <c r="AD121" s="11">
        <f>'OddsRatio_working_3-way'!X121^(1/3)*SIN(('OddsRatio_working_3-way'!Y121+2*PI())/3)</f>
        <v>0.43328300645244772</v>
      </c>
      <c r="AE121" s="11">
        <f>'OddsRatio_working_3-way'!X121^(1/3)*SIN(('OddsRatio_working_3-way'!Y121+4*PI())/3)</f>
        <v>-0.4774925284625004</v>
      </c>
      <c r="AF121" s="11">
        <f>-'OddsRatio_working_3-way'!U121/(3*'OddsRatio_working_3-way'!X121^(1/3))*COS(('OddsRatio_working_3-way'!Y121)/3)</f>
        <v>0.52583650025447082</v>
      </c>
      <c r="AG121" s="11">
        <f>-'OddsRatio_working_3-way'!U121/(3*'OddsRatio_working_3-way'!X121^(1/3))*COS(('OddsRatio_working_3-way'!Y121+2*PI())/3)</f>
        <v>-0.3012048192771084</v>
      </c>
      <c r="AH121" s="11">
        <f>-'OddsRatio_working_3-way'!U121/(3*'OddsRatio_working_3-way'!X121^(1/3))*COS(('OddsRatio_working_3-way'!Y121+4*PI())/3)</f>
        <v>-0.22463168097736258</v>
      </c>
      <c r="AI121" s="11">
        <f>'OddsRatio_working_3-way'!U121/(3*'OddsRatio_working_3-way'!X121^(1/3))*SIN(('OddsRatio_working_3-way'!Y121)/3)</f>
        <v>-4.4209522010052661E-2</v>
      </c>
      <c r="AJ121" s="11">
        <f>'OddsRatio_working_3-way'!U121/(3*'OddsRatio_working_3-way'!X121^(1/3))*SIN(('OddsRatio_working_3-way'!Y121+2*PI())/3)</f>
        <v>-0.43328300645244777</v>
      </c>
      <c r="AK121" s="11">
        <f>'OddsRatio_working_3-way'!U121/(3*'OddsRatio_working_3-way'!X121^(1/3))*SIN(('OddsRatio_working_3-way'!Y121+4*PI())/3)</f>
        <v>0.47749252846250051</v>
      </c>
      <c r="AL121" s="11">
        <f>'OddsRatio_working_3-way'!Z121+'OddsRatio_working_3-way'!AF121</f>
        <v>1.0516730005089414</v>
      </c>
      <c r="AM121" s="11">
        <f>'OddsRatio_working_3-way'!AA121+'OddsRatio_working_3-way'!AG121</f>
        <v>-0.6024096385542167</v>
      </c>
      <c r="AN121" s="11">
        <f>'OddsRatio_working_3-way'!AB121+'OddsRatio_working_3-way'!AH121</f>
        <v>-0.4492633619547251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1.0516730005089414</v>
      </c>
      <c r="AS121" s="11">
        <f>IF(('OddsRatio_working_3-way'!X121=0),IF(Q121&gt;0,-Q121^(1/3),(-Q121)^(1/3)),'OddsRatio_working_3-way'!AM121-'OddsRatio_working_3-way'!R121/3)</f>
        <v>-0.6024096385542167</v>
      </c>
      <c r="AT121" s="11">
        <f>IF(('OddsRatio_working_3-way'!X121=0),IF(Q121&gt;0,-Q121^(1/3),(-Q121)^(1/3)),'OddsRatio_working_3-way'!AN121-'OddsRatio_working_3-way'!R121/3)</f>
        <v>-0.4492633619547251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2.67</v>
      </c>
      <c r="B122" s="4">
        <f>IF('True_Odds_Calculator_3-way'!B121="","",'True_Odds_Calculator_3-way'!B121)</f>
        <v>3.46</v>
      </c>
      <c r="C122" s="4">
        <f>IF('True_Odds_Calculator_3-way'!C121="","",'True_Odds_Calculator_3-way'!C121)</f>
        <v>2.71</v>
      </c>
      <c r="D122" s="9">
        <f t="shared" si="26"/>
        <v>0.3631784612065696</v>
      </c>
      <c r="E122" s="9">
        <f t="shared" si="27"/>
        <v>0.27909948734173085</v>
      </c>
      <c r="F122" s="9">
        <f t="shared" si="28"/>
        <v>0.35772205145169966</v>
      </c>
      <c r="G122" s="9">
        <f t="shared" si="29"/>
        <v>1.0499803911379624</v>
      </c>
      <c r="H122" s="9">
        <f t="shared" si="30"/>
        <v>2.7534672532003968</v>
      </c>
      <c r="I122" s="9">
        <f t="shared" si="31"/>
        <v>3.5829517621993867</v>
      </c>
      <c r="J122" s="9">
        <f t="shared" si="32"/>
        <v>2.7954664688459161</v>
      </c>
      <c r="K122" s="11">
        <f t="shared" si="33"/>
        <v>0.37453183520599254</v>
      </c>
      <c r="L122" s="11">
        <f t="shared" si="34"/>
        <v>0.28901734104046245</v>
      </c>
      <c r="M122" s="11">
        <f t="shared" si="35"/>
        <v>0.36900369003690037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-0.28060217797735565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0.2332685533778765</v>
      </c>
      <c r="Q122" s="11">
        <f>2*'OddsRatio_working_3-way'!K122*'OddsRatio_working_3-way'!L122*'OddsRatio_working_3-way'!M122</f>
        <v>7.9886490882834407E-2</v>
      </c>
      <c r="R122" s="11">
        <f t="shared" si="36"/>
        <v>0</v>
      </c>
      <c r="S122" s="11">
        <f t="shared" si="37"/>
        <v>-0.83131412257498971</v>
      </c>
      <c r="T122" s="11">
        <f t="shared" si="38"/>
        <v>-0.28469661732020191</v>
      </c>
      <c r="U122" s="11">
        <f>'OddsRatio_working_3-way'!S122-'OddsRatio_working_3-way'!R122^2/3</f>
        <v>-0.83131412257498971</v>
      </c>
      <c r="V122" s="11">
        <f>'OddsRatio_working_3-way'!S122*'OddsRatio_working_3-way'!R122/3-2*'OddsRatio_working_3-way'!R122^3/27-'OddsRatio_working_3-way'!T122</f>
        <v>0.28469661732020191</v>
      </c>
      <c r="W122" s="11">
        <f>'OddsRatio_working_3-way'!V122^2+4*'OddsRatio_working_3-way'!U122^3/27</f>
        <v>-4.0600137784770618E-3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0.14586995723249746</v>
      </c>
      <c r="Y122" s="11">
        <f>IF('OddsRatio_working_3-way'!W122&gt;=0,IF('OddsRatio_working_3-way'!V122+SQRT('OddsRatio_working_3-way'!W122)&gt;0,0,PI()),ACOS('OddsRatio_working_3-way'!V122/(2*'OddsRatio_working_3-way'!X122)))</f>
        <v>0.22018245660091496</v>
      </c>
      <c r="Z122" s="11">
        <f>'OddsRatio_working_3-way'!X122^(1/3)*COS('OddsRatio_working_3-way'!Y122/3)</f>
        <v>0.52499019556898119</v>
      </c>
      <c r="AA122" s="11">
        <f>'OddsRatio_working_3-way'!X122^(1/3)*COS(('OddsRatio_working_3-way'!Y122+2*PI())/3)</f>
        <v>-0.29592415043453718</v>
      </c>
      <c r="AB122" s="11">
        <f>'OddsRatio_working_3-way'!X122^(1/3)*COS(('OddsRatio_working_3-way'!Y122+4*PI())/3)</f>
        <v>-0.22906604513444412</v>
      </c>
      <c r="AC122" s="11">
        <f>'OddsRatio_working_3-way'!X122^(1/3)*SIN('OddsRatio_working_3-way'!Y122/3)</f>
        <v>3.8600545092517161E-2</v>
      </c>
      <c r="AD122" s="11">
        <f>'OddsRatio_working_3-way'!X122^(1/3)*SIN(('OddsRatio_working_3-way'!Y122+2*PI())/3)</f>
        <v>0.43535457355423979</v>
      </c>
      <c r="AE122" s="11">
        <f>'OddsRatio_working_3-way'!X122^(1/3)*SIN(('OddsRatio_working_3-way'!Y122+4*PI())/3)</f>
        <v>-0.47395511864675688</v>
      </c>
      <c r="AF122" s="11">
        <f>-'OddsRatio_working_3-way'!U122/(3*'OddsRatio_working_3-way'!X122^(1/3))*COS(('OddsRatio_working_3-way'!Y122)/3)</f>
        <v>0.52499019556898119</v>
      </c>
      <c r="AG122" s="11">
        <f>-'OddsRatio_working_3-way'!U122/(3*'OddsRatio_working_3-way'!X122^(1/3))*COS(('OddsRatio_working_3-way'!Y122+2*PI())/3)</f>
        <v>-0.29592415043453718</v>
      </c>
      <c r="AH122" s="11">
        <f>-'OddsRatio_working_3-way'!U122/(3*'OddsRatio_working_3-way'!X122^(1/3))*COS(('OddsRatio_working_3-way'!Y122+4*PI())/3)</f>
        <v>-0.22906604513444412</v>
      </c>
      <c r="AI122" s="11">
        <f>'OddsRatio_working_3-way'!U122/(3*'OddsRatio_working_3-way'!X122^(1/3))*SIN(('OddsRatio_working_3-way'!Y122)/3)</f>
        <v>-3.8600545092517161E-2</v>
      </c>
      <c r="AJ122" s="11">
        <f>'OddsRatio_working_3-way'!U122/(3*'OddsRatio_working_3-way'!X122^(1/3))*SIN(('OddsRatio_working_3-way'!Y122+2*PI())/3)</f>
        <v>-0.43535457355423979</v>
      </c>
      <c r="AK122" s="11">
        <f>'OddsRatio_working_3-way'!U122/(3*'OddsRatio_working_3-way'!X122^(1/3))*SIN(('OddsRatio_working_3-way'!Y122+4*PI())/3)</f>
        <v>0.47395511864675688</v>
      </c>
      <c r="AL122" s="11">
        <f>'OddsRatio_working_3-way'!Z122+'OddsRatio_working_3-way'!AF122</f>
        <v>1.0499803911379624</v>
      </c>
      <c r="AM122" s="11">
        <f>'OddsRatio_working_3-way'!AA122+'OddsRatio_working_3-way'!AG122</f>
        <v>-0.59184830086907436</v>
      </c>
      <c r="AN122" s="11">
        <f>'OddsRatio_working_3-way'!AB122+'OddsRatio_working_3-way'!AH122</f>
        <v>-0.45813209026888824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1.0499803911379624</v>
      </c>
      <c r="AS122" s="11">
        <f>IF(('OddsRatio_working_3-way'!X122=0),IF(Q122&gt;0,-Q122^(1/3),(-Q122)^(1/3)),'OddsRatio_working_3-way'!AM122-'OddsRatio_working_3-way'!R122/3)</f>
        <v>-0.59184830086907436</v>
      </c>
      <c r="AT122" s="11">
        <f>IF(('OddsRatio_working_3-way'!X122=0),IF(Q122&gt;0,-Q122^(1/3),(-Q122)^(1/3)),'OddsRatio_working_3-way'!AN122-'OddsRatio_working_3-way'!R122/3)</f>
        <v>-0.45813209026888824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2.63</v>
      </c>
      <c r="B123" s="4">
        <f>IF('True_Odds_Calculator_3-way'!B122="","",'True_Odds_Calculator_3-way'!B122)</f>
        <v>3.05</v>
      </c>
      <c r="C123" s="4">
        <f>IF('True_Odds_Calculator_3-way'!C122="","",'True_Odds_Calculator_3-way'!C122)</f>
        <v>3.02</v>
      </c>
      <c r="D123" s="9">
        <f t="shared" si="26"/>
        <v>0.36655926176951326</v>
      </c>
      <c r="E123" s="9">
        <f t="shared" si="27"/>
        <v>0.31512520114376724</v>
      </c>
      <c r="F123" s="9">
        <f t="shared" si="28"/>
        <v>0.31831553708671961</v>
      </c>
      <c r="G123" s="9">
        <f t="shared" si="29"/>
        <v>1.0601667734670657</v>
      </c>
      <c r="H123" s="9">
        <f t="shared" si="30"/>
        <v>2.7280718407513174</v>
      </c>
      <c r="I123" s="9">
        <f t="shared" si="31"/>
        <v>3.173341885607484</v>
      </c>
      <c r="J123" s="9">
        <f t="shared" si="32"/>
        <v>3.1415368824034724</v>
      </c>
      <c r="K123" s="11">
        <f t="shared" si="33"/>
        <v>0.38022813688212931</v>
      </c>
      <c r="L123" s="11">
        <f t="shared" si="34"/>
        <v>0.32786885245901642</v>
      </c>
      <c r="M123" s="11">
        <f t="shared" si="35"/>
        <v>0.33112582781456956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-0.27863155848128363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0.23529479754946664</v>
      </c>
      <c r="Q123" s="11">
        <f>2*'OddsRatio_working_3-way'!K123*'OddsRatio_working_3-way'!L123*'OddsRatio_working_3-way'!M123</f>
        <v>8.2559578087532157E-2</v>
      </c>
      <c r="R123" s="11">
        <f t="shared" si="36"/>
        <v>0</v>
      </c>
      <c r="S123" s="11">
        <f t="shared" si="37"/>
        <v>-0.8444657124697954</v>
      </c>
      <c r="T123" s="11">
        <f t="shared" si="38"/>
        <v>-0.29630375876133175</v>
      </c>
      <c r="U123" s="11">
        <f>'OddsRatio_working_3-way'!S123-'OddsRatio_working_3-way'!R123^2/3</f>
        <v>-0.8444657124697954</v>
      </c>
      <c r="V123" s="11">
        <f>'OddsRatio_working_3-way'!S123*'OddsRatio_working_3-way'!R123/3-2*'OddsRatio_working_3-way'!R123^3/27-'OddsRatio_working_3-way'!T123</f>
        <v>0.29630375876133175</v>
      </c>
      <c r="W123" s="11">
        <f>'OddsRatio_working_3-way'!V123^2+4*'OddsRatio_working_3-way'!U123^3/27</f>
        <v>-1.4199884009940128E-3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0.14934515882435517</v>
      </c>
      <c r="Y123" s="11">
        <f>IF('OddsRatio_working_3-way'!W123&gt;=0,IF('OddsRatio_working_3-way'!V123+SQRT('OddsRatio_working_3-way'!W123)&gt;0,0,PI()),ACOS('OddsRatio_working_3-way'!V123/(2*'OddsRatio_working_3-way'!X123)))</f>
        <v>0.12649696273864297</v>
      </c>
      <c r="Z123" s="11">
        <f>'OddsRatio_working_3-way'!X123^(1/3)*COS('OddsRatio_working_3-way'!Y123/3)</f>
        <v>0.53008338673353284</v>
      </c>
      <c r="AA123" s="11">
        <f>'OddsRatio_working_3-way'!X123^(1/3)*COS(('OddsRatio_working_3-way'!Y123+2*PI())/3)</f>
        <v>-0.28440997799085582</v>
      </c>
      <c r="AB123" s="11">
        <f>'OddsRatio_working_3-way'!X123^(1/3)*COS(('OddsRatio_working_3-way'!Y123+4*PI())/3)</f>
        <v>-0.24567340874267707</v>
      </c>
      <c r="AC123" s="11">
        <f>'OddsRatio_working_3-way'!X123^(1/3)*SIN('OddsRatio_working_3-way'!Y123/3)</f>
        <v>2.2364568682918771E-2</v>
      </c>
      <c r="AD123" s="11">
        <f>'OddsRatio_working_3-way'!X123^(1/3)*SIN(('OddsRatio_working_3-way'!Y123+2*PI())/3)</f>
        <v>0.44788339469387117</v>
      </c>
      <c r="AE123" s="11">
        <f>'OddsRatio_working_3-way'!X123^(1/3)*SIN(('OddsRatio_working_3-way'!Y123+4*PI())/3)</f>
        <v>-0.47024796337678976</v>
      </c>
      <c r="AF123" s="11">
        <f>-'OddsRatio_working_3-way'!U123/(3*'OddsRatio_working_3-way'!X123^(1/3))*COS(('OddsRatio_working_3-way'!Y123)/3)</f>
        <v>0.53008338673353295</v>
      </c>
      <c r="AG123" s="11">
        <f>-'OddsRatio_working_3-way'!U123/(3*'OddsRatio_working_3-way'!X123^(1/3))*COS(('OddsRatio_working_3-way'!Y123+2*PI())/3)</f>
        <v>-0.28440997799085588</v>
      </c>
      <c r="AH123" s="11">
        <f>-'OddsRatio_working_3-way'!U123/(3*'OddsRatio_working_3-way'!X123^(1/3))*COS(('OddsRatio_working_3-way'!Y123+4*PI())/3)</f>
        <v>-0.24567340874267712</v>
      </c>
      <c r="AI123" s="11">
        <f>'OddsRatio_working_3-way'!U123/(3*'OddsRatio_working_3-way'!X123^(1/3))*SIN(('OddsRatio_working_3-way'!Y123)/3)</f>
        <v>-2.2364568682918775E-2</v>
      </c>
      <c r="AJ123" s="11">
        <f>'OddsRatio_working_3-way'!U123/(3*'OddsRatio_working_3-way'!X123^(1/3))*SIN(('OddsRatio_working_3-way'!Y123+2*PI())/3)</f>
        <v>-0.44788339469387123</v>
      </c>
      <c r="AK123" s="11">
        <f>'OddsRatio_working_3-way'!U123/(3*'OddsRatio_working_3-way'!X123^(1/3))*SIN(('OddsRatio_working_3-way'!Y123+4*PI())/3)</f>
        <v>0.47024796337678987</v>
      </c>
      <c r="AL123" s="11">
        <f>'OddsRatio_working_3-way'!Z123+'OddsRatio_working_3-way'!AF123</f>
        <v>1.0601667734670657</v>
      </c>
      <c r="AM123" s="11">
        <f>'OddsRatio_working_3-way'!AA123+'OddsRatio_working_3-way'!AG123</f>
        <v>-0.56881995598171176</v>
      </c>
      <c r="AN123" s="11">
        <f>'OddsRatio_working_3-way'!AB123+'OddsRatio_working_3-way'!AH123</f>
        <v>-0.49134681748535419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1.0601667734670657</v>
      </c>
      <c r="AS123" s="11">
        <f>IF(('OddsRatio_working_3-way'!X123=0),IF(Q123&gt;0,-Q123^(1/3),(-Q123)^(1/3)),'OddsRatio_working_3-way'!AM123-'OddsRatio_working_3-way'!R123/3)</f>
        <v>-0.56881995598171176</v>
      </c>
      <c r="AT123" s="11">
        <f>IF(('OddsRatio_working_3-way'!X123=0),IF(Q123&gt;0,-Q123^(1/3),(-Q123)^(1/3)),'OddsRatio_working_3-way'!AN123-'OddsRatio_working_3-way'!R123/3)</f>
        <v>-0.49134681748535419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1.78</v>
      </c>
      <c r="B2" s="4">
        <f>IF('True_Odds_Calculator_3-way'!B3="","",'True_Odds_Calculator_3-way'!B3)</f>
        <v>3.94</v>
      </c>
      <c r="C2" s="4">
        <f>IF('True_Odds_Calculator_3-way'!C3="","",'True_Odds_Calculator_3-way'!C3)</f>
        <v>4.5199999999999996</v>
      </c>
      <c r="D2" s="4">
        <f>IF(A2="","",((1/A2)+(1/B2)+(1/C2))-1)</f>
        <v>3.6843797461070915E-2</v>
      </c>
      <c r="E2" s="4">
        <f>IF(A2="","",(3*A2)/(3-($D2*A2)))</f>
        <v>1.8197816147064714</v>
      </c>
      <c r="F2" s="4">
        <f>IF(B2="","",(3*B2)/(3-($D2*B2)))</f>
        <v>4.1403437279266404</v>
      </c>
      <c r="G2" s="4">
        <f>IF(C2="","",(3*C2)/(3-($D2*C2)))</f>
        <v>4.7856582116122732</v>
      </c>
      <c r="I2" s="4">
        <f>IF(A2="","",D2+1)</f>
        <v>1.0368437974610709</v>
      </c>
    </row>
    <row r="3" spans="1:9" x14ac:dyDescent="0.2">
      <c r="A3" s="4">
        <f>IF('True_Odds_Calculator_3-way'!A4="","",'True_Odds_Calculator_3-way'!A4)</f>
        <v>2.42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3.12</v>
      </c>
      <c r="D3" s="4">
        <f t="shared" ref="D3:D66" si="0">IF(A3="","",((1/A3)+(1/B3)+(1/C3))-1)</f>
        <v>3.3137158613478768E-2</v>
      </c>
      <c r="E3" s="4">
        <f t="shared" ref="E3:E66" si="1">IF(A3="","",(3*A3)/(3-($D3*A3)))</f>
        <v>2.4864647985902928</v>
      </c>
      <c r="F3" s="4">
        <f t="shared" ref="F3:F66" si="2">IF(B3="","",(3*B3)/(3-($D3*B3)))</f>
        <v>3.4679417457357</v>
      </c>
      <c r="G3" s="4">
        <f t="shared" ref="G3:G66" si="3">IF(C3="","",(3*C3)/(3-($D3*C3)))</f>
        <v>3.2313612556857945</v>
      </c>
      <c r="I3" s="4">
        <f t="shared" ref="I3:I66" si="4">IF(A3="","",D3+1)</f>
        <v>1.0331371586134788</v>
      </c>
    </row>
    <row r="4" spans="1: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3.32</v>
      </c>
      <c r="C4" s="4">
        <f>IF('True_Odds_Calculator_3-way'!C5="","",'True_Odds_Calculator_3-way'!C5)</f>
        <v>4.5199999999999996</v>
      </c>
      <c r="D4" s="4">
        <f t="shared" si="0"/>
        <v>3.5264270150718868E-2</v>
      </c>
      <c r="E4" s="4">
        <f t="shared" si="1"/>
        <v>1.9957460429469611</v>
      </c>
      <c r="F4" s="4">
        <f t="shared" si="2"/>
        <v>3.4548273755926786</v>
      </c>
      <c r="G4" s="4">
        <f t="shared" si="3"/>
        <v>4.773630131027164</v>
      </c>
      <c r="I4" s="4">
        <f t="shared" si="4"/>
        <v>1.0352642701507189</v>
      </c>
    </row>
    <row r="5" spans="1:9" x14ac:dyDescent="0.2">
      <c r="A5" s="4">
        <f>IF('True_Odds_Calculator_3-way'!A6="","",'True_Odds_Calculator_3-way'!A6)</f>
        <v>2.29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3.18</v>
      </c>
      <c r="D5" s="4">
        <f t="shared" si="0"/>
        <v>2.662872517636683E-2</v>
      </c>
      <c r="E5" s="4">
        <f t="shared" si="1"/>
        <v>2.3375136907116798</v>
      </c>
      <c r="F5" s="4">
        <f t="shared" si="2"/>
        <v>3.7508554021944041</v>
      </c>
      <c r="G5" s="4">
        <f t="shared" si="3"/>
        <v>3.2723673079013262</v>
      </c>
      <c r="I5" s="4">
        <f t="shared" si="4"/>
        <v>1.0266287251763668</v>
      </c>
    </row>
    <row r="6" spans="1:9" x14ac:dyDescent="0.2">
      <c r="A6" s="4">
        <f>IF('True_Odds_Calculator_3-way'!A7="","",'True_Odds_Calculator_3-way'!A7)</f>
        <v>1.99</v>
      </c>
      <c r="B6" s="4">
        <f>IF('True_Odds_Calculator_3-way'!B7="","",'True_Odds_Calculator_3-way'!B7)</f>
        <v>3.78</v>
      </c>
      <c r="C6" s="4">
        <f>IF('True_Odds_Calculator_3-way'!C7="","",'True_Odds_Calculator_3-way'!C7)</f>
        <v>3.81</v>
      </c>
      <c r="D6" s="4">
        <f t="shared" si="0"/>
        <v>2.9530018965384874E-2</v>
      </c>
      <c r="E6" s="4">
        <f t="shared" si="1"/>
        <v>2.0297594267977761</v>
      </c>
      <c r="F6" s="4">
        <f t="shared" si="2"/>
        <v>3.9260809277631674</v>
      </c>
      <c r="G6" s="4">
        <f t="shared" si="3"/>
        <v>3.9584544068074261</v>
      </c>
      <c r="I6" s="4">
        <f t="shared" si="4"/>
        <v>1.0295300189653849</v>
      </c>
    </row>
    <row r="7" spans="1:9" x14ac:dyDescent="0.2">
      <c r="A7" s="4">
        <f>IF('True_Odds_Calculator_3-way'!A8="","",'True_Odds_Calculator_3-way'!A8)</f>
        <v>2.76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2.78</v>
      </c>
      <c r="D7" s="4">
        <f t="shared" si="0"/>
        <v>2.6909119576025375E-2</v>
      </c>
      <c r="E7" s="4">
        <f t="shared" si="1"/>
        <v>2.8300621216355779</v>
      </c>
      <c r="F7" s="4">
        <f t="shared" si="2"/>
        <v>3.3794248326319685</v>
      </c>
      <c r="G7" s="4">
        <f t="shared" si="3"/>
        <v>2.8510942713135488</v>
      </c>
      <c r="I7" s="4">
        <f t="shared" si="4"/>
        <v>1.0269091195760254</v>
      </c>
    </row>
    <row r="8" spans="1:9" x14ac:dyDescent="0.2">
      <c r="A8" s="4">
        <f>IF('True_Odds_Calculator_3-way'!A9="","",'True_Odds_Calculator_3-way'!A9)</f>
        <v>1.47</v>
      </c>
      <c r="B8" s="4">
        <f>IF('True_Odds_Calculator_3-way'!B9="","",'True_Odds_Calculator_3-way'!B9)</f>
        <v>4.67</v>
      </c>
      <c r="C8" s="4">
        <f>IF('True_Odds_Calculator_3-way'!C9="","",'True_Odds_Calculator_3-way'!C9)</f>
        <v>7.41</v>
      </c>
      <c r="D8" s="4">
        <f t="shared" si="0"/>
        <v>2.9357637687885019E-2</v>
      </c>
      <c r="E8" s="4">
        <f t="shared" si="1"/>
        <v>1.4914549409543281</v>
      </c>
      <c r="F8" s="4">
        <f t="shared" si="2"/>
        <v>4.8936396039482029</v>
      </c>
      <c r="G8" s="4">
        <f t="shared" si="3"/>
        <v>7.9893334535345168</v>
      </c>
      <c r="I8" s="4">
        <f t="shared" si="4"/>
        <v>1.029357637687885</v>
      </c>
    </row>
    <row r="9" spans="1:9" x14ac:dyDescent="0.2">
      <c r="A9" s="4">
        <f>IF('True_Odds_Calculator_3-way'!A10="","",'True_Odds_Calculator_3-way'!A10)</f>
        <v>2.5499999999999998</v>
      </c>
      <c r="B9" s="4">
        <f>IF('True_Odds_Calculator_3-way'!B10="","",'True_Odds_Calculator_3-way'!B10)</f>
        <v>3.42</v>
      </c>
      <c r="C9" s="4">
        <f>IF('True_Odds_Calculator_3-way'!C10="","",'True_Odds_Calculator_3-way'!C10)</f>
        <v>2.92</v>
      </c>
      <c r="D9" s="4">
        <f t="shared" si="0"/>
        <v>2.7020276988469094E-2</v>
      </c>
      <c r="E9" s="4">
        <f t="shared" si="1"/>
        <v>2.6099431794888615</v>
      </c>
      <c r="F9" s="4">
        <f t="shared" si="2"/>
        <v>3.5286947942532816</v>
      </c>
      <c r="G9" s="4">
        <f t="shared" si="3"/>
        <v>2.9988694763320161</v>
      </c>
      <c r="I9" s="4">
        <f t="shared" si="4"/>
        <v>1.0270202769884691</v>
      </c>
    </row>
    <row r="10" spans="1:9" x14ac:dyDescent="0.2">
      <c r="A10" s="4">
        <f>IF('True_Odds_Calculator_3-way'!A11="","",'True_Odds_Calculator_3-way'!A11)</f>
        <v>1.57</v>
      </c>
      <c r="B10" s="4">
        <f>IF('True_Odds_Calculator_3-way'!B11="","",'True_Odds_Calculator_3-way'!B11)</f>
        <v>4.13</v>
      </c>
      <c r="C10" s="4">
        <f>IF('True_Odds_Calculator_3-way'!C11="","",'True_Odds_Calculator_3-way'!C11)</f>
        <v>6.48</v>
      </c>
      <c r="D10" s="4">
        <f t="shared" si="0"/>
        <v>3.3394413418883495E-2</v>
      </c>
      <c r="E10" s="4">
        <f t="shared" si="1"/>
        <v>1.5979260095967667</v>
      </c>
      <c r="F10" s="4">
        <f t="shared" si="2"/>
        <v>4.3290178320599022</v>
      </c>
      <c r="G10" s="4">
        <f t="shared" si="3"/>
        <v>6.9837514948057446</v>
      </c>
      <c r="I10" s="4">
        <f t="shared" si="4"/>
        <v>1.0333944134188835</v>
      </c>
    </row>
    <row r="11" spans="1:9" x14ac:dyDescent="0.2">
      <c r="A11" s="4">
        <f>IF('True_Odds_Calculator_3-way'!A12="","",'True_Odds_Calculator_3-way'!A12)</f>
        <v>2.13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3.86</v>
      </c>
      <c r="D11" s="4">
        <f t="shared" si="0"/>
        <v>3.4361323141587574E-2</v>
      </c>
      <c r="E11" s="4">
        <f t="shared" si="1"/>
        <v>2.1832640884204024</v>
      </c>
      <c r="F11" s="4">
        <f t="shared" si="2"/>
        <v>3.3972396789329915</v>
      </c>
      <c r="G11" s="4">
        <f t="shared" si="3"/>
        <v>4.0385506616783546</v>
      </c>
      <c r="I11" s="4">
        <f t="shared" si="4"/>
        <v>1.0343613231415876</v>
      </c>
    </row>
    <row r="12" spans="1:9" x14ac:dyDescent="0.2">
      <c r="A12" s="4">
        <f>IF('True_Odds_Calculator_3-way'!A13="","",'True_Odds_Calculator_3-way'!A13)</f>
        <v>2.58</v>
      </c>
      <c r="B12" s="4">
        <f>IF('True_Odds_Calculator_3-way'!B13="","",'True_Odds_Calculator_3-way'!B13)</f>
        <v>3.06</v>
      </c>
      <c r="C12" s="4">
        <f>IF('True_Odds_Calculator_3-way'!C13="","",'True_Odds_Calculator_3-way'!C13)</f>
        <v>3.14</v>
      </c>
      <c r="D12" s="4">
        <f t="shared" si="0"/>
        <v>3.2865622425338969E-2</v>
      </c>
      <c r="E12" s="4">
        <f t="shared" si="1"/>
        <v>2.6550432995202651</v>
      </c>
      <c r="F12" s="4">
        <f t="shared" si="2"/>
        <v>3.1661382462299592</v>
      </c>
      <c r="G12" s="4">
        <f t="shared" si="3"/>
        <v>3.2518619418765602</v>
      </c>
      <c r="I12" s="4">
        <f t="shared" si="4"/>
        <v>1.032865622425339</v>
      </c>
    </row>
    <row r="13" spans="1:9" x14ac:dyDescent="0.2">
      <c r="A13" s="4">
        <f>IF('True_Odds_Calculator_3-way'!A14="","",'True_Odds_Calculator_3-way'!A14)</f>
        <v>1.41</v>
      </c>
      <c r="B13" s="4">
        <f>IF('True_Odds_Calculator_3-way'!B14="","",'True_Odds_Calculator_3-way'!B14)</f>
        <v>4.5999999999999996</v>
      </c>
      <c r="C13" s="4">
        <f>IF('True_Odds_Calculator_3-way'!C14="","",'True_Odds_Calculator_3-way'!C14)</f>
        <v>8.77</v>
      </c>
      <c r="D13" s="4">
        <f t="shared" si="0"/>
        <v>4.063624802266852E-2</v>
      </c>
      <c r="E13" s="4">
        <f t="shared" si="1"/>
        <v>1.4374539862520608</v>
      </c>
      <c r="F13" s="4">
        <f t="shared" si="2"/>
        <v>4.9056667668996541</v>
      </c>
      <c r="G13" s="4">
        <f t="shared" si="3"/>
        <v>9.9522620333455389</v>
      </c>
      <c r="I13" s="4">
        <f t="shared" si="4"/>
        <v>1.0406362480226685</v>
      </c>
    </row>
    <row r="14" spans="1:9" x14ac:dyDescent="0.2">
      <c r="A14" s="4">
        <f>IF('True_Odds_Calculator_3-way'!A15="","",'True_Odds_Calculator_3-way'!A15)</f>
        <v>2.4700000000000002</v>
      </c>
      <c r="B14" s="4">
        <f>IF('True_Odds_Calculator_3-way'!B15="","",'True_Odds_Calculator_3-way'!B15)</f>
        <v>3.23</v>
      </c>
      <c r="C14" s="4">
        <f>IF('True_Odds_Calculator_3-way'!C15="","",'True_Odds_Calculator_3-way'!C15)</f>
        <v>3.03</v>
      </c>
      <c r="D14" s="4">
        <f t="shared" si="0"/>
        <v>4.448882611528604E-2</v>
      </c>
      <c r="E14" s="4">
        <f t="shared" si="1"/>
        <v>2.5639139462227707</v>
      </c>
      <c r="F14" s="4">
        <f t="shared" si="2"/>
        <v>3.3924994911549851</v>
      </c>
      <c r="G14" s="4">
        <f t="shared" si="3"/>
        <v>3.1725546651683119</v>
      </c>
      <c r="I14" s="4">
        <f t="shared" si="4"/>
        <v>1.044488826115286</v>
      </c>
    </row>
    <row r="15" spans="1:9" x14ac:dyDescent="0.2">
      <c r="A15" s="4">
        <f>IF('True_Odds_Calculator_3-way'!A16="","",'True_Odds_Calculator_3-way'!A16)</f>
        <v>2.35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3.27</v>
      </c>
      <c r="D15" s="4">
        <f t="shared" si="0"/>
        <v>4.4821936271585372E-2</v>
      </c>
      <c r="E15" s="4">
        <f t="shared" si="1"/>
        <v>2.4355120879492098</v>
      </c>
      <c r="F15" s="4">
        <f t="shared" si="2"/>
        <v>3.3496463522366802</v>
      </c>
      <c r="G15" s="4">
        <f t="shared" si="3"/>
        <v>3.4379649058670445</v>
      </c>
      <c r="I15" s="4">
        <f t="shared" si="4"/>
        <v>1.0448219362715854</v>
      </c>
    </row>
    <row r="16" spans="1:9" x14ac:dyDescent="0.2">
      <c r="A16" s="4">
        <f>IF('True_Odds_Calculator_3-way'!A17="","",'True_Odds_Calculator_3-way'!A17)</f>
        <v>2.35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3</v>
      </c>
      <c r="D16" s="4">
        <f t="shared" si="0"/>
        <v>4.4579533941236038E-2</v>
      </c>
      <c r="E16" s="4">
        <f t="shared" si="1"/>
        <v>2.4350328947368425</v>
      </c>
      <c r="F16" s="4">
        <f t="shared" si="2"/>
        <v>3.6920199501246884</v>
      </c>
      <c r="G16" s="4">
        <f t="shared" si="3"/>
        <v>3.139978791092259</v>
      </c>
      <c r="I16" s="4">
        <f t="shared" si="4"/>
        <v>1.044579533941236</v>
      </c>
    </row>
    <row r="17" spans="1:9" x14ac:dyDescent="0.2">
      <c r="A17" s="4">
        <f>IF('True_Odds_Calculator_3-way'!A18="","",'True_Odds_Calculator_3-way'!A18)</f>
        <v>3.85</v>
      </c>
      <c r="B17" s="4">
        <f>IF('True_Odds_Calculator_3-way'!B18="","",'True_Odds_Calculator_3-way'!B18)</f>
        <v>3.84</v>
      </c>
      <c r="C17" s="4">
        <f>IF('True_Odds_Calculator_3-way'!C18="","",'True_Odds_Calculator_3-way'!C18)</f>
        <v>1.97</v>
      </c>
      <c r="D17" s="4">
        <f t="shared" si="0"/>
        <v>2.7771139604895856E-2</v>
      </c>
      <c r="E17" s="4">
        <f t="shared" si="1"/>
        <v>3.9922835035671884</v>
      </c>
      <c r="F17" s="4">
        <f t="shared" si="2"/>
        <v>3.9815317425453451</v>
      </c>
      <c r="G17" s="4">
        <f t="shared" si="3"/>
        <v>2.0065929957343491</v>
      </c>
      <c r="I17" s="4">
        <f t="shared" si="4"/>
        <v>1.0277711396048959</v>
      </c>
    </row>
    <row r="18" spans="1:9" x14ac:dyDescent="0.2">
      <c r="A18" s="4">
        <f>IF('True_Odds_Calculator_3-way'!A19="","",'True_Odds_Calculator_3-way'!A19)</f>
        <v>11.78</v>
      </c>
      <c r="B18" s="4">
        <f>IF('True_Odds_Calculator_3-way'!B19="","",'True_Odds_Calculator_3-way'!B19)</f>
        <v>6.86</v>
      </c>
      <c r="C18" s="4">
        <f>IF('True_Odds_Calculator_3-way'!C19="","",'True_Odds_Calculator_3-way'!C19)</f>
        <v>1.24</v>
      </c>
      <c r="D18" s="4">
        <f t="shared" si="0"/>
        <v>3.7113851118909968E-2</v>
      </c>
      <c r="E18" s="4">
        <f t="shared" si="1"/>
        <v>13.789611394248276</v>
      </c>
      <c r="F18" s="4">
        <f t="shared" si="2"/>
        <v>7.4961782021471359</v>
      </c>
      <c r="G18" s="4">
        <f t="shared" si="3"/>
        <v>1.2593184382382703</v>
      </c>
      <c r="I18" s="4">
        <f t="shared" si="4"/>
        <v>1.03711385111891</v>
      </c>
    </row>
    <row r="19" spans="1:9" x14ac:dyDescent="0.2">
      <c r="A19" s="4">
        <f>IF('True_Odds_Calculator_3-way'!A20="","",'True_Odds_Calculator_3-way'!A20)</f>
        <v>1.94</v>
      </c>
      <c r="B19" s="4">
        <f>IF('True_Odds_Calculator_3-way'!B20="","",'True_Odds_Calculator_3-way'!B20)</f>
        <v>3.86</v>
      </c>
      <c r="C19" s="4">
        <f>IF('True_Odds_Calculator_3-way'!C20="","",'True_Odds_Calculator_3-way'!C20)</f>
        <v>3.91</v>
      </c>
      <c r="D19" s="4">
        <f t="shared" si="0"/>
        <v>3.0285750742051532E-2</v>
      </c>
      <c r="E19" s="4">
        <f t="shared" si="1"/>
        <v>1.9787534620722147</v>
      </c>
      <c r="F19" s="4">
        <f t="shared" si="2"/>
        <v>4.0165141829851736</v>
      </c>
      <c r="G19" s="4">
        <f t="shared" si="3"/>
        <v>4.070679609706799</v>
      </c>
      <c r="I19" s="4">
        <f t="shared" si="4"/>
        <v>1.0302857507420515</v>
      </c>
    </row>
    <row r="20" spans="1:9" x14ac:dyDescent="0.2">
      <c r="A20" s="4">
        <f>IF('True_Odds_Calculator_3-way'!A21="","",'True_Odds_Calculator_3-way'!A21)</f>
        <v>4.38</v>
      </c>
      <c r="B20" s="4">
        <f>IF('True_Odds_Calculator_3-way'!B21="","",'True_Odds_Calculator_3-way'!B21)</f>
        <v>3.53</v>
      </c>
      <c r="C20" s="4">
        <f>IF('True_Odds_Calculator_3-way'!C21="","",'True_Odds_Calculator_3-way'!C21)</f>
        <v>1.91</v>
      </c>
      <c r="D20" s="4">
        <f t="shared" si="0"/>
        <v>3.5156830687358642E-2</v>
      </c>
      <c r="E20" s="4">
        <f t="shared" si="1"/>
        <v>4.616985102774688</v>
      </c>
      <c r="F20" s="4">
        <f t="shared" si="2"/>
        <v>3.6823301581342731</v>
      </c>
      <c r="G20" s="4">
        <f t="shared" si="3"/>
        <v>1.9537307104705699</v>
      </c>
      <c r="I20" s="4">
        <f t="shared" si="4"/>
        <v>1.0351568306873586</v>
      </c>
    </row>
    <row r="21" spans="1:9" x14ac:dyDescent="0.2">
      <c r="A21" s="4">
        <f>IF('True_Odds_Calculator_3-way'!A22="","",'True_Odds_Calculator_3-way'!A22)</f>
        <v>6.22</v>
      </c>
      <c r="B21" s="4">
        <f>IF('True_Odds_Calculator_3-way'!B22="","",'True_Odds_Calculator_3-way'!B22)</f>
        <v>3.9</v>
      </c>
      <c r="C21" s="4">
        <f>IF('True_Odds_Calculator_3-way'!C22="","",'True_Odds_Calculator_3-way'!C22)</f>
        <v>1.63</v>
      </c>
      <c r="D21" s="4">
        <f t="shared" si="0"/>
        <v>3.06788931056583E-2</v>
      </c>
      <c r="E21" s="4">
        <f t="shared" si="1"/>
        <v>6.6425141981661966</v>
      </c>
      <c r="F21" s="4">
        <f t="shared" si="2"/>
        <v>4.0620030860117931</v>
      </c>
      <c r="G21" s="4">
        <f t="shared" si="3"/>
        <v>1.6576308248606013</v>
      </c>
      <c r="I21" s="4">
        <f t="shared" si="4"/>
        <v>1.0306788931056583</v>
      </c>
    </row>
    <row r="22" spans="1:9" x14ac:dyDescent="0.2">
      <c r="A22" s="4">
        <f>IF('True_Odds_Calculator_3-way'!A23="","",'True_Odds_Calculator_3-way'!A23)</f>
        <v>2.58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2.86</v>
      </c>
      <c r="D22" s="4">
        <f t="shared" si="0"/>
        <v>2.7944923293760526E-2</v>
      </c>
      <c r="E22" s="4">
        <f t="shared" si="1"/>
        <v>2.6435310133989347</v>
      </c>
      <c r="F22" s="4">
        <f t="shared" si="2"/>
        <v>3.5538787567428716</v>
      </c>
      <c r="G22" s="4">
        <f t="shared" si="3"/>
        <v>2.9382781597600149</v>
      </c>
      <c r="I22" s="4">
        <f t="shared" si="4"/>
        <v>1.0279449232937605</v>
      </c>
    </row>
    <row r="23" spans="1:9" x14ac:dyDescent="0.2">
      <c r="A23" s="4">
        <f>IF('True_Odds_Calculator_3-way'!A24="","",'True_Odds_Calculator_3-way'!A24)</f>
        <v>2.15</v>
      </c>
      <c r="B23" s="4">
        <f>IF('True_Odds_Calculator_3-way'!B24="","",'True_Odds_Calculator_3-way'!B24)</f>
        <v>3.26</v>
      </c>
      <c r="C23" s="4">
        <f>IF('True_Odds_Calculator_3-way'!C24="","",'True_Odds_Calculator_3-way'!C24)</f>
        <v>3.89</v>
      </c>
      <c r="D23" s="4">
        <f t="shared" si="0"/>
        <v>2.893415406779587E-2</v>
      </c>
      <c r="E23" s="4">
        <f t="shared" si="1"/>
        <v>2.1955267584674498</v>
      </c>
      <c r="F23" s="4">
        <f t="shared" si="2"/>
        <v>3.3658276138906014</v>
      </c>
      <c r="G23" s="4">
        <f t="shared" si="3"/>
        <v>4.0416338284553239</v>
      </c>
      <c r="I23" s="4">
        <f t="shared" si="4"/>
        <v>1.0289341540677959</v>
      </c>
    </row>
    <row r="24" spans="1:9" x14ac:dyDescent="0.2">
      <c r="A24" s="4">
        <f>IF('True_Odds_Calculator_3-way'!A25="","",'True_Odds_Calculator_3-way'!A25)</f>
        <v>3.12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2.48</v>
      </c>
      <c r="D24" s="4">
        <f t="shared" si="0"/>
        <v>2.8616675744921327E-2</v>
      </c>
      <c r="E24" s="4">
        <f t="shared" si="1"/>
        <v>3.2157036588530405</v>
      </c>
      <c r="F24" s="4">
        <f t="shared" si="2"/>
        <v>3.385937749038002</v>
      </c>
      <c r="G24" s="4">
        <f t="shared" si="3"/>
        <v>2.5400895053293246</v>
      </c>
      <c r="I24" s="4">
        <f t="shared" si="4"/>
        <v>1.0286166757449213</v>
      </c>
    </row>
    <row r="25" spans="1:9" x14ac:dyDescent="0.2">
      <c r="A25" s="4">
        <f>IF('True_Odds_Calculator_3-way'!A26="","",'True_Odds_Calculator_3-way'!A26)</f>
        <v>2.58</v>
      </c>
      <c r="B25" s="4">
        <f>IF('True_Odds_Calculator_3-way'!B26="","",'True_Odds_Calculator_3-way'!B26)</f>
        <v>3.35</v>
      </c>
      <c r="C25" s="4">
        <f>IF('True_Odds_Calculator_3-way'!C26="","",'True_Odds_Calculator_3-way'!C26)</f>
        <v>2.93</v>
      </c>
      <c r="D25" s="4">
        <f t="shared" si="0"/>
        <v>2.7401290239018383E-2</v>
      </c>
      <c r="E25" s="4">
        <f t="shared" si="1"/>
        <v>2.6422652707112646</v>
      </c>
      <c r="F25" s="4">
        <f t="shared" si="2"/>
        <v>3.4557390754943644</v>
      </c>
      <c r="G25" s="4">
        <f t="shared" si="3"/>
        <v>3.010568616953615</v>
      </c>
      <c r="I25" s="4">
        <f t="shared" si="4"/>
        <v>1.0274012902390184</v>
      </c>
    </row>
    <row r="26" spans="1:9" x14ac:dyDescent="0.2">
      <c r="A26" s="4">
        <f>IF('True_Odds_Calculator_3-way'!A27="","",'True_Odds_Calculator_3-way'!A27)</f>
        <v>6.2</v>
      </c>
      <c r="B26" s="4">
        <f>IF('True_Odds_Calculator_3-way'!B27="","",'True_Odds_Calculator_3-way'!B27)</f>
        <v>4.2300000000000004</v>
      </c>
      <c r="C26" s="4">
        <f>IF('True_Odds_Calculator_3-way'!C27="","",'True_Odds_Calculator_3-way'!C27)</f>
        <v>1.58</v>
      </c>
      <c r="D26" s="4">
        <f t="shared" si="0"/>
        <v>3.060833437105126E-2</v>
      </c>
      <c r="E26" s="4">
        <f t="shared" si="1"/>
        <v>6.6186792802424472</v>
      </c>
      <c r="F26" s="4">
        <f t="shared" si="2"/>
        <v>4.4207914172565266</v>
      </c>
      <c r="G26" s="4">
        <f t="shared" si="3"/>
        <v>1.605887532411967</v>
      </c>
      <c r="I26" s="4">
        <f t="shared" si="4"/>
        <v>1.0306083343710513</v>
      </c>
    </row>
    <row r="27" spans="1:9" x14ac:dyDescent="0.2">
      <c r="A27" s="4">
        <f>IF('True_Odds_Calculator_3-way'!A28="","",'True_Odds_Calculator_3-way'!A28)</f>
        <v>2.12</v>
      </c>
      <c r="B27" s="4">
        <f>IF('True_Odds_Calculator_3-way'!B28="","",'True_Odds_Calculator_3-way'!B28)</f>
        <v>3.26</v>
      </c>
      <c r="C27" s="4">
        <f>IF('True_Odds_Calculator_3-way'!C28="","",'True_Odds_Calculator_3-way'!C28)</f>
        <v>4</v>
      </c>
      <c r="D27" s="4">
        <f t="shared" si="0"/>
        <v>2.8446579465215782E-2</v>
      </c>
      <c r="E27" s="4">
        <f t="shared" si="1"/>
        <v>2.1634910365840936</v>
      </c>
      <c r="F27" s="4">
        <f t="shared" si="2"/>
        <v>3.3639874095466782</v>
      </c>
      <c r="G27" s="4">
        <f t="shared" si="3"/>
        <v>4.1576963182802595</v>
      </c>
      <c r="I27" s="4">
        <f t="shared" si="4"/>
        <v>1.0284465794652158</v>
      </c>
    </row>
    <row r="28" spans="1:9" x14ac:dyDescent="0.2">
      <c r="A28" s="4">
        <f>IF('True_Odds_Calculator_3-way'!A29="","",'True_Odds_Calculator_3-way'!A29)</f>
        <v>2.59</v>
      </c>
      <c r="B28" s="4">
        <f>IF('True_Odds_Calculator_3-way'!B29="","",'True_Odds_Calculator_3-way'!B29)</f>
        <v>3.4</v>
      </c>
      <c r="C28" s="4">
        <f>IF('True_Odds_Calculator_3-way'!C29="","",'True_Odds_Calculator_3-way'!C29)</f>
        <v>2.87</v>
      </c>
      <c r="D28" s="4">
        <f t="shared" si="0"/>
        <v>2.8650088908338533E-2</v>
      </c>
      <c r="E28" s="4">
        <f t="shared" si="1"/>
        <v>2.6556873014004942</v>
      </c>
      <c r="F28" s="4">
        <f t="shared" si="2"/>
        <v>3.5141032878472283</v>
      </c>
      <c r="G28" s="4">
        <f t="shared" si="3"/>
        <v>2.9508794298417675</v>
      </c>
      <c r="I28" s="4">
        <f t="shared" si="4"/>
        <v>1.0286500889083385</v>
      </c>
    </row>
    <row r="29" spans="1:9" x14ac:dyDescent="0.2">
      <c r="A29" s="4">
        <f>IF('True_Odds_Calculator_3-way'!A30="","",'True_Odds_Calculator_3-way'!A30)</f>
        <v>1.76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4.74</v>
      </c>
      <c r="D29" s="4">
        <f t="shared" si="0"/>
        <v>2.9778848732879393E-2</v>
      </c>
      <c r="E29" s="4">
        <f t="shared" si="1"/>
        <v>1.7912943747433028</v>
      </c>
      <c r="F29" s="4">
        <f t="shared" si="2"/>
        <v>4.1545443380372822</v>
      </c>
      <c r="G29" s="4">
        <f t="shared" si="3"/>
        <v>4.9740310508440544</v>
      </c>
      <c r="I29" s="4">
        <f t="shared" si="4"/>
        <v>1.0297788487328794</v>
      </c>
    </row>
    <row r="30" spans="1:9" x14ac:dyDescent="0.2">
      <c r="A30" s="4">
        <f>IF('True_Odds_Calculator_3-way'!A31="","",'True_Odds_Calculator_3-way'!A31)</f>
        <v>1.84</v>
      </c>
      <c r="B30" s="4">
        <f>IF('True_Odds_Calculator_3-way'!B31="","",'True_Odds_Calculator_3-way'!B31)</f>
        <v>3.78</v>
      </c>
      <c r="C30" s="4">
        <f>IF('True_Odds_Calculator_3-way'!C31="","",'True_Odds_Calculator_3-way'!C31)</f>
        <v>4.51</v>
      </c>
      <c r="D30" s="4">
        <f t="shared" si="0"/>
        <v>2.9758015442002739E-2</v>
      </c>
      <c r="E30" s="4">
        <f t="shared" si="1"/>
        <v>1.8742072487940242</v>
      </c>
      <c r="F30" s="4">
        <f t="shared" si="2"/>
        <v>3.9272527317701975</v>
      </c>
      <c r="G30" s="4">
        <f t="shared" si="3"/>
        <v>4.7212090295117157</v>
      </c>
      <c r="I30" s="4">
        <f t="shared" si="4"/>
        <v>1.0297580154420027</v>
      </c>
    </row>
    <row r="31" spans="1:9" x14ac:dyDescent="0.2">
      <c r="A31" s="4">
        <f>IF('True_Odds_Calculator_3-way'!A32="","",'True_Odds_Calculator_3-way'!A32)</f>
        <v>2.8</v>
      </c>
      <c r="B31" s="4">
        <f>IF('True_Odds_Calculator_3-way'!B32="","",'True_Odds_Calculator_3-way'!B32)</f>
        <v>3.35</v>
      </c>
      <c r="C31" s="4">
        <f>IF('True_Odds_Calculator_3-way'!C32="","",'True_Odds_Calculator_3-way'!C32)</f>
        <v>2.7</v>
      </c>
      <c r="D31" s="4">
        <f t="shared" si="0"/>
        <v>2.6020690199794583E-2</v>
      </c>
      <c r="E31" s="4">
        <f t="shared" si="1"/>
        <v>2.8696933071460937</v>
      </c>
      <c r="F31" s="4">
        <f t="shared" si="2"/>
        <v>3.4502520321511283</v>
      </c>
      <c r="G31" s="4">
        <f t="shared" si="3"/>
        <v>2.764746552163313</v>
      </c>
      <c r="I31" s="4">
        <f t="shared" si="4"/>
        <v>1.0260206901997946</v>
      </c>
    </row>
    <row r="32" spans="1: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4.63</v>
      </c>
      <c r="C32" s="4">
        <f>IF('True_Odds_Calculator_3-way'!C33="","",'True_Odds_Calculator_3-way'!C33)</f>
        <v>4.6100000000000003</v>
      </c>
      <c r="D32" s="4">
        <f t="shared" si="0"/>
        <v>3.1704856288182537E-2</v>
      </c>
      <c r="E32" s="4">
        <f t="shared" si="1"/>
        <v>1.7000034227421517</v>
      </c>
      <c r="F32" s="4">
        <f t="shared" si="2"/>
        <v>4.8682070243072681</v>
      </c>
      <c r="G32" s="4">
        <f t="shared" si="3"/>
        <v>4.8461010539159455</v>
      </c>
      <c r="I32" s="4">
        <f t="shared" si="4"/>
        <v>1.0317048562881825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3.19</v>
      </c>
      <c r="C33" s="4">
        <f>IF('True_Odds_Calculator_3-way'!C34="","",'True_Odds_Calculator_3-way'!C34)</f>
        <v>3.85</v>
      </c>
      <c r="D33" s="4">
        <f t="shared" si="0"/>
        <v>2.7765338110165683E-2</v>
      </c>
      <c r="E33" s="4">
        <f t="shared" si="1"/>
        <v>2.2457257794166949</v>
      </c>
      <c r="F33" s="4">
        <f t="shared" si="2"/>
        <v>3.2870461236506379</v>
      </c>
      <c r="G33" s="4">
        <f t="shared" si="3"/>
        <v>3.9922526817640049</v>
      </c>
      <c r="I33" s="4">
        <f t="shared" si="4"/>
        <v>1.0277653381101657</v>
      </c>
    </row>
    <row r="34" spans="1:9" x14ac:dyDescent="0.2">
      <c r="A34" s="4">
        <f>IF('True_Odds_Calculator_3-way'!A35="","",'True_Odds_Calculator_3-way'!A35)</f>
        <v>3.69</v>
      </c>
      <c r="B34" s="4">
        <f>IF('True_Odds_Calculator_3-way'!B35="","",'True_Odds_Calculator_3-way'!B35)</f>
        <v>3.35</v>
      </c>
      <c r="C34" s="4">
        <f>IF('True_Odds_Calculator_3-way'!C35="","",'True_Odds_Calculator_3-way'!C35)</f>
        <v>2.1800000000000002</v>
      </c>
      <c r="D34" s="4">
        <f t="shared" si="0"/>
        <v>2.8225769043942694E-2</v>
      </c>
      <c r="E34" s="4">
        <f t="shared" si="1"/>
        <v>3.8227158877965537</v>
      </c>
      <c r="F34" s="4">
        <f t="shared" si="2"/>
        <v>3.4590242072020465</v>
      </c>
      <c r="G34" s="4">
        <f t="shared" si="3"/>
        <v>2.2256496898595883</v>
      </c>
      <c r="I34" s="4">
        <f t="shared" si="4"/>
        <v>1.0282257690439427</v>
      </c>
    </row>
    <row r="35" spans="1:9" x14ac:dyDescent="0.2">
      <c r="A35" s="4">
        <f>IF('True_Odds_Calculator_3-way'!A36="","",'True_Odds_Calculator_3-way'!A36)</f>
        <v>2.5099999999999998</v>
      </c>
      <c r="B35" s="4">
        <f>IF('True_Odds_Calculator_3-way'!B36="","",'True_Odds_Calculator_3-way'!B36)</f>
        <v>3.27</v>
      </c>
      <c r="C35" s="4">
        <f>IF('True_Odds_Calculator_3-way'!C36="","",'True_Odds_Calculator_3-way'!C36)</f>
        <v>3.1</v>
      </c>
      <c r="D35" s="4">
        <f t="shared" si="0"/>
        <v>2.6797417216799069E-2</v>
      </c>
      <c r="E35" s="4">
        <f t="shared" si="1"/>
        <v>2.5675661311768874</v>
      </c>
      <c r="F35" s="4">
        <f t="shared" si="2"/>
        <v>3.3683878634686555</v>
      </c>
      <c r="G35" s="4">
        <f t="shared" si="3"/>
        <v>3.1882857509229874</v>
      </c>
      <c r="I35" s="4">
        <f t="shared" si="4"/>
        <v>1.0267974172167991</v>
      </c>
    </row>
    <row r="36" spans="1:9" x14ac:dyDescent="0.2">
      <c r="A36" s="4">
        <f>IF('True_Odds_Calculator_3-way'!A37="","",'True_Odds_Calculator_3-way'!A37)</f>
        <v>1.97</v>
      </c>
      <c r="B36" s="4">
        <f>IF('True_Odds_Calculator_3-way'!B37="","",'True_Odds_Calculator_3-way'!B37)</f>
        <v>3.71</v>
      </c>
      <c r="C36" s="4">
        <f>IF('True_Odds_Calculator_3-way'!C37="","",'True_Odds_Calculator_3-way'!C37)</f>
        <v>3.97</v>
      </c>
      <c r="D36" s="4">
        <f t="shared" si="0"/>
        <v>2.9045160939453751E-2</v>
      </c>
      <c r="E36" s="4">
        <f t="shared" si="1"/>
        <v>2.0083043671370127</v>
      </c>
      <c r="F36" s="4">
        <f t="shared" si="2"/>
        <v>3.8482250991039355</v>
      </c>
      <c r="G36" s="4">
        <f t="shared" si="3"/>
        <v>4.1286921867546686</v>
      </c>
      <c r="I36" s="4">
        <f t="shared" si="4"/>
        <v>1.0290451609394538</v>
      </c>
    </row>
    <row r="37" spans="1:9" x14ac:dyDescent="0.2">
      <c r="A37" s="4">
        <f>IF('True_Odds_Calculator_3-way'!A38="","",'True_Odds_Calculator_3-way'!A38)</f>
        <v>1.37</v>
      </c>
      <c r="B37" s="4">
        <f>IF('True_Odds_Calculator_3-way'!B38="","",'True_Odds_Calculator_3-way'!B38)</f>
        <v>5.62</v>
      </c>
      <c r="C37" s="4">
        <f>IF('True_Odds_Calculator_3-way'!C38="","",'True_Odds_Calculator_3-way'!C38)</f>
        <v>7.96</v>
      </c>
      <c r="D37" s="4">
        <f t="shared" si="0"/>
        <v>3.349109106328596E-2</v>
      </c>
      <c r="E37" s="4">
        <f t="shared" si="1"/>
        <v>1.39127858322788</v>
      </c>
      <c r="F37" s="4">
        <f t="shared" si="2"/>
        <v>5.9962015488100588</v>
      </c>
      <c r="G37" s="4">
        <f t="shared" si="3"/>
        <v>8.7363373972660554</v>
      </c>
      <c r="I37" s="4">
        <f t="shared" si="4"/>
        <v>1.033491091063286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3.99</v>
      </c>
      <c r="B40" s="4">
        <f>IF('True_Odds_Calculator_3-way'!B39="","",'True_Odds_Calculator_3-way'!B39)</f>
        <v>3.28</v>
      </c>
      <c r="C40" s="4">
        <f>IF('True_Odds_Calculator_3-way'!C39="","",'True_Odds_Calculator_3-way'!C39)</f>
        <v>2.06</v>
      </c>
      <c r="D40" s="4">
        <f t="shared" si="0"/>
        <v>4.0941508400411442E-2</v>
      </c>
      <c r="E40" s="4">
        <f t="shared" si="1"/>
        <v>4.2197761192472427</v>
      </c>
      <c r="F40" s="4">
        <f t="shared" si="2"/>
        <v>3.4337018188339252</v>
      </c>
      <c r="G40" s="4">
        <f t="shared" si="3"/>
        <v>2.1195883455852522</v>
      </c>
      <c r="I40" s="4">
        <f t="shared" si="4"/>
        <v>1.0409415084004114</v>
      </c>
    </row>
    <row r="41" spans="1:9" x14ac:dyDescent="0.2">
      <c r="A41" s="4">
        <f>IF('True_Odds_Calculator_3-way'!A40="","",'True_Odds_Calculator_3-way'!A40)</f>
        <v>3.74</v>
      </c>
      <c r="B41" s="4">
        <f>IF('True_Odds_Calculator_3-way'!B40="","",'True_Odds_Calculator_3-way'!B40)</f>
        <v>3.11</v>
      </c>
      <c r="C41" s="4">
        <f>IF('True_Odds_Calculator_3-way'!C40="","",'True_Odds_Calculator_3-way'!C40)</f>
        <v>2.2200000000000002</v>
      </c>
      <c r="D41" s="4">
        <f t="shared" si="0"/>
        <v>3.9373537954964011E-2</v>
      </c>
      <c r="E41" s="4">
        <f t="shared" si="1"/>
        <v>3.9330567547330135</v>
      </c>
      <c r="F41" s="4">
        <f t="shared" si="2"/>
        <v>3.2423434942365774</v>
      </c>
      <c r="G41" s="4">
        <f t="shared" si="3"/>
        <v>2.2866240338575081</v>
      </c>
      <c r="I41" s="4">
        <f t="shared" si="4"/>
        <v>1.039373537954964</v>
      </c>
    </row>
    <row r="42" spans="1:9" x14ac:dyDescent="0.2">
      <c r="A42" s="4">
        <f>IF('True_Odds_Calculator_3-way'!A41="","",'True_Odds_Calculator_3-way'!A41)</f>
        <v>2.2599999999999998</v>
      </c>
      <c r="B42" s="4">
        <f>IF('True_Odds_Calculator_3-way'!B41="","",'True_Odds_Calculator_3-way'!B41)</f>
        <v>3.22</v>
      </c>
      <c r="C42" s="4">
        <f>IF('True_Odds_Calculator_3-way'!C41="","",'True_Odds_Calculator_3-way'!C41)</f>
        <v>3.32</v>
      </c>
      <c r="D42" s="4">
        <f t="shared" si="0"/>
        <v>5.424170159448316E-2</v>
      </c>
      <c r="E42" s="4">
        <f t="shared" si="1"/>
        <v>2.3562826130377243</v>
      </c>
      <c r="F42" s="4">
        <f t="shared" si="2"/>
        <v>3.4190554468717163</v>
      </c>
      <c r="G42" s="4">
        <f t="shared" si="3"/>
        <v>3.532018160426456</v>
      </c>
      <c r="I42" s="4">
        <f t="shared" si="4"/>
        <v>1.0542417015944832</v>
      </c>
    </row>
    <row r="43" spans="1:9" x14ac:dyDescent="0.2">
      <c r="A43" s="4">
        <f>IF('True_Odds_Calculator_3-way'!A42="","",'True_Odds_Calculator_3-way'!A42)</f>
        <v>3.35</v>
      </c>
      <c r="B43" s="4">
        <f>IF('True_Odds_Calculator_3-way'!B42="","",'True_Odds_Calculator_3-way'!B42)</f>
        <v>3.49</v>
      </c>
      <c r="C43" s="4">
        <f>IF('True_Odds_Calculator_3-way'!C42="","",'True_Odds_Calculator_3-way'!C42)</f>
        <v>2.2000000000000002</v>
      </c>
      <c r="D43" s="4">
        <f t="shared" si="0"/>
        <v>3.9585868521419876E-2</v>
      </c>
      <c r="E43" s="4">
        <f t="shared" si="1"/>
        <v>3.5049328209740276</v>
      </c>
      <c r="F43" s="4">
        <f t="shared" si="2"/>
        <v>3.6584786504707987</v>
      </c>
      <c r="G43" s="4">
        <f t="shared" si="3"/>
        <v>2.2657746143885271</v>
      </c>
      <c r="I43" s="4">
        <f t="shared" si="4"/>
        <v>1.0395858685214199</v>
      </c>
    </row>
    <row r="44" spans="1:9" x14ac:dyDescent="0.2">
      <c r="A44" s="4">
        <f>IF('True_Odds_Calculator_3-way'!A43="","",'True_Odds_Calculator_3-way'!A43)</f>
        <v>1.72</v>
      </c>
      <c r="B44" s="4">
        <f>IF('True_Odds_Calculator_3-way'!B43="","",'True_Odds_Calculator_3-way'!B43)</f>
        <v>3.35</v>
      </c>
      <c r="C44" s="4">
        <f>IF('True_Odds_Calculator_3-way'!C43="","",'True_Odds_Calculator_3-way'!C43)</f>
        <v>5.85</v>
      </c>
      <c r="D44" s="4">
        <f t="shared" si="0"/>
        <v>5.0842982463947362E-2</v>
      </c>
      <c r="E44" s="4">
        <f t="shared" si="1"/>
        <v>1.7716433625853427</v>
      </c>
      <c r="F44" s="4">
        <f t="shared" si="2"/>
        <v>3.5516433573801818</v>
      </c>
      <c r="G44" s="4">
        <f t="shared" si="3"/>
        <v>6.4938223243986055</v>
      </c>
      <c r="I44" s="4">
        <f t="shared" si="4"/>
        <v>1.0508429824639474</v>
      </c>
    </row>
    <row r="45" spans="1:9" x14ac:dyDescent="0.2">
      <c r="A45" s="4">
        <f>IF('True_Odds_Calculator_3-way'!A44="","",'True_Odds_Calculator_3-way'!A44)</f>
        <v>1.49</v>
      </c>
      <c r="B45" s="4">
        <f>IF('True_Odds_Calculator_3-way'!B44="","",'True_Odds_Calculator_3-way'!B44)</f>
        <v>4.3499999999999996</v>
      </c>
      <c r="C45" s="4">
        <f>IF('True_Odds_Calculator_3-way'!C44="","",'True_Odds_Calculator_3-way'!C44)</f>
        <v>6.66</v>
      </c>
      <c r="D45" s="4">
        <f t="shared" si="0"/>
        <v>5.1176147218729984E-2</v>
      </c>
      <c r="E45" s="4">
        <f t="shared" si="1"/>
        <v>1.5288597725559003</v>
      </c>
      <c r="F45" s="4">
        <f t="shared" si="2"/>
        <v>4.6986664896054551</v>
      </c>
      <c r="G45" s="4">
        <f t="shared" si="3"/>
        <v>7.5136315453262164</v>
      </c>
      <c r="I45" s="4">
        <f t="shared" si="4"/>
        <v>1.05117614721873</v>
      </c>
    </row>
    <row r="46" spans="1:9" x14ac:dyDescent="0.2">
      <c r="A46" s="4">
        <f>IF('True_Odds_Calculator_3-way'!A45="","",'True_Odds_Calculator_3-way'!A45)</f>
        <v>9.24</v>
      </c>
      <c r="B46" s="4">
        <f>IF('True_Odds_Calculator_3-way'!B45="","",'True_Odds_Calculator_3-way'!B45)</f>
        <v>5.34</v>
      </c>
      <c r="C46" s="4">
        <f>IF('True_Odds_Calculator_3-way'!C45="","",'True_Odds_Calculator_3-way'!C45)</f>
        <v>1.36</v>
      </c>
      <c r="D46" s="4">
        <f t="shared" si="0"/>
        <v>3.0785143475163146E-2</v>
      </c>
      <c r="E46" s="4">
        <f t="shared" si="1"/>
        <v>10.207894621551755</v>
      </c>
      <c r="F46" s="4">
        <f t="shared" si="2"/>
        <v>5.6495833569067369</v>
      </c>
      <c r="G46" s="4">
        <f t="shared" si="3"/>
        <v>1.3792487006760037</v>
      </c>
      <c r="I46" s="4">
        <f t="shared" si="4"/>
        <v>1.0307851434751631</v>
      </c>
    </row>
    <row r="47" spans="1:9" x14ac:dyDescent="0.2">
      <c r="A47" s="4">
        <f>IF('True_Odds_Calculator_3-way'!A46="","",'True_Odds_Calculator_3-way'!A46)</f>
        <v>2.75</v>
      </c>
      <c r="B47" s="4">
        <f>IF('True_Odds_Calculator_3-way'!B46="","",'True_Odds_Calculator_3-way'!B46)</f>
        <v>3.27</v>
      </c>
      <c r="C47" s="4">
        <f>IF('True_Odds_Calculator_3-way'!C46="","",'True_Odds_Calculator_3-way'!C46)</f>
        <v>2.79</v>
      </c>
      <c r="D47" s="4">
        <f t="shared" si="0"/>
        <v>2.7869700257980856E-2</v>
      </c>
      <c r="E47" s="4">
        <f t="shared" si="1"/>
        <v>2.8220967410836062</v>
      </c>
      <c r="F47" s="4">
        <f t="shared" si="2"/>
        <v>3.3724481394731449</v>
      </c>
      <c r="G47" s="4">
        <f t="shared" si="3"/>
        <v>2.8642376640019185</v>
      </c>
      <c r="I47" s="4">
        <f t="shared" si="4"/>
        <v>1.0278697002579809</v>
      </c>
    </row>
    <row r="48" spans="1:9" x14ac:dyDescent="0.2">
      <c r="A48" s="4">
        <f>IF('True_Odds_Calculator_3-way'!A47="","",'True_Odds_Calculator_3-way'!A47)</f>
        <v>1.78</v>
      </c>
      <c r="B48" s="4">
        <f>IF('True_Odds_Calculator_3-way'!B47="","",'True_Odds_Calculator_3-way'!B47)</f>
        <v>3.83</v>
      </c>
      <c r="C48" s="4">
        <f>IF('True_Odds_Calculator_3-way'!C47="","",'True_Odds_Calculator_3-way'!C47)</f>
        <v>4.87</v>
      </c>
      <c r="D48" s="4">
        <f t="shared" si="0"/>
        <v>2.8233167588021635E-2</v>
      </c>
      <c r="E48" s="4">
        <f t="shared" si="1"/>
        <v>1.8103260008399289</v>
      </c>
      <c r="F48" s="4">
        <f t="shared" si="2"/>
        <v>3.9732118131971363</v>
      </c>
      <c r="G48" s="4">
        <f t="shared" si="3"/>
        <v>5.1039221540040449</v>
      </c>
      <c r="I48" s="4">
        <f t="shared" si="4"/>
        <v>1.0282331675880216</v>
      </c>
    </row>
    <row r="49" spans="1:9" x14ac:dyDescent="0.2">
      <c r="A49" s="4">
        <f>IF('True_Odds_Calculator_3-way'!A48="","",'True_Odds_Calculator_3-way'!A48)</f>
        <v>2.56</v>
      </c>
      <c r="B49" s="4">
        <f>IF('True_Odds_Calculator_3-way'!B48="","",'True_Odds_Calculator_3-way'!B48)</f>
        <v>3.37</v>
      </c>
      <c r="C49" s="4">
        <f>IF('True_Odds_Calculator_3-way'!C48="","",'True_Odds_Calculator_3-way'!C48)</f>
        <v>2.93</v>
      </c>
      <c r="D49" s="4">
        <f t="shared" si="0"/>
        <v>2.8657833372155439E-2</v>
      </c>
      <c r="E49" s="4">
        <f t="shared" si="1"/>
        <v>2.6241733308196555</v>
      </c>
      <c r="F49" s="4">
        <f t="shared" si="2"/>
        <v>3.4820966998065384</v>
      </c>
      <c r="G49" s="4">
        <f t="shared" si="3"/>
        <v>3.014369645965314</v>
      </c>
      <c r="I49" s="4">
        <f t="shared" si="4"/>
        <v>1.0286578333721554</v>
      </c>
    </row>
    <row r="50" spans="1:9" x14ac:dyDescent="0.2">
      <c r="A50" s="4">
        <f>IF('True_Odds_Calculator_3-way'!A49="","",'True_Odds_Calculator_3-way'!A49)</f>
        <v>3.08</v>
      </c>
      <c r="B50" s="4">
        <f>IF('True_Odds_Calculator_3-way'!B49="","",'True_Odds_Calculator_3-way'!B49)</f>
        <v>3.25</v>
      </c>
      <c r="C50" s="4">
        <f>IF('True_Odds_Calculator_3-way'!C49="","",'True_Odds_Calculator_3-way'!C49)</f>
        <v>2.5299999999999998</v>
      </c>
      <c r="D50" s="4">
        <f t="shared" si="0"/>
        <v>2.7624549363679751E-2</v>
      </c>
      <c r="E50" s="4">
        <f t="shared" si="1"/>
        <v>3.1699022442516864</v>
      </c>
      <c r="F50" s="4">
        <f t="shared" si="2"/>
        <v>3.350261932479627</v>
      </c>
      <c r="G50" s="4">
        <f t="shared" si="3"/>
        <v>2.5903465346534653</v>
      </c>
      <c r="I50" s="4">
        <f t="shared" si="4"/>
        <v>1.0276245493636798</v>
      </c>
    </row>
    <row r="51" spans="1:9" x14ac:dyDescent="0.2">
      <c r="A51" s="4">
        <f>IF('True_Odds_Calculator_3-way'!A50="","",'True_Odds_Calculator_3-way'!A50)</f>
        <v>9.73</v>
      </c>
      <c r="B51" s="4">
        <f>IF('True_Odds_Calculator_3-way'!B50="","",'True_Odds_Calculator_3-way'!B50)</f>
        <v>5.68</v>
      </c>
      <c r="C51" s="4">
        <f>IF('True_Odds_Calculator_3-way'!C50="","",'True_Odds_Calculator_3-way'!C50)</f>
        <v>1.32</v>
      </c>
      <c r="D51" s="4">
        <f t="shared" si="0"/>
        <v>3.6407018522734536E-2</v>
      </c>
      <c r="E51" s="4">
        <f t="shared" si="1"/>
        <v>11.032747944633146</v>
      </c>
      <c r="F51" s="4">
        <f t="shared" si="2"/>
        <v>6.1005120913683051</v>
      </c>
      <c r="G51" s="4">
        <f t="shared" si="3"/>
        <v>1.3414894375524509</v>
      </c>
      <c r="I51" s="4">
        <f t="shared" si="4"/>
        <v>1.0364070185227345</v>
      </c>
    </row>
    <row r="52" spans="1:9" x14ac:dyDescent="0.2">
      <c r="A52" s="4">
        <f>IF('True_Odds_Calculator_3-way'!A51="","",'True_Odds_Calculator_3-way'!A51)</f>
        <v>2.41</v>
      </c>
      <c r="B52" s="4">
        <f>IF('True_Odds_Calculator_3-way'!B51="","",'True_Odds_Calculator_3-way'!B51)</f>
        <v>3.35</v>
      </c>
      <c r="C52" s="4">
        <f>IF('True_Odds_Calculator_3-way'!C51="","",'True_Odds_Calculator_3-way'!C51)</f>
        <v>3.18</v>
      </c>
      <c r="D52" s="4">
        <f t="shared" si="0"/>
        <v>2.791063082769818E-2</v>
      </c>
      <c r="E52" s="4">
        <f t="shared" si="1"/>
        <v>2.4652752682809886</v>
      </c>
      <c r="F52" s="4">
        <f t="shared" si="2"/>
        <v>3.4577678033906429</v>
      </c>
      <c r="G52" s="4">
        <f t="shared" si="3"/>
        <v>3.2769494293082051</v>
      </c>
      <c r="I52" s="4">
        <f t="shared" si="4"/>
        <v>1.0279106308276982</v>
      </c>
    </row>
    <row r="53" spans="1:9" x14ac:dyDescent="0.2">
      <c r="A53" s="4">
        <f>IF('True_Odds_Calculator_3-way'!A52="","",'True_Odds_Calculator_3-way'!A52)</f>
        <v>1.28</v>
      </c>
      <c r="B53" s="4">
        <f>IF('True_Odds_Calculator_3-way'!B52="","",'True_Odds_Calculator_3-way'!B52)</f>
        <v>5.81</v>
      </c>
      <c r="C53" s="4">
        <f>IF('True_Odds_Calculator_3-way'!C52="","",'True_Odds_Calculator_3-way'!C52)</f>
        <v>9.56</v>
      </c>
      <c r="D53" s="4">
        <f t="shared" si="0"/>
        <v>5.7969550047170193E-2</v>
      </c>
      <c r="E53" s="4">
        <f t="shared" si="1"/>
        <v>1.3124620083533871</v>
      </c>
      <c r="F53" s="4">
        <f t="shared" si="2"/>
        <v>6.544765768875199</v>
      </c>
      <c r="G53" s="4">
        <f t="shared" si="3"/>
        <v>11.72617132281211</v>
      </c>
      <c r="I53" s="4">
        <f t="shared" si="4"/>
        <v>1.0579695500471702</v>
      </c>
    </row>
    <row r="54" spans="1:9" x14ac:dyDescent="0.2">
      <c r="A54" s="4">
        <f>IF('True_Odds_Calculator_3-way'!A53="","",'True_Odds_Calculator_3-way'!A53)</f>
        <v>2.0699999999999998</v>
      </c>
      <c r="B54" s="4">
        <f>IF('True_Odds_Calculator_3-way'!B53="","",'True_Odds_Calculator_3-way'!B53)</f>
        <v>3.64</v>
      </c>
      <c r="C54" s="4">
        <f>IF('True_Odds_Calculator_3-way'!C53="","",'True_Odds_Calculator_3-way'!C53)</f>
        <v>3.47</v>
      </c>
      <c r="D54" s="4">
        <f t="shared" si="0"/>
        <v>4.600150020523408E-2</v>
      </c>
      <c r="E54" s="4">
        <f t="shared" si="1"/>
        <v>2.1378578201986955</v>
      </c>
      <c r="F54" s="4">
        <f t="shared" si="2"/>
        <v>3.8551773138603069</v>
      </c>
      <c r="G54" s="4">
        <f t="shared" si="3"/>
        <v>3.6650092871317992</v>
      </c>
      <c r="I54" s="4">
        <f t="shared" si="4"/>
        <v>1.0460015002052341</v>
      </c>
    </row>
    <row r="55" spans="1:9" x14ac:dyDescent="0.2">
      <c r="A55" s="4">
        <f>IF('True_Odds_Calculator_3-way'!A54="","",'True_Odds_Calculator_3-way'!A54)</f>
        <v>2.2000000000000002</v>
      </c>
      <c r="B55" s="4">
        <f>IF('True_Odds_Calculator_3-way'!B54="","",'True_Odds_Calculator_3-way'!B54)</f>
        <v>3.44</v>
      </c>
      <c r="C55" s="4">
        <f>IF('True_Odds_Calculator_3-way'!C54="","",'True_Odds_Calculator_3-way'!C54)</f>
        <v>3.54</v>
      </c>
      <c r="D55" s="4">
        <f t="shared" si="0"/>
        <v>2.7729004670273838E-2</v>
      </c>
      <c r="E55" s="4">
        <f t="shared" si="1"/>
        <v>2.2456647011225508</v>
      </c>
      <c r="F55" s="4">
        <f t="shared" si="2"/>
        <v>3.5529699678884157</v>
      </c>
      <c r="G55" s="4">
        <f t="shared" si="3"/>
        <v>3.6597477724269072</v>
      </c>
      <c r="I55" s="4">
        <f t="shared" si="4"/>
        <v>1.0277290046702738</v>
      </c>
    </row>
    <row r="56" spans="1:9" x14ac:dyDescent="0.2">
      <c r="A56" s="4">
        <f>IF('True_Odds_Calculator_3-way'!A55="","",'True_Odds_Calculator_3-way'!A55)</f>
        <v>1.59</v>
      </c>
      <c r="B56" s="4">
        <f>IF('True_Odds_Calculator_3-way'!B55="","",'True_Odds_Calculator_3-way'!B55)</f>
        <v>4.25</v>
      </c>
      <c r="C56" s="4">
        <f>IF('True_Odds_Calculator_3-way'!C55="","",'True_Odds_Calculator_3-way'!C55)</f>
        <v>6.04</v>
      </c>
      <c r="D56" s="4">
        <f t="shared" si="0"/>
        <v>2.9787849164406355E-2</v>
      </c>
      <c r="E56" s="4">
        <f t="shared" si="1"/>
        <v>1.6155048803206578</v>
      </c>
      <c r="F56" s="4">
        <f t="shared" si="2"/>
        <v>4.4372495017213254</v>
      </c>
      <c r="G56" s="4">
        <f t="shared" si="3"/>
        <v>6.4253464660722992</v>
      </c>
      <c r="I56" s="4">
        <f t="shared" si="4"/>
        <v>1.0297878491644064</v>
      </c>
    </row>
    <row r="57" spans="1:9" x14ac:dyDescent="0.2">
      <c r="A57" s="4">
        <f>IF('True_Odds_Calculator_3-way'!A56="","",'True_Odds_Calculator_3-way'!A56)</f>
        <v>1.83</v>
      </c>
      <c r="B57" s="4">
        <f>IF('True_Odds_Calculator_3-way'!B56="","",'True_Odds_Calculator_3-way'!B56)</f>
        <v>3.8</v>
      </c>
      <c r="C57" s="4">
        <f>IF('True_Odds_Calculator_3-way'!C56="","",'True_Odds_Calculator_3-way'!C56)</f>
        <v>4.58</v>
      </c>
      <c r="D57" s="4">
        <f t="shared" si="0"/>
        <v>2.794659352224782E-2</v>
      </c>
      <c r="E57" s="4">
        <f t="shared" si="1"/>
        <v>1.8617378305410242</v>
      </c>
      <c r="F57" s="4">
        <f t="shared" si="2"/>
        <v>3.9394527610154473</v>
      </c>
      <c r="G57" s="4">
        <f t="shared" si="3"/>
        <v>4.7841148973158312</v>
      </c>
      <c r="I57" s="4">
        <f t="shared" si="4"/>
        <v>1.0279465935222478</v>
      </c>
    </row>
    <row r="58" spans="1:9" x14ac:dyDescent="0.2">
      <c r="A58" s="4">
        <f>IF('True_Odds_Calculator_3-way'!A57="","",'True_Odds_Calculator_3-way'!A57)</f>
        <v>3.83</v>
      </c>
      <c r="B58" s="4">
        <f>IF('True_Odds_Calculator_3-way'!B57="","",'True_Odds_Calculator_3-way'!B57)</f>
        <v>3.26</v>
      </c>
      <c r="C58" s="4">
        <f>IF('True_Odds_Calculator_3-way'!C57="","",'True_Odds_Calculator_3-way'!C57)</f>
        <v>2.09</v>
      </c>
      <c r="D58" s="4">
        <f t="shared" si="0"/>
        <v>4.631397152332517E-2</v>
      </c>
      <c r="E58" s="4">
        <f t="shared" si="1"/>
        <v>4.0706897213349977</v>
      </c>
      <c r="F58" s="4">
        <f t="shared" si="2"/>
        <v>3.4327636087435316</v>
      </c>
      <c r="G58" s="4">
        <f t="shared" si="3"/>
        <v>2.1596830374239468</v>
      </c>
      <c r="I58" s="4">
        <f t="shared" si="4"/>
        <v>1.0463139715233252</v>
      </c>
    </row>
    <row r="59" spans="1:9" x14ac:dyDescent="0.2">
      <c r="A59" s="4">
        <f>IF('True_Odds_Calculator_3-way'!A58="","",'True_Odds_Calculator_3-way'!A58)</f>
        <v>3.15</v>
      </c>
      <c r="B59" s="4">
        <f>IF('True_Odds_Calculator_3-way'!B58="","",'True_Odds_Calculator_3-way'!B58)</f>
        <v>3.11</v>
      </c>
      <c r="C59" s="4">
        <f>IF('True_Odds_Calculator_3-way'!C58="","",'True_Odds_Calculator_3-way'!C58)</f>
        <v>2.4700000000000002</v>
      </c>
      <c r="D59" s="4">
        <f t="shared" si="0"/>
        <v>4.3862025415587702E-2</v>
      </c>
      <c r="E59" s="4">
        <f t="shared" si="1"/>
        <v>3.3020776023022451</v>
      </c>
      <c r="F59" s="4">
        <f t="shared" si="2"/>
        <v>3.2581490119794947</v>
      </c>
      <c r="G59" s="4">
        <f t="shared" si="3"/>
        <v>2.5625412244461385</v>
      </c>
      <c r="I59" s="4">
        <f t="shared" si="4"/>
        <v>1.0438620254155877</v>
      </c>
    </row>
    <row r="60" spans="1:9" x14ac:dyDescent="0.2">
      <c r="A60" s="4">
        <f>IF('True_Odds_Calculator_3-way'!A59="","",'True_Odds_Calculator_3-way'!A59)</f>
        <v>2.86</v>
      </c>
      <c r="B60" s="4">
        <f>IF('True_Odds_Calculator_3-way'!B59="","",'True_Odds_Calculator_3-way'!B59)</f>
        <v>3.07</v>
      </c>
      <c r="C60" s="4">
        <f>IF('True_Odds_Calculator_3-way'!C59="","",'True_Odds_Calculator_3-way'!C59)</f>
        <v>2.72</v>
      </c>
      <c r="D60" s="4">
        <f t="shared" si="0"/>
        <v>4.3030307496680464E-2</v>
      </c>
      <c r="E60" s="4">
        <f t="shared" si="1"/>
        <v>2.9823423221819398</v>
      </c>
      <c r="F60" s="4">
        <f t="shared" si="2"/>
        <v>3.2114124535677901</v>
      </c>
      <c r="G60" s="4">
        <f t="shared" si="3"/>
        <v>2.8304266781453795</v>
      </c>
      <c r="I60" s="4">
        <f t="shared" si="4"/>
        <v>1.0430303074966805</v>
      </c>
    </row>
    <row r="61" spans="1:9" x14ac:dyDescent="0.2">
      <c r="A61" s="4">
        <f>IF('True_Odds_Calculator_3-way'!A60="","",'True_Odds_Calculator_3-way'!A60)</f>
        <v>4.0599999999999996</v>
      </c>
      <c r="B61" s="4">
        <f>IF('True_Odds_Calculator_3-way'!B60="","",'True_Odds_Calculator_3-way'!B60)</f>
        <v>3.51</v>
      </c>
      <c r="C61" s="4">
        <f>IF('True_Odds_Calculator_3-way'!C60="","",'True_Odds_Calculator_3-way'!C60)</f>
        <v>1.94</v>
      </c>
      <c r="D61" s="4">
        <f t="shared" si="0"/>
        <v>4.6669621145269957E-2</v>
      </c>
      <c r="E61" s="4">
        <f t="shared" si="1"/>
        <v>4.333715540482781</v>
      </c>
      <c r="F61" s="4">
        <f t="shared" si="2"/>
        <v>3.7127277701866568</v>
      </c>
      <c r="G61" s="4">
        <f t="shared" si="3"/>
        <v>2.0003705600685975</v>
      </c>
      <c r="I61" s="4">
        <f t="shared" si="4"/>
        <v>1.04666962114527</v>
      </c>
    </row>
    <row r="62" spans="1:9" x14ac:dyDescent="0.2">
      <c r="A62" s="4">
        <f>IF('True_Odds_Calculator_3-way'!A61="","",'True_Odds_Calculator_3-way'!A61)</f>
        <v>1.83</v>
      </c>
      <c r="B62" s="4">
        <f>IF('True_Odds_Calculator_3-way'!B61="","",'True_Odds_Calculator_3-way'!B61)</f>
        <v>3.9</v>
      </c>
      <c r="C62" s="4">
        <f>IF('True_Odds_Calculator_3-way'!C61="","",'True_Odds_Calculator_3-way'!C61)</f>
        <v>4.3099999999999996</v>
      </c>
      <c r="D62" s="4">
        <f t="shared" si="0"/>
        <v>3.4876905326869156E-2</v>
      </c>
      <c r="E62" s="4">
        <f t="shared" si="1"/>
        <v>1.8697793925011807</v>
      </c>
      <c r="F62" s="4">
        <f t="shared" si="2"/>
        <v>4.0852239600833498</v>
      </c>
      <c r="G62" s="4">
        <f t="shared" si="3"/>
        <v>4.5373507055944557</v>
      </c>
      <c r="I62" s="4">
        <f t="shared" si="4"/>
        <v>1.0348769053268692</v>
      </c>
    </row>
    <row r="63" spans="1:9" x14ac:dyDescent="0.2">
      <c r="A63" s="4">
        <f>IF('True_Odds_Calculator_3-way'!A62="","",'True_Odds_Calculator_3-way'!A62)</f>
        <v>2.5499999999999998</v>
      </c>
      <c r="B63" s="4">
        <f>IF('True_Odds_Calculator_3-way'!B62="","",'True_Odds_Calculator_3-way'!B62)</f>
        <v>3.6</v>
      </c>
      <c r="C63" s="4">
        <f>IF('True_Odds_Calculator_3-way'!C62="","",'True_Odds_Calculator_3-way'!C62)</f>
        <v>2.79</v>
      </c>
      <c r="D63" s="4">
        <f t="shared" si="0"/>
        <v>2.835757959097629E-2</v>
      </c>
      <c r="E63" s="4">
        <f t="shared" si="1"/>
        <v>2.6129831971352493</v>
      </c>
      <c r="F63" s="4">
        <f t="shared" si="2"/>
        <v>3.7268203247773712</v>
      </c>
      <c r="G63" s="4">
        <f t="shared" si="3"/>
        <v>2.8655724499043407</v>
      </c>
      <c r="I63" s="4">
        <f t="shared" si="4"/>
        <v>1.0283575795909763</v>
      </c>
    </row>
    <row r="64" spans="1:9" x14ac:dyDescent="0.2">
      <c r="A64" s="4">
        <f>IF('True_Odds_Calculator_3-way'!A63="","",'True_Odds_Calculator_3-way'!A63)</f>
        <v>1.32</v>
      </c>
      <c r="B64" s="4">
        <f>IF('True_Odds_Calculator_3-way'!B63="","",'True_Odds_Calculator_3-way'!B63)</f>
        <v>5.76</v>
      </c>
      <c r="C64" s="4">
        <f>IF('True_Odds_Calculator_3-way'!C63="","",'True_Odds_Calculator_3-way'!C63)</f>
        <v>9.31</v>
      </c>
      <c r="D64" s="4">
        <f t="shared" si="0"/>
        <v>3.8598254293743084E-2</v>
      </c>
      <c r="E64" s="4">
        <f t="shared" si="1"/>
        <v>1.3428051716115592</v>
      </c>
      <c r="F64" s="4">
        <f t="shared" si="2"/>
        <v>6.2210322939897704</v>
      </c>
      <c r="G64" s="4">
        <f t="shared" si="3"/>
        <v>10.576940271923768</v>
      </c>
      <c r="I64" s="4">
        <f t="shared" si="4"/>
        <v>1.0385982542937431</v>
      </c>
    </row>
    <row r="65" spans="1:9" x14ac:dyDescent="0.2">
      <c r="A65" s="4">
        <f>IF('True_Odds_Calculator_3-way'!A64="","",'True_Odds_Calculator_3-way'!A64)</f>
        <v>2.04</v>
      </c>
      <c r="B65" s="4">
        <f>IF('True_Odds_Calculator_3-way'!B64="","",'True_Odds_Calculator_3-way'!B64)</f>
        <v>3.51</v>
      </c>
      <c r="C65" s="4">
        <f>IF('True_Odds_Calculator_3-way'!C64="","",'True_Odds_Calculator_3-way'!C64)</f>
        <v>3.87</v>
      </c>
      <c r="D65" s="4">
        <f t="shared" si="0"/>
        <v>3.3494296148194991E-2</v>
      </c>
      <c r="E65" s="4">
        <f t="shared" si="1"/>
        <v>2.0875462057706025</v>
      </c>
      <c r="F65" s="4">
        <f t="shared" si="2"/>
        <v>3.6531612768502084</v>
      </c>
      <c r="G65" s="4">
        <f t="shared" si="3"/>
        <v>4.0447647473017145</v>
      </c>
      <c r="I65" s="4">
        <f t="shared" si="4"/>
        <v>1.033494296148195</v>
      </c>
    </row>
    <row r="66" spans="1:9" x14ac:dyDescent="0.2">
      <c r="A66" s="4">
        <f>IF('True_Odds_Calculator_3-way'!A65="","",'True_Odds_Calculator_3-way'!A65)</f>
        <v>2.54</v>
      </c>
      <c r="B66" s="4">
        <f>IF('True_Odds_Calculator_3-way'!B65="","",'True_Odds_Calculator_3-way'!B65)</f>
        <v>2.96</v>
      </c>
      <c r="C66" s="4">
        <f>IF('True_Odds_Calculator_3-way'!C65="","",'True_Odds_Calculator_3-way'!C65)</f>
        <v>3.31</v>
      </c>
      <c r="D66" s="4">
        <f t="shared" si="0"/>
        <v>3.365342886479028E-2</v>
      </c>
      <c r="E66" s="4">
        <f t="shared" si="1"/>
        <v>2.6144954366446247</v>
      </c>
      <c r="F66" s="4">
        <f t="shared" si="2"/>
        <v>3.0616616055704422</v>
      </c>
      <c r="G66" s="4">
        <f t="shared" si="3"/>
        <v>3.437642947891729</v>
      </c>
      <c r="I66" s="4">
        <f t="shared" si="4"/>
        <v>1.0336534288647903</v>
      </c>
    </row>
    <row r="67" spans="1:9" x14ac:dyDescent="0.2">
      <c r="A67" s="4">
        <f>IF('True_Odds_Calculator_3-way'!A66="","",'True_Odds_Calculator_3-way'!A66)</f>
        <v>1.99</v>
      </c>
      <c r="B67" s="4">
        <f>IF('True_Odds_Calculator_3-way'!B66="","",'True_Odds_Calculator_3-way'!B66)</f>
        <v>3.64</v>
      </c>
      <c r="C67" s="4">
        <f>IF('True_Odds_Calculator_3-way'!C66="","",'True_Odds_Calculator_3-way'!C66)</f>
        <v>3.9</v>
      </c>
      <c r="D67" s="4">
        <f t="shared" ref="D67:D130" si="5">IF(A67="","",((1/A67)+(1/B67)+(1/C67))-1)</f>
        <v>3.3648093949601332E-2</v>
      </c>
      <c r="E67" s="4">
        <f t="shared" ref="E67:E130" si="6">IF(A67="","",(3*A67)/(3-($D67*A67)))</f>
        <v>2.0354306124487955</v>
      </c>
      <c r="F67" s="4">
        <f t="shared" ref="F67:F130" si="7">IF(B67="","",(3*B67)/(3-($D67*B67)))</f>
        <v>3.7949332898689074</v>
      </c>
      <c r="G67" s="4">
        <f t="shared" ref="G67:G130" si="8">IF(C67="","",(3*C67)/(3-($D67*C67)))</f>
        <v>4.0783994795055287</v>
      </c>
      <c r="I67" s="4">
        <f t="shared" ref="I67:I130" si="9">IF(A67="","",D67+1)</f>
        <v>1.0336480939496013</v>
      </c>
    </row>
    <row r="68" spans="1:9" x14ac:dyDescent="0.2">
      <c r="A68" s="4">
        <f>IF('True_Odds_Calculator_3-way'!A67="","",'True_Odds_Calculator_3-way'!A67)</f>
        <v>6.24</v>
      </c>
      <c r="B68" s="4">
        <f>IF('True_Odds_Calculator_3-way'!B67="","",'True_Odds_Calculator_3-way'!B67)</f>
        <v>3.81</v>
      </c>
      <c r="C68" s="4">
        <f>IF('True_Odds_Calculator_3-way'!C67="","",'True_Odds_Calculator_3-way'!C67)</f>
        <v>1.63</v>
      </c>
      <c r="D68" s="4">
        <f t="shared" si="5"/>
        <v>3.6220534372797486E-2</v>
      </c>
      <c r="E68" s="4">
        <f t="shared" si="6"/>
        <v>6.7484170447880532</v>
      </c>
      <c r="F68" s="4">
        <f t="shared" si="7"/>
        <v>3.9937110210892675</v>
      </c>
      <c r="G68" s="4">
        <f t="shared" si="8"/>
        <v>1.6627220773033333</v>
      </c>
      <c r="I68" s="4">
        <f t="shared" si="9"/>
        <v>1.0362205343727975</v>
      </c>
    </row>
    <row r="69" spans="1:9" x14ac:dyDescent="0.2">
      <c r="A69" s="4">
        <f>IF('True_Odds_Calculator_3-way'!A68="","",'True_Odds_Calculator_3-way'!A68)</f>
        <v>2.75</v>
      </c>
      <c r="B69" s="4">
        <f>IF('True_Odds_Calculator_3-way'!B68="","",'True_Odds_Calculator_3-way'!B68)</f>
        <v>3.09</v>
      </c>
      <c r="C69" s="4">
        <f>IF('True_Odds_Calculator_3-way'!C68="","",'True_Odds_Calculator_3-way'!C68)</f>
        <v>2.9</v>
      </c>
      <c r="D69" s="4">
        <f t="shared" si="5"/>
        <v>3.2088545312515926E-2</v>
      </c>
      <c r="E69" s="4">
        <f t="shared" si="6"/>
        <v>2.8333413178242584</v>
      </c>
      <c r="F69" s="4">
        <f t="shared" si="7"/>
        <v>3.1956190496774264</v>
      </c>
      <c r="G69" s="4">
        <f t="shared" si="8"/>
        <v>2.9928345157731742</v>
      </c>
      <c r="I69" s="4">
        <f t="shared" si="9"/>
        <v>1.0320885453125159</v>
      </c>
    </row>
    <row r="70" spans="1:9" x14ac:dyDescent="0.2">
      <c r="A70" s="4">
        <f>IF('True_Odds_Calculator_3-way'!A69="","",'True_Odds_Calculator_3-way'!A69)</f>
        <v>1.65</v>
      </c>
      <c r="B70" s="4">
        <f>IF('True_Odds_Calculator_3-way'!B69="","",'True_Odds_Calculator_3-way'!B69)</f>
        <v>3.69</v>
      </c>
      <c r="C70" s="4">
        <f>IF('True_Odds_Calculator_3-way'!C69="","",'True_Odds_Calculator_3-way'!C69)</f>
        <v>6.25</v>
      </c>
      <c r="D70" s="4">
        <f t="shared" si="5"/>
        <v>3.7063316087706299E-2</v>
      </c>
      <c r="E70" s="4">
        <f t="shared" si="6"/>
        <v>1.6843348696186211</v>
      </c>
      <c r="F70" s="4">
        <f t="shared" si="7"/>
        <v>3.8662543339387088</v>
      </c>
      <c r="G70" s="4">
        <f t="shared" si="8"/>
        <v>6.7729770618728722</v>
      </c>
      <c r="I70" s="4">
        <f t="shared" si="9"/>
        <v>1.0370633160877063</v>
      </c>
    </row>
    <row r="71" spans="1:9" x14ac:dyDescent="0.2">
      <c r="A71" s="4">
        <f>IF('True_Odds_Calculator_3-way'!A70="","",'True_Odds_Calculator_3-way'!A70)</f>
        <v>5.45</v>
      </c>
      <c r="B71" s="4">
        <f>IF('True_Odds_Calculator_3-way'!B70="","",'True_Odds_Calculator_3-way'!B70)</f>
        <v>4.09</v>
      </c>
      <c r="C71" s="4">
        <f>IF('True_Odds_Calculator_3-way'!C70="","",'True_Odds_Calculator_3-way'!C70)</f>
        <v>1.63</v>
      </c>
      <c r="D71" s="4">
        <f t="shared" si="5"/>
        <v>4.1481948553560022E-2</v>
      </c>
      <c r="E71" s="4">
        <f t="shared" si="6"/>
        <v>5.8941786624769552</v>
      </c>
      <c r="F71" s="4">
        <f t="shared" si="7"/>
        <v>4.33517000443259</v>
      </c>
      <c r="G71" s="4">
        <f t="shared" si="8"/>
        <v>1.6675849046991464</v>
      </c>
      <c r="I71" s="4">
        <f t="shared" si="9"/>
        <v>1.04148194855356</v>
      </c>
    </row>
    <row r="72" spans="1:9" x14ac:dyDescent="0.2">
      <c r="A72" s="4">
        <f>IF('True_Odds_Calculator_3-way'!A71="","",'True_Odds_Calculator_3-way'!A71)</f>
        <v>2.5099999999999998</v>
      </c>
      <c r="B72" s="4">
        <f>IF('True_Odds_Calculator_3-way'!B71="","",'True_Odds_Calculator_3-way'!B71)</f>
        <v>3.39</v>
      </c>
      <c r="C72" s="4">
        <f>IF('True_Odds_Calculator_3-way'!C71="","",'True_Odds_Calculator_3-way'!C71)</f>
        <v>2.89</v>
      </c>
      <c r="D72" s="4">
        <f t="shared" si="5"/>
        <v>3.9412386485129902E-2</v>
      </c>
      <c r="E72" s="4">
        <f t="shared" si="6"/>
        <v>2.5955896465291941</v>
      </c>
      <c r="F72" s="4">
        <f t="shared" si="7"/>
        <v>3.5480143557387773</v>
      </c>
      <c r="G72" s="4">
        <f t="shared" si="8"/>
        <v>3.0040557839693998</v>
      </c>
      <c r="I72" s="4">
        <f t="shared" si="9"/>
        <v>1.0394123864851299</v>
      </c>
    </row>
    <row r="73" spans="1:9" x14ac:dyDescent="0.2">
      <c r="A73" s="4">
        <f>IF('True_Odds_Calculator_3-way'!A72="","",'True_Odds_Calculator_3-way'!A72)</f>
        <v>1.46</v>
      </c>
      <c r="B73" s="4">
        <f>IF('True_Odds_Calculator_3-way'!B72="","",'True_Odds_Calculator_3-way'!B72)</f>
        <v>4.79</v>
      </c>
      <c r="C73" s="4">
        <f>IF('True_Odds_Calculator_3-way'!C72="","",'True_Odds_Calculator_3-way'!C72)</f>
        <v>6.59</v>
      </c>
      <c r="D73" s="4">
        <f t="shared" si="5"/>
        <v>4.5444842357977855E-2</v>
      </c>
      <c r="E73" s="4">
        <f t="shared" si="6"/>
        <v>1.4930203700046951</v>
      </c>
      <c r="F73" s="4">
        <f t="shared" si="7"/>
        <v>5.1647560688336709</v>
      </c>
      <c r="G73" s="4">
        <f t="shared" si="8"/>
        <v>7.3208163845376797</v>
      </c>
      <c r="I73" s="4">
        <f t="shared" si="9"/>
        <v>1.0454448423579779</v>
      </c>
    </row>
    <row r="74" spans="1:9" x14ac:dyDescent="0.2">
      <c r="A74" s="4">
        <f>IF('True_Odds_Calculator_3-way'!A73="","",'True_Odds_Calculator_3-way'!A73)</f>
        <v>6.68</v>
      </c>
      <c r="B74" s="4">
        <f>IF('True_Odds_Calculator_3-way'!B73="","",'True_Odds_Calculator_3-way'!B73)</f>
        <v>3.97</v>
      </c>
      <c r="C74" s="4">
        <f>IF('True_Odds_Calculator_3-way'!C73="","",'True_Odds_Calculator_3-way'!C73)</f>
        <v>1.56</v>
      </c>
      <c r="D74" s="4">
        <f t="shared" si="5"/>
        <v>4.2615408593779325E-2</v>
      </c>
      <c r="E74" s="4">
        <f t="shared" si="6"/>
        <v>7.3803209404815817</v>
      </c>
      <c r="F74" s="4">
        <f t="shared" si="7"/>
        <v>4.2072662147158635</v>
      </c>
      <c r="G74" s="4">
        <f t="shared" si="8"/>
        <v>1.5953530433323269</v>
      </c>
      <c r="I74" s="4">
        <f t="shared" si="9"/>
        <v>1.0426154085937793</v>
      </c>
    </row>
    <row r="75" spans="1:9" x14ac:dyDescent="0.2">
      <c r="A75" s="4">
        <f>IF('True_Odds_Calculator_3-way'!A74="","",'True_Odds_Calculator_3-way'!A74)</f>
        <v>2.44</v>
      </c>
      <c r="B75" s="4">
        <f>IF('True_Odds_Calculator_3-way'!B74="","",'True_Odds_Calculator_3-way'!B74)</f>
        <v>3.35</v>
      </c>
      <c r="C75" s="4">
        <f>IF('True_Odds_Calculator_3-way'!C74="","",'True_Odds_Calculator_3-way'!C74)</f>
        <v>3.14</v>
      </c>
      <c r="D75" s="4">
        <f t="shared" si="5"/>
        <v>2.6814865839955404E-2</v>
      </c>
      <c r="E75" s="4">
        <f t="shared" si="6"/>
        <v>2.4944014595986364</v>
      </c>
      <c r="F75" s="4">
        <f t="shared" si="7"/>
        <v>3.4534062653611142</v>
      </c>
      <c r="G75" s="4">
        <f t="shared" si="8"/>
        <v>3.230672793549989</v>
      </c>
      <c r="I75" s="4">
        <f t="shared" si="9"/>
        <v>1.0268148658399554</v>
      </c>
    </row>
    <row r="76" spans="1:9" x14ac:dyDescent="0.2">
      <c r="A76" s="4">
        <f>IF('True_Odds_Calculator_3-way'!A75="","",'True_Odds_Calculator_3-way'!A75)</f>
        <v>3.33</v>
      </c>
      <c r="B76" s="4">
        <f>IF('True_Odds_Calculator_3-way'!B75="","",'True_Odds_Calculator_3-way'!B75)</f>
        <v>3.26</v>
      </c>
      <c r="C76" s="4">
        <f>IF('True_Odds_Calculator_3-way'!C75="","",'True_Odds_Calculator_3-way'!C75)</f>
        <v>2.38</v>
      </c>
      <c r="D76" s="4">
        <f t="shared" si="5"/>
        <v>2.7216833784859729E-2</v>
      </c>
      <c r="E76" s="4">
        <f t="shared" si="6"/>
        <v>3.4337355033871133</v>
      </c>
      <c r="F76" s="4">
        <f t="shared" si="7"/>
        <v>3.3593550280665658</v>
      </c>
      <c r="G76" s="4">
        <f t="shared" si="8"/>
        <v>2.432523090801201</v>
      </c>
      <c r="I76" s="4">
        <f t="shared" si="9"/>
        <v>1.0272168337848597</v>
      </c>
    </row>
    <row r="77" spans="1:9" x14ac:dyDescent="0.2">
      <c r="A77" s="4">
        <f>IF('True_Odds_Calculator_3-way'!A76="","",'True_Odds_Calculator_3-way'!A76)</f>
        <v>2.2400000000000002</v>
      </c>
      <c r="B77" s="4">
        <f>IF('True_Odds_Calculator_3-way'!B76="","",'True_Odds_Calculator_3-way'!B76)</f>
        <v>3.17</v>
      </c>
      <c r="C77" s="4">
        <f>IF('True_Odds_Calculator_3-way'!C76="","",'True_Odds_Calculator_3-way'!C76)</f>
        <v>3.75</v>
      </c>
      <c r="D77" s="4">
        <f t="shared" si="5"/>
        <v>2.8552651344449398E-2</v>
      </c>
      <c r="E77" s="4">
        <f t="shared" si="6"/>
        <v>2.2887955487046661</v>
      </c>
      <c r="F77" s="4">
        <f t="shared" si="7"/>
        <v>3.268616226876762</v>
      </c>
      <c r="G77" s="4">
        <f t="shared" si="8"/>
        <v>3.8887942323326237</v>
      </c>
      <c r="I77" s="4">
        <f t="shared" si="9"/>
        <v>1.0285526513444494</v>
      </c>
    </row>
    <row r="78" spans="1:9" x14ac:dyDescent="0.2">
      <c r="A78" s="4">
        <f>IF('True_Odds_Calculator_3-way'!A77="","",'True_Odds_Calculator_3-way'!A77)</f>
        <v>2.36</v>
      </c>
      <c r="B78" s="4">
        <f>IF('True_Odds_Calculator_3-way'!B77="","",'True_Odds_Calculator_3-way'!B77)</f>
        <v>3.09</v>
      </c>
      <c r="C78" s="4">
        <f>IF('True_Odds_Calculator_3-way'!C77="","",'True_Odds_Calculator_3-way'!C77)</f>
        <v>3.57</v>
      </c>
      <c r="D78" s="4">
        <f t="shared" si="5"/>
        <v>2.7465453846505117E-2</v>
      </c>
      <c r="E78" s="4">
        <f t="shared" si="6"/>
        <v>2.4121165693624627</v>
      </c>
      <c r="F78" s="4">
        <f t="shared" si="7"/>
        <v>3.1799591931261535</v>
      </c>
      <c r="G78" s="4">
        <f t="shared" si="8"/>
        <v>3.6906239474140841</v>
      </c>
      <c r="I78" s="4">
        <f t="shared" si="9"/>
        <v>1.0274654538465051</v>
      </c>
    </row>
    <row r="79" spans="1:9" x14ac:dyDescent="0.2">
      <c r="A79" s="4">
        <f>IF('True_Odds_Calculator_3-way'!A78="","",'True_Odds_Calculator_3-way'!A78)</f>
        <v>2.39</v>
      </c>
      <c r="B79" s="4">
        <f>IF('True_Odds_Calculator_3-way'!B78="","",'True_Odds_Calculator_3-way'!B78)</f>
        <v>3.13</v>
      </c>
      <c r="C79" s="4">
        <f>IF('True_Odds_Calculator_3-way'!C78="","",'True_Odds_Calculator_3-way'!C78)</f>
        <v>3.4</v>
      </c>
      <c r="D79" s="4">
        <f t="shared" si="5"/>
        <v>3.2016506791201493E-2</v>
      </c>
      <c r="E79" s="4">
        <f t="shared" si="6"/>
        <v>2.4525560818316463</v>
      </c>
      <c r="F79" s="4">
        <f t="shared" si="7"/>
        <v>3.2381673830233648</v>
      </c>
      <c r="G79" s="4">
        <f t="shared" si="8"/>
        <v>3.5280153580256499</v>
      </c>
      <c r="I79" s="4">
        <f t="shared" si="9"/>
        <v>1.0320165067912015</v>
      </c>
    </row>
    <row r="80" spans="1:9" x14ac:dyDescent="0.2">
      <c r="A80" s="4">
        <f>IF('True_Odds_Calculator_3-way'!A79="","",'True_Odds_Calculator_3-way'!A79)</f>
        <v>2.31</v>
      </c>
      <c r="B80" s="4">
        <f>IF('True_Odds_Calculator_3-way'!B79="","",'True_Odds_Calculator_3-way'!B79)</f>
        <v>3.12</v>
      </c>
      <c r="C80" s="4">
        <f>IF('True_Odds_Calculator_3-way'!C79="","",'True_Odds_Calculator_3-way'!C79)</f>
        <v>3.57</v>
      </c>
      <c r="D80" s="4">
        <f t="shared" si="5"/>
        <v>3.3525298231180667E-2</v>
      </c>
      <c r="E80" s="4">
        <f t="shared" si="6"/>
        <v>2.3712115933951092</v>
      </c>
      <c r="F80" s="4">
        <f t="shared" si="7"/>
        <v>3.2327127659574471</v>
      </c>
      <c r="G80" s="4">
        <f t="shared" si="8"/>
        <v>3.7183437124440077</v>
      </c>
      <c r="I80" s="4">
        <f t="shared" si="9"/>
        <v>1.0335252982311807</v>
      </c>
    </row>
    <row r="81" spans="1:9" x14ac:dyDescent="0.2">
      <c r="A81" s="4">
        <f>IF('True_Odds_Calculator_3-way'!A80="","",'True_Odds_Calculator_3-way'!A80)</f>
        <v>1.28</v>
      </c>
      <c r="B81" s="4">
        <f>IF('True_Odds_Calculator_3-way'!B80="","",'True_Odds_Calculator_3-way'!B80)</f>
        <v>6.38</v>
      </c>
      <c r="C81" s="4">
        <f>IF('True_Odds_Calculator_3-way'!C80="","",'True_Odds_Calculator_3-way'!C80)</f>
        <v>9.6199999999999992</v>
      </c>
      <c r="D81" s="4">
        <f t="shared" si="5"/>
        <v>4.1939915862329702E-2</v>
      </c>
      <c r="E81" s="4">
        <f t="shared" si="6"/>
        <v>1.3033221205666465</v>
      </c>
      <c r="F81" s="4">
        <f t="shared" si="7"/>
        <v>7.0047710917397303</v>
      </c>
      <c r="G81" s="4">
        <f t="shared" si="8"/>
        <v>11.114799743147262</v>
      </c>
      <c r="I81" s="4">
        <f t="shared" si="9"/>
        <v>1.0419399158623297</v>
      </c>
    </row>
    <row r="82" spans="1:9" x14ac:dyDescent="0.2">
      <c r="A82" s="4">
        <f>IF('True_Odds_Calculator_3-way'!A81="","",'True_Odds_Calculator_3-way'!A81)</f>
        <v>1.56</v>
      </c>
      <c r="B82" s="4">
        <f>IF('True_Odds_Calculator_3-way'!B81="","",'True_Odds_Calculator_3-way'!B81)</f>
        <v>4.5</v>
      </c>
      <c r="C82" s="4">
        <f>IF('True_Odds_Calculator_3-way'!C81="","",'True_Odds_Calculator_3-way'!C81)</f>
        <v>5.97</v>
      </c>
      <c r="D82" s="4">
        <f t="shared" si="5"/>
        <v>3.0752050852553392E-2</v>
      </c>
      <c r="E82" s="4">
        <f t="shared" si="6"/>
        <v>1.5853514605415466</v>
      </c>
      <c r="F82" s="4">
        <f t="shared" si="7"/>
        <v>4.7176144806159668</v>
      </c>
      <c r="G82" s="4">
        <f t="shared" si="8"/>
        <v>6.3591587764020394</v>
      </c>
      <c r="I82" s="4">
        <f t="shared" si="9"/>
        <v>1.0307520508525534</v>
      </c>
    </row>
    <row r="83" spans="1:9" x14ac:dyDescent="0.2">
      <c r="A83" s="4">
        <f>IF('True_Odds_Calculator_3-way'!A82="","",'True_Odds_Calculator_3-way'!A82)</f>
        <v>1.6</v>
      </c>
      <c r="B83" s="4">
        <f>IF('True_Odds_Calculator_3-way'!B82="","",'True_Odds_Calculator_3-way'!B82)</f>
        <v>4.2699999999999996</v>
      </c>
      <c r="C83" s="4">
        <f>IF('True_Odds_Calculator_3-way'!C82="","",'True_Odds_Calculator_3-way'!C82)</f>
        <v>5.82</v>
      </c>
      <c r="D83" s="4">
        <f t="shared" si="5"/>
        <v>3.1013343312650488E-2</v>
      </c>
      <c r="E83" s="4">
        <f t="shared" si="6"/>
        <v>1.6269098201553065</v>
      </c>
      <c r="F83" s="4">
        <f t="shared" si="7"/>
        <v>4.4671922537078448</v>
      </c>
      <c r="G83" s="4">
        <f t="shared" si="8"/>
        <v>6.1925821945258344</v>
      </c>
      <c r="I83" s="4">
        <f t="shared" si="9"/>
        <v>1.0310133433126505</v>
      </c>
    </row>
    <row r="84" spans="1:9" x14ac:dyDescent="0.2">
      <c r="A84" s="4">
        <f>IF('True_Odds_Calculator_3-way'!A83="","",'True_Odds_Calculator_3-way'!A83)</f>
        <v>2.2599999999999998</v>
      </c>
      <c r="B84" s="4">
        <f>IF('True_Odds_Calculator_3-way'!B83="","",'True_Odds_Calculator_3-way'!B83)</f>
        <v>3.65</v>
      </c>
      <c r="C84" s="4">
        <f>IF('True_Odds_Calculator_3-way'!C83="","",'True_Odds_Calculator_3-way'!C83)</f>
        <v>3.2</v>
      </c>
      <c r="D84" s="4">
        <f t="shared" si="5"/>
        <v>2.8950478845920724E-2</v>
      </c>
      <c r="E84" s="4">
        <f t="shared" si="6"/>
        <v>2.310388087221888</v>
      </c>
      <c r="F84" s="4">
        <f t="shared" si="7"/>
        <v>3.7832580093446335</v>
      </c>
      <c r="G84" s="4">
        <f t="shared" si="8"/>
        <v>3.3019664092599705</v>
      </c>
      <c r="I84" s="4">
        <f t="shared" si="9"/>
        <v>1.0289504788459207</v>
      </c>
    </row>
    <row r="85" spans="1:9" x14ac:dyDescent="0.2">
      <c r="A85" s="4">
        <f>IF('True_Odds_Calculator_3-way'!A84="","",'True_Odds_Calculator_3-way'!A84)</f>
        <v>2.4700000000000002</v>
      </c>
      <c r="B85" s="4">
        <f>IF('True_Odds_Calculator_3-way'!B84="","",'True_Odds_Calculator_3-way'!B84)</f>
        <v>3.83</v>
      </c>
      <c r="C85" s="4">
        <f>IF('True_Odds_Calculator_3-way'!C84="","",'True_Odds_Calculator_3-way'!C84)</f>
        <v>2.76</v>
      </c>
      <c r="D85" s="4">
        <f t="shared" si="5"/>
        <v>2.8273745918977244E-2</v>
      </c>
      <c r="E85" s="4">
        <f t="shared" si="6"/>
        <v>2.5288688228542382</v>
      </c>
      <c r="F85" s="4">
        <f t="shared" si="7"/>
        <v>3.973425353425005</v>
      </c>
      <c r="G85" s="4">
        <f t="shared" si="8"/>
        <v>2.8337100295940143</v>
      </c>
      <c r="I85" s="4">
        <f t="shared" si="9"/>
        <v>1.0282737459189772</v>
      </c>
    </row>
    <row r="86" spans="1:9" x14ac:dyDescent="0.2">
      <c r="A86" s="4">
        <f>IF('True_Odds_Calculator_3-way'!A85="","",'True_Odds_Calculator_3-way'!A85)</f>
        <v>1.84</v>
      </c>
      <c r="B86" s="4">
        <f>IF('True_Odds_Calculator_3-way'!B85="","",'True_Odds_Calculator_3-way'!B85)</f>
        <v>3.89</v>
      </c>
      <c r="C86" s="4">
        <f>IF('True_Odds_Calculator_3-way'!C85="","",'True_Odds_Calculator_3-way'!C85)</f>
        <v>4.3600000000000003</v>
      </c>
      <c r="D86" s="4">
        <f t="shared" si="5"/>
        <v>2.9905467775062755E-2</v>
      </c>
      <c r="E86" s="4">
        <f t="shared" si="6"/>
        <v>1.8743799143171804</v>
      </c>
      <c r="F86" s="4">
        <f t="shared" si="7"/>
        <v>4.0469294978597681</v>
      </c>
      <c r="G86" s="4">
        <f t="shared" si="8"/>
        <v>4.5581072522767805</v>
      </c>
      <c r="I86" s="4">
        <f t="shared" si="9"/>
        <v>1.0299054677750628</v>
      </c>
    </row>
    <row r="87" spans="1:9" x14ac:dyDescent="0.2">
      <c r="A87" s="4">
        <f>IF('True_Odds_Calculator_3-way'!A86="","",'True_Odds_Calculator_3-way'!A86)</f>
        <v>3.56</v>
      </c>
      <c r="B87" s="4">
        <f>IF('True_Odds_Calculator_3-way'!B86="","",'True_Odds_Calculator_3-way'!B86)</f>
        <v>3.1</v>
      </c>
      <c r="C87" s="4">
        <f>IF('True_Odds_Calculator_3-way'!C86="","",'True_Odds_Calculator_3-way'!C86)</f>
        <v>2.2999999999999998</v>
      </c>
      <c r="D87" s="4">
        <f t="shared" si="5"/>
        <v>3.8262130261436766E-2</v>
      </c>
      <c r="E87" s="4">
        <f t="shared" si="6"/>
        <v>3.7293278743119078</v>
      </c>
      <c r="F87" s="4">
        <f t="shared" si="7"/>
        <v>3.2276118137736933</v>
      </c>
      <c r="G87" s="4">
        <f t="shared" si="8"/>
        <v>2.3695078539244725</v>
      </c>
      <c r="I87" s="4">
        <f t="shared" si="9"/>
        <v>1.0382621302614368</v>
      </c>
    </row>
    <row r="88" spans="1:9" x14ac:dyDescent="0.2">
      <c r="A88" s="4">
        <f>IF('True_Odds_Calculator_3-way'!A87="","",'True_Odds_Calculator_3-way'!A87)</f>
        <v>1.91</v>
      </c>
      <c r="B88" s="4">
        <f>IF('True_Odds_Calculator_3-way'!B87="","",'True_Odds_Calculator_3-way'!B87)</f>
        <v>3.36</v>
      </c>
      <c r="C88" s="4">
        <f>IF('True_Odds_Calculator_3-way'!C87="","",'True_Odds_Calculator_3-way'!C87)</f>
        <v>4.58</v>
      </c>
      <c r="D88" s="4">
        <f t="shared" si="5"/>
        <v>3.9519868396843183E-2</v>
      </c>
      <c r="E88" s="4">
        <f t="shared" si="6"/>
        <v>1.9592978599086568</v>
      </c>
      <c r="F88" s="4">
        <f t="shared" si="7"/>
        <v>3.5156087631322275</v>
      </c>
      <c r="G88" s="4">
        <f t="shared" si="8"/>
        <v>4.8740705429952493</v>
      </c>
      <c r="I88" s="4">
        <f t="shared" si="9"/>
        <v>1.0395198683968432</v>
      </c>
    </row>
    <row r="89" spans="1:9" x14ac:dyDescent="0.2">
      <c r="A89" s="4">
        <f>IF('True_Odds_Calculator_3-way'!A88="","",'True_Odds_Calculator_3-way'!A88)</f>
        <v>2.4900000000000002</v>
      </c>
      <c r="B89" s="4">
        <f>IF('True_Odds_Calculator_3-way'!B88="","",'True_Odds_Calculator_3-way'!B88)</f>
        <v>3.47</v>
      </c>
      <c r="C89" s="4">
        <f>IF('True_Odds_Calculator_3-way'!C88="","",'True_Odds_Calculator_3-way'!C88)</f>
        <v>2.74</v>
      </c>
      <c r="D89" s="4">
        <f t="shared" si="5"/>
        <v>5.4754367392792158E-2</v>
      </c>
      <c r="E89" s="4">
        <f t="shared" si="6"/>
        <v>2.6085484172730413</v>
      </c>
      <c r="F89" s="4">
        <f t="shared" si="7"/>
        <v>3.7046232427451509</v>
      </c>
      <c r="G89" s="4">
        <f t="shared" si="8"/>
        <v>2.8842378169297387</v>
      </c>
      <c r="I89" s="4">
        <f t="shared" si="9"/>
        <v>1.0547543673927922</v>
      </c>
    </row>
    <row r="90" spans="1:9" x14ac:dyDescent="0.2">
      <c r="A90" s="4">
        <f>IF('True_Odds_Calculator_3-way'!A89="","",'True_Odds_Calculator_3-way'!A89)</f>
        <v>3.55</v>
      </c>
      <c r="B90" s="4">
        <f>IF('True_Odds_Calculator_3-way'!B89="","",'True_Odds_Calculator_3-way'!B89)</f>
        <v>2.87</v>
      </c>
      <c r="C90" s="4">
        <f>IF('True_Odds_Calculator_3-way'!C89="","",'True_Odds_Calculator_3-way'!C89)</f>
        <v>2.42</v>
      </c>
      <c r="D90" s="4">
        <f t="shared" si="5"/>
        <v>4.334533709006716E-2</v>
      </c>
      <c r="E90" s="4">
        <f t="shared" si="6"/>
        <v>3.7419310614863708</v>
      </c>
      <c r="F90" s="4">
        <f t="shared" si="7"/>
        <v>2.9941589045132684</v>
      </c>
      <c r="G90" s="4">
        <f t="shared" si="8"/>
        <v>2.5076816885374229</v>
      </c>
      <c r="I90" s="4">
        <f t="shared" si="9"/>
        <v>1.0433453370900672</v>
      </c>
    </row>
    <row r="91" spans="1: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3.08</v>
      </c>
      <c r="C91" s="4">
        <f>IF('True_Odds_Calculator_3-way'!C90="","",'True_Odds_Calculator_3-way'!C90)</f>
        <v>4.54</v>
      </c>
      <c r="D91" s="4">
        <f t="shared" si="5"/>
        <v>6.3074356881848148E-2</v>
      </c>
      <c r="E91" s="4">
        <f t="shared" si="6"/>
        <v>2.011627490945</v>
      </c>
      <c r="F91" s="4">
        <f t="shared" si="7"/>
        <v>3.2932594262307084</v>
      </c>
      <c r="G91" s="4">
        <f t="shared" si="8"/>
        <v>5.0190842761157173</v>
      </c>
      <c r="I91" s="4">
        <f t="shared" si="9"/>
        <v>1.0630743568818481</v>
      </c>
    </row>
    <row r="92" spans="1:9" x14ac:dyDescent="0.2">
      <c r="A92" s="4">
        <f>IF('True_Odds_Calculator_3-way'!A91="","",'True_Odds_Calculator_3-way'!A91)</f>
        <v>5.25</v>
      </c>
      <c r="B92" s="4">
        <f>IF('True_Odds_Calculator_3-way'!B91="","",'True_Odds_Calculator_3-way'!B91)</f>
        <v>3.05</v>
      </c>
      <c r="C92" s="4">
        <f>IF('True_Odds_Calculator_3-way'!C91="","",'True_Odds_Calculator_3-way'!C91)</f>
        <v>1.89</v>
      </c>
      <c r="D92" s="4">
        <f t="shared" si="5"/>
        <v>4.7445572035736072E-2</v>
      </c>
      <c r="E92" s="4">
        <f t="shared" si="6"/>
        <v>5.7253765932792602</v>
      </c>
      <c r="F92" s="4">
        <f t="shared" si="7"/>
        <v>3.2045770406745109</v>
      </c>
      <c r="G92" s="4">
        <f t="shared" si="8"/>
        <v>1.948234101278657</v>
      </c>
      <c r="I92" s="4">
        <f t="shared" si="9"/>
        <v>1.0474455720357361</v>
      </c>
    </row>
    <row r="93" spans="1:9" x14ac:dyDescent="0.2">
      <c r="A93" s="4">
        <f>IF('True_Odds_Calculator_3-way'!A92="","",'True_Odds_Calculator_3-way'!A92)</f>
        <v>6.16</v>
      </c>
      <c r="B93" s="4">
        <f>IF('True_Odds_Calculator_3-way'!B92="","",'True_Odds_Calculator_3-way'!B92)</f>
        <v>3.92</v>
      </c>
      <c r="C93" s="4">
        <f>IF('True_Odds_Calculator_3-way'!C92="","",'True_Odds_Calculator_3-way'!C92)</f>
        <v>1.63</v>
      </c>
      <c r="D93" s="4">
        <f t="shared" si="5"/>
        <v>3.0936635669326362E-2</v>
      </c>
      <c r="E93" s="4">
        <f t="shared" si="6"/>
        <v>6.5778459925878794</v>
      </c>
      <c r="F93" s="4">
        <f t="shared" si="7"/>
        <v>4.0851370515890544</v>
      </c>
      <c r="G93" s="4">
        <f t="shared" si="8"/>
        <v>1.6578669283315091</v>
      </c>
      <c r="I93" s="4">
        <f t="shared" si="9"/>
        <v>1.0309366356693264</v>
      </c>
    </row>
    <row r="94" spans="1:9" x14ac:dyDescent="0.2">
      <c r="A94" s="4">
        <f>IF('True_Odds_Calculator_3-way'!A93="","",'True_Odds_Calculator_3-way'!A93)</f>
        <v>1.83</v>
      </c>
      <c r="B94" s="4">
        <f>IF('True_Odds_Calculator_3-way'!B93="","",'True_Odds_Calculator_3-way'!B93)</f>
        <v>3.77</v>
      </c>
      <c r="C94" s="4">
        <f>IF('True_Odds_Calculator_3-way'!C93="","",'True_Odds_Calculator_3-way'!C93)</f>
        <v>4.55</v>
      </c>
      <c r="D94" s="4">
        <f t="shared" si="5"/>
        <v>3.1480296601834157E-2</v>
      </c>
      <c r="E94" s="4">
        <f t="shared" si="6"/>
        <v>1.8658294880727164</v>
      </c>
      <c r="F94" s="4">
        <f t="shared" si="7"/>
        <v>3.9252852231256283</v>
      </c>
      <c r="G94" s="4">
        <f t="shared" si="8"/>
        <v>4.7781324925713262</v>
      </c>
      <c r="I94" s="4">
        <f t="shared" si="9"/>
        <v>1.0314802966018342</v>
      </c>
    </row>
    <row r="95" spans="1:9" x14ac:dyDescent="0.2">
      <c r="A95" s="4">
        <f>IF('True_Odds_Calculator_3-way'!A94="","",'True_Odds_Calculator_3-way'!A94)</f>
        <v>2.59</v>
      </c>
      <c r="B95" s="4">
        <f>IF('True_Odds_Calculator_3-way'!B94="","",'True_Odds_Calculator_3-way'!B94)</f>
        <v>3.34</v>
      </c>
      <c r="C95" s="4">
        <f>IF('True_Odds_Calculator_3-way'!C94="","",'True_Odds_Calculator_3-way'!C94)</f>
        <v>2.88</v>
      </c>
      <c r="D95" s="4">
        <f t="shared" si="5"/>
        <v>3.2723805927398875E-2</v>
      </c>
      <c r="E95" s="4">
        <f t="shared" si="6"/>
        <v>2.6652988296834703</v>
      </c>
      <c r="F95" s="4">
        <f t="shared" si="7"/>
        <v>3.4662854586016874</v>
      </c>
      <c r="G95" s="4">
        <f t="shared" si="8"/>
        <v>2.9734092154652387</v>
      </c>
      <c r="I95" s="4">
        <f t="shared" si="9"/>
        <v>1.0327238059273989</v>
      </c>
    </row>
    <row r="96" spans="1:9" x14ac:dyDescent="0.2">
      <c r="A96" s="4">
        <f>IF('True_Odds_Calculator_3-way'!A95="","",'True_Odds_Calculator_3-way'!A95)</f>
        <v>1.41</v>
      </c>
      <c r="B96" s="4">
        <f>IF('True_Odds_Calculator_3-way'!B95="","",'True_Odds_Calculator_3-way'!B95)</f>
        <v>5.21</v>
      </c>
      <c r="C96" s="4">
        <f>IF('True_Odds_Calculator_3-way'!C95="","",'True_Odds_Calculator_3-way'!C95)</f>
        <v>7.18</v>
      </c>
      <c r="D96" s="4">
        <f t="shared" si="5"/>
        <v>4.0434203827252047E-2</v>
      </c>
      <c r="E96" s="4">
        <f t="shared" si="6"/>
        <v>1.4373148401693301</v>
      </c>
      <c r="F96" s="4">
        <f t="shared" si="7"/>
        <v>5.6034805145761322</v>
      </c>
      <c r="G96" s="4">
        <f t="shared" si="8"/>
        <v>7.9492710543034182</v>
      </c>
      <c r="I96" s="4">
        <f t="shared" si="9"/>
        <v>1.040434203827252</v>
      </c>
    </row>
    <row r="97" spans="1:9" x14ac:dyDescent="0.2">
      <c r="A97" s="4">
        <f>IF('True_Odds_Calculator_3-way'!A96="","",'True_Odds_Calculator_3-way'!A96)</f>
        <v>2.64</v>
      </c>
      <c r="B97" s="4">
        <f>IF('True_Odds_Calculator_3-way'!B96="","",'True_Odds_Calculator_3-way'!B96)</f>
        <v>3.49</v>
      </c>
      <c r="C97" s="4">
        <f>IF('True_Odds_Calculator_3-way'!C96="","",'True_Odds_Calculator_3-way'!C96)</f>
        <v>2.76</v>
      </c>
      <c r="D97" s="4">
        <f t="shared" si="5"/>
        <v>2.7639670656987247E-2</v>
      </c>
      <c r="E97" s="4">
        <f t="shared" si="6"/>
        <v>2.705813252704373</v>
      </c>
      <c r="F97" s="4">
        <f t="shared" si="7"/>
        <v>3.6059461335838119</v>
      </c>
      <c r="G97" s="4">
        <f t="shared" si="8"/>
        <v>2.8320138558499801</v>
      </c>
      <c r="I97" s="4">
        <f t="shared" si="9"/>
        <v>1.0276396706569872</v>
      </c>
    </row>
    <row r="98" spans="1:9" x14ac:dyDescent="0.2">
      <c r="A98" s="4">
        <f>IF('True_Odds_Calculator_3-way'!A97="","",'True_Odds_Calculator_3-way'!A97)</f>
        <v>2.89</v>
      </c>
      <c r="B98" s="4">
        <f>IF('True_Odds_Calculator_3-way'!B97="","",'True_Odds_Calculator_3-way'!B97)</f>
        <v>3.08</v>
      </c>
      <c r="C98" s="4">
        <f>IF('True_Odds_Calculator_3-way'!C97="","",'True_Odds_Calculator_3-way'!C97)</f>
        <v>2.8</v>
      </c>
      <c r="D98" s="4">
        <f t="shared" si="5"/>
        <v>2.7838943063856592E-2</v>
      </c>
      <c r="E98" s="4">
        <f t="shared" si="6"/>
        <v>2.9696403549743113</v>
      </c>
      <c r="F98" s="4">
        <f t="shared" si="7"/>
        <v>3.170620502956472</v>
      </c>
      <c r="G98" s="4">
        <f t="shared" si="8"/>
        <v>2.8746931920940444</v>
      </c>
      <c r="I98" s="4">
        <f t="shared" si="9"/>
        <v>1.0278389430638566</v>
      </c>
    </row>
    <row r="99" spans="1:9" x14ac:dyDescent="0.2">
      <c r="A99" s="4">
        <f>IF('True_Odds_Calculator_3-way'!A98="","",'True_Odds_Calculator_3-way'!A98)</f>
        <v>1.75</v>
      </c>
      <c r="B99" s="4">
        <f>IF('True_Odds_Calculator_3-way'!B98="","",'True_Odds_Calculator_3-way'!B98)</f>
        <v>3.74</v>
      </c>
      <c r="C99" s="4">
        <f>IF('True_Odds_Calculator_3-way'!C98="","",'True_Odds_Calculator_3-way'!C98)</f>
        <v>5.23</v>
      </c>
      <c r="D99" s="4">
        <f t="shared" si="5"/>
        <v>3.0012839483090303E-2</v>
      </c>
      <c r="E99" s="4">
        <f t="shared" si="6"/>
        <v>1.7811840616097099</v>
      </c>
      <c r="F99" s="4">
        <f t="shared" si="7"/>
        <v>3.8853752248852165</v>
      </c>
      <c r="G99" s="4">
        <f t="shared" si="8"/>
        <v>5.5187543832778454</v>
      </c>
      <c r="I99" s="4">
        <f t="shared" si="9"/>
        <v>1.0300128394830903</v>
      </c>
    </row>
    <row r="100" spans="1:9" x14ac:dyDescent="0.2">
      <c r="A100" s="4">
        <f>IF('True_Odds_Calculator_3-way'!A99="","",'True_Odds_Calculator_3-way'!A99)</f>
        <v>2.66</v>
      </c>
      <c r="B100" s="4">
        <f>IF('True_Odds_Calculator_3-way'!B99="","",'True_Odds_Calculator_3-way'!B99)</f>
        <v>3.48</v>
      </c>
      <c r="C100" s="4">
        <f>IF('True_Odds_Calculator_3-way'!C99="","",'True_Odds_Calculator_3-way'!C99)</f>
        <v>2.63</v>
      </c>
      <c r="D100" s="4">
        <f t="shared" si="5"/>
        <v>4.352430834526988E-2</v>
      </c>
      <c r="E100" s="4">
        <f t="shared" si="6"/>
        <v>2.7667741108428712</v>
      </c>
      <c r="F100" s="4">
        <f t="shared" si="7"/>
        <v>3.6650413312388372</v>
      </c>
      <c r="G100" s="4">
        <f t="shared" si="8"/>
        <v>2.7343320211042852</v>
      </c>
      <c r="I100" s="4">
        <f t="shared" si="9"/>
        <v>1.0435243083452699</v>
      </c>
    </row>
    <row r="101" spans="1:9" x14ac:dyDescent="0.2">
      <c r="A101" s="4">
        <f>IF('True_Odds_Calculator_3-way'!A100="","",'True_Odds_Calculator_3-way'!A100)</f>
        <v>4.3099999999999996</v>
      </c>
      <c r="B101" s="4">
        <f>IF('True_Odds_Calculator_3-way'!B100="","",'True_Odds_Calculator_3-way'!B100)</f>
        <v>4.33</v>
      </c>
      <c r="C101" s="4">
        <f>IF('True_Odds_Calculator_3-way'!C100="","",'True_Odds_Calculator_3-way'!C100)</f>
        <v>1.71</v>
      </c>
      <c r="D101" s="4">
        <f t="shared" si="5"/>
        <v>4.7760765339435629E-2</v>
      </c>
      <c r="E101" s="4">
        <f t="shared" si="6"/>
        <v>4.6275235414367799</v>
      </c>
      <c r="F101" s="4">
        <f t="shared" si="7"/>
        <v>4.6505868294934256</v>
      </c>
      <c r="G101" s="4">
        <f t="shared" si="8"/>
        <v>1.7578552108282921</v>
      </c>
      <c r="I101" s="4">
        <f t="shared" si="9"/>
        <v>1.0477607653394356</v>
      </c>
    </row>
    <row r="102" spans="1:9" x14ac:dyDescent="0.2">
      <c r="A102" s="4">
        <f>IF('True_Odds_Calculator_3-way'!A101="","",'True_Odds_Calculator_3-way'!A101)</f>
        <v>2.1800000000000002</v>
      </c>
      <c r="B102" s="4">
        <f>IF('True_Odds_Calculator_3-way'!B101="","",'True_Odds_Calculator_3-way'!B101)</f>
        <v>3.84</v>
      </c>
      <c r="C102" s="4">
        <f>IF('True_Odds_Calculator_3-way'!C101="","",'True_Odds_Calculator_3-way'!C101)</f>
        <v>3.07</v>
      </c>
      <c r="D102" s="4">
        <f t="shared" si="5"/>
        <v>4.486516201974311E-2</v>
      </c>
      <c r="E102" s="4">
        <f t="shared" si="6"/>
        <v>2.2534675903441768</v>
      </c>
      <c r="F102" s="4">
        <f t="shared" si="7"/>
        <v>4.0739567754115438</v>
      </c>
      <c r="G102" s="4">
        <f t="shared" si="8"/>
        <v>3.2177325894894708</v>
      </c>
      <c r="I102" s="4">
        <f t="shared" si="9"/>
        <v>1.0448651620197431</v>
      </c>
    </row>
    <row r="103" spans="1: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4.97</v>
      </c>
      <c r="C103" s="4">
        <f>IF('True_Odds_Calculator_3-way'!C102="","",'True_Odds_Calculator_3-way'!C102)</f>
        <v>6.92</v>
      </c>
      <c r="D103" s="4">
        <f t="shared" si="5"/>
        <v>3.0647420830310912E-2</v>
      </c>
      <c r="E103" s="4">
        <f t="shared" si="6"/>
        <v>1.4821057226614092</v>
      </c>
      <c r="F103" s="4">
        <f t="shared" si="7"/>
        <v>5.2358368429218842</v>
      </c>
      <c r="G103" s="4">
        <f t="shared" si="8"/>
        <v>7.4464120681152819</v>
      </c>
      <c r="I103" s="4">
        <f t="shared" si="9"/>
        <v>1.0306474208303109</v>
      </c>
    </row>
    <row r="104" spans="1:9" x14ac:dyDescent="0.2">
      <c r="A104" s="4">
        <f>IF('True_Odds_Calculator_3-way'!A103="","",'True_Odds_Calculator_3-way'!A103)</f>
        <v>2.13</v>
      </c>
      <c r="B104" s="4">
        <f>IF('True_Odds_Calculator_3-way'!B103="","",'True_Odds_Calculator_3-way'!B103)</f>
        <v>3.51</v>
      </c>
      <c r="C104" s="4">
        <f>IF('True_Odds_Calculator_3-way'!C103="","",'True_Odds_Calculator_3-way'!C103)</f>
        <v>3.65</v>
      </c>
      <c r="D104" s="4">
        <f t="shared" si="5"/>
        <v>2.8356455715128348E-2</v>
      </c>
      <c r="E104" s="4">
        <f t="shared" si="6"/>
        <v>2.1737645840046236</v>
      </c>
      <c r="F104" s="4">
        <f t="shared" si="7"/>
        <v>3.6304475515079027</v>
      </c>
      <c r="G104" s="4">
        <f t="shared" si="8"/>
        <v>3.7804260383064587</v>
      </c>
      <c r="I104" s="4">
        <f t="shared" si="9"/>
        <v>1.0283564557151283</v>
      </c>
    </row>
    <row r="105" spans="1:9" x14ac:dyDescent="0.2">
      <c r="A105" s="4">
        <f>IF('True_Odds_Calculator_3-way'!A104="","",'True_Odds_Calculator_3-way'!A104)</f>
        <v>3.02</v>
      </c>
      <c r="B105" s="4">
        <f>IF('True_Odds_Calculator_3-way'!B104="","",'True_Odds_Calculator_3-way'!B104)</f>
        <v>3.51</v>
      </c>
      <c r="C105" s="4">
        <f>IF('True_Odds_Calculator_3-way'!C104="","",'True_Odds_Calculator_3-way'!C104)</f>
        <v>2.4300000000000002</v>
      </c>
      <c r="D105" s="4">
        <f t="shared" si="5"/>
        <v>2.7548746459710394E-2</v>
      </c>
      <c r="E105" s="4">
        <f t="shared" si="6"/>
        <v>3.1061407526225886</v>
      </c>
      <c r="F105" s="4">
        <f t="shared" si="7"/>
        <v>3.6269024404461687</v>
      </c>
      <c r="G105" s="4">
        <f t="shared" si="8"/>
        <v>2.485461799120813</v>
      </c>
      <c r="I105" s="4">
        <f t="shared" si="9"/>
        <v>1.0275487464597104</v>
      </c>
    </row>
    <row r="106" spans="1:9" x14ac:dyDescent="0.2">
      <c r="A106" s="4">
        <f>IF('True_Odds_Calculator_3-way'!A105="","",'True_Odds_Calculator_3-way'!A105)</f>
        <v>2.31</v>
      </c>
      <c r="B106" s="4">
        <f>IF('True_Odds_Calculator_3-way'!B105="","",'True_Odds_Calculator_3-way'!B105)</f>
        <v>3.7</v>
      </c>
      <c r="C106" s="4">
        <f>IF('True_Odds_Calculator_3-way'!C105="","",'True_Odds_Calculator_3-way'!C105)</f>
        <v>3.08</v>
      </c>
      <c r="D106" s="4">
        <f t="shared" si="5"/>
        <v>2.7846027846027743E-2</v>
      </c>
      <c r="E106" s="4">
        <f t="shared" si="6"/>
        <v>2.3606149880316698</v>
      </c>
      <c r="F106" s="4">
        <f t="shared" si="7"/>
        <v>3.8315899581589958</v>
      </c>
      <c r="G106" s="4">
        <f t="shared" si="8"/>
        <v>3.1706442438481508</v>
      </c>
      <c r="I106" s="4">
        <f t="shared" si="9"/>
        <v>1.0278460278460277</v>
      </c>
    </row>
    <row r="107" spans="1:9" x14ac:dyDescent="0.2">
      <c r="A107" s="4">
        <f>IF('True_Odds_Calculator_3-way'!A106="","",'True_Odds_Calculator_3-way'!A106)</f>
        <v>2.46</v>
      </c>
      <c r="B107" s="4">
        <f>IF('True_Odds_Calculator_3-way'!B106="","",'True_Odds_Calculator_3-way'!B106)</f>
        <v>3.49</v>
      </c>
      <c r="C107" s="4">
        <f>IF('True_Odds_Calculator_3-way'!C106="","",'True_Odds_Calculator_3-way'!C106)</f>
        <v>2.98</v>
      </c>
      <c r="D107" s="4">
        <f t="shared" si="5"/>
        <v>2.860748612870645E-2</v>
      </c>
      <c r="E107" s="4">
        <f t="shared" si="6"/>
        <v>2.5190932383969749</v>
      </c>
      <c r="F107" s="4">
        <f t="shared" si="7"/>
        <v>3.6101458047160908</v>
      </c>
      <c r="G107" s="4">
        <f t="shared" si="8"/>
        <v>3.0671587431924148</v>
      </c>
      <c r="I107" s="4">
        <f t="shared" si="9"/>
        <v>1.0286074861287064</v>
      </c>
    </row>
    <row r="108" spans="1:9" x14ac:dyDescent="0.2">
      <c r="A108" s="4">
        <f>IF('True_Odds_Calculator_3-way'!A107="","",'True_Odds_Calculator_3-way'!A107)</f>
        <v>2.44</v>
      </c>
      <c r="B108" s="4">
        <f>IF('True_Odds_Calculator_3-way'!B107="","",'True_Odds_Calculator_3-way'!B107)</f>
        <v>3.72</v>
      </c>
      <c r="C108" s="4">
        <f>IF('True_Odds_Calculator_3-way'!C107="","",'True_Odds_Calculator_3-way'!C107)</f>
        <v>2.86</v>
      </c>
      <c r="D108" s="4">
        <f t="shared" si="5"/>
        <v>2.8303619525195334E-2</v>
      </c>
      <c r="E108" s="4">
        <f t="shared" si="6"/>
        <v>2.4974929807566002</v>
      </c>
      <c r="F108" s="4">
        <f t="shared" si="7"/>
        <v>3.8553077634713842</v>
      </c>
      <c r="G108" s="4">
        <f t="shared" si="8"/>
        <v>2.9393107879452507</v>
      </c>
      <c r="I108" s="4">
        <f t="shared" si="9"/>
        <v>1.0283036195251953</v>
      </c>
    </row>
    <row r="109" spans="1:9" x14ac:dyDescent="0.2">
      <c r="A109" s="4">
        <f>IF('True_Odds_Calculator_3-way'!A108="","",'True_Odds_Calculator_3-way'!A108)</f>
        <v>2.66</v>
      </c>
      <c r="B109" s="4">
        <f>IF('True_Odds_Calculator_3-way'!B108="","",'True_Odds_Calculator_3-way'!B108)</f>
        <v>3.5</v>
      </c>
      <c r="C109" s="4">
        <f>IF('True_Odds_Calculator_3-way'!C108="","",'True_Odds_Calculator_3-way'!C108)</f>
        <v>2.74</v>
      </c>
      <c r="D109" s="4">
        <f t="shared" si="5"/>
        <v>2.6617638987980863E-2</v>
      </c>
      <c r="E109" s="4">
        <f t="shared" si="6"/>
        <v>2.7242960378769006</v>
      </c>
      <c r="F109" s="4">
        <f t="shared" si="7"/>
        <v>3.6121720742747638</v>
      </c>
      <c r="G109" s="4">
        <f t="shared" si="8"/>
        <v>2.8082712561006939</v>
      </c>
      <c r="I109" s="4">
        <f t="shared" si="9"/>
        <v>1.0266176389879809</v>
      </c>
    </row>
    <row r="110" spans="1:9" x14ac:dyDescent="0.2">
      <c r="A110" s="4">
        <f>IF('True_Odds_Calculator_3-way'!A109="","",'True_Odds_Calculator_3-way'!A109)</f>
        <v>1.91</v>
      </c>
      <c r="B110" s="4">
        <f>IF('True_Odds_Calculator_3-way'!B109="","",'True_Odds_Calculator_3-way'!B109)</f>
        <v>4</v>
      </c>
      <c r="C110" s="4">
        <f>IF('True_Odds_Calculator_3-way'!C109="","",'True_Odds_Calculator_3-way'!C109)</f>
        <v>3.82</v>
      </c>
      <c r="D110" s="4">
        <f t="shared" si="5"/>
        <v>3.5340314136125706E-2</v>
      </c>
      <c r="E110" s="4">
        <f t="shared" si="6"/>
        <v>1.9539641943734014</v>
      </c>
      <c r="F110" s="4">
        <f t="shared" si="7"/>
        <v>4.197802197802198</v>
      </c>
      <c r="G110" s="4">
        <f t="shared" si="8"/>
        <v>4</v>
      </c>
      <c r="I110" s="4">
        <f t="shared" si="9"/>
        <v>1.0353403141361257</v>
      </c>
    </row>
    <row r="111" spans="1:9" x14ac:dyDescent="0.2">
      <c r="A111" s="4">
        <f>IF('True_Odds_Calculator_3-way'!A110="","",'True_Odds_Calculator_3-way'!A110)</f>
        <v>2.74</v>
      </c>
      <c r="B111" s="4">
        <f>IF('True_Odds_Calculator_3-way'!B110="","",'True_Odds_Calculator_3-way'!B110)</f>
        <v>3.27</v>
      </c>
      <c r="C111" s="4">
        <f>IF('True_Odds_Calculator_3-way'!C110="","",'True_Odds_Calculator_3-way'!C110)</f>
        <v>2.8</v>
      </c>
      <c r="D111" s="4">
        <f t="shared" si="5"/>
        <v>2.791675834600893E-2</v>
      </c>
      <c r="E111" s="4">
        <f t="shared" si="6"/>
        <v>2.8116905337937901</v>
      </c>
      <c r="F111" s="4">
        <f t="shared" si="7"/>
        <v>3.3726265524986063</v>
      </c>
      <c r="G111" s="4">
        <f t="shared" si="8"/>
        <v>2.8749075596354938</v>
      </c>
      <c r="I111" s="4">
        <f t="shared" si="9"/>
        <v>1.0279167583460089</v>
      </c>
    </row>
    <row r="112" spans="1:9" x14ac:dyDescent="0.2">
      <c r="A112" s="4">
        <f>IF('True_Odds_Calculator_3-way'!A111="","",'True_Odds_Calculator_3-way'!A111)</f>
        <v>1.45</v>
      </c>
      <c r="B112" s="4">
        <f>IF('True_Odds_Calculator_3-way'!B111="","",'True_Odds_Calculator_3-way'!B111)</f>
        <v>4.4800000000000004</v>
      </c>
      <c r="C112" s="4">
        <f>IF('True_Odds_Calculator_3-way'!C111="","",'True_Odds_Calculator_3-way'!C111)</f>
        <v>7.23</v>
      </c>
      <c r="D112" s="4">
        <f t="shared" si="5"/>
        <v>5.118204457344544E-2</v>
      </c>
      <c r="E112" s="4">
        <f t="shared" si="6"/>
        <v>1.4867799447447001</v>
      </c>
      <c r="F112" s="4">
        <f t="shared" si="7"/>
        <v>4.8507519620142485</v>
      </c>
      <c r="G112" s="4">
        <f t="shared" si="8"/>
        <v>8.247293109765879</v>
      </c>
      <c r="I112" s="4">
        <f t="shared" si="9"/>
        <v>1.0511820445734454</v>
      </c>
    </row>
    <row r="113" spans="1:9" x14ac:dyDescent="0.2">
      <c r="A113" s="4">
        <f>IF('True_Odds_Calculator_3-way'!A112="","",'True_Odds_Calculator_3-way'!A112)</f>
        <v>1.26</v>
      </c>
      <c r="B113" s="4">
        <f>IF('True_Odds_Calculator_3-way'!B112="","",'True_Odds_Calculator_3-way'!B112)</f>
        <v>6.11</v>
      </c>
      <c r="C113" s="4">
        <f>IF('True_Odds_Calculator_3-way'!C112="","",'True_Odds_Calculator_3-way'!C112)</f>
        <v>12.3</v>
      </c>
      <c r="D113" s="4">
        <f t="shared" si="5"/>
        <v>3.861772777185335E-2</v>
      </c>
      <c r="E113" s="4">
        <f t="shared" si="6"/>
        <v>1.2807734351393663</v>
      </c>
      <c r="F113" s="4">
        <f t="shared" si="7"/>
        <v>6.6315835916369856</v>
      </c>
      <c r="G113" s="4">
        <f t="shared" si="8"/>
        <v>14.613850109419323</v>
      </c>
      <c r="I113" s="4">
        <f t="shared" si="9"/>
        <v>1.0386177277718533</v>
      </c>
    </row>
    <row r="114" spans="1:9" x14ac:dyDescent="0.2">
      <c r="A114" s="4">
        <f>IF('True_Odds_Calculator_3-way'!A113="","",'True_Odds_Calculator_3-way'!A113)</f>
        <v>3.01</v>
      </c>
      <c r="B114" s="4">
        <f>IF('True_Odds_Calculator_3-way'!B113="","",'True_Odds_Calculator_3-way'!B113)</f>
        <v>3.16</v>
      </c>
      <c r="C114" s="4">
        <f>IF('True_Odds_Calculator_3-way'!C113="","",'True_Odds_Calculator_3-way'!C113)</f>
        <v>2.6</v>
      </c>
      <c r="D114" s="4">
        <f t="shared" si="5"/>
        <v>3.3296994439178551E-2</v>
      </c>
      <c r="E114" s="4">
        <f t="shared" si="6"/>
        <v>3.1140335855100778</v>
      </c>
      <c r="F114" s="4">
        <f t="shared" si="7"/>
        <v>3.2748585715193754</v>
      </c>
      <c r="G114" s="4">
        <f t="shared" si="8"/>
        <v>2.6772587126723479</v>
      </c>
      <c r="I114" s="4">
        <f t="shared" si="9"/>
        <v>1.0332969944391786</v>
      </c>
    </row>
    <row r="115" spans="1:9" x14ac:dyDescent="0.2">
      <c r="A115" s="4">
        <f>IF('True_Odds_Calculator_3-way'!A114="","",'True_Odds_Calculator_3-way'!A114)</f>
        <v>2.5499999999999998</v>
      </c>
      <c r="B115" s="4">
        <f>IF('True_Odds_Calculator_3-way'!B114="","",'True_Odds_Calculator_3-way'!B114)</f>
        <v>3.3</v>
      </c>
      <c r="C115" s="4">
        <f>IF('True_Odds_Calculator_3-way'!C114="","",'True_Odds_Calculator_3-way'!C114)</f>
        <v>2.9</v>
      </c>
      <c r="D115" s="4">
        <f t="shared" si="5"/>
        <v>4.0014751982297758E-2</v>
      </c>
      <c r="E115" s="4">
        <f t="shared" si="6"/>
        <v>2.6397858185948406</v>
      </c>
      <c r="F115" s="4">
        <f t="shared" si="7"/>
        <v>3.4519414385741563</v>
      </c>
      <c r="G115" s="4">
        <f t="shared" si="8"/>
        <v>3.0166882996476918</v>
      </c>
      <c r="I115" s="4">
        <f t="shared" si="9"/>
        <v>1.0400147519822978</v>
      </c>
    </row>
    <row r="116" spans="1:9" x14ac:dyDescent="0.2">
      <c r="A116" s="4">
        <f>IF('True_Odds_Calculator_3-way'!A115="","",'True_Odds_Calculator_3-way'!A115)</f>
        <v>2.79</v>
      </c>
      <c r="B116" s="4">
        <f>IF('True_Odds_Calculator_3-way'!B115="","",'True_Odds_Calculator_3-way'!B115)</f>
        <v>3.38</v>
      </c>
      <c r="C116" s="4">
        <f>IF('True_Odds_Calculator_3-way'!C115="","",'True_Odds_Calculator_3-way'!C115)</f>
        <v>2.6</v>
      </c>
      <c r="D116" s="4">
        <f t="shared" si="5"/>
        <v>3.8896311849165421E-2</v>
      </c>
      <c r="E116" s="4">
        <f t="shared" si="6"/>
        <v>2.8947120697417428</v>
      </c>
      <c r="F116" s="4">
        <f t="shared" si="7"/>
        <v>3.534911035585766</v>
      </c>
      <c r="G116" s="4">
        <f t="shared" si="8"/>
        <v>2.6907040003043505</v>
      </c>
      <c r="I116" s="4">
        <f t="shared" si="9"/>
        <v>1.0388963118491654</v>
      </c>
    </row>
    <row r="117" spans="1:9" x14ac:dyDescent="0.2">
      <c r="A117" s="4">
        <f>IF('True_Odds_Calculator_3-way'!A116="","",'True_Odds_Calculator_3-way'!A116)</f>
        <v>2.4700000000000002</v>
      </c>
      <c r="B117" s="4">
        <f>IF('True_Odds_Calculator_3-way'!B116="","",'True_Odds_Calculator_3-way'!B116)</f>
        <v>3.2</v>
      </c>
      <c r="C117" s="4">
        <f>IF('True_Odds_Calculator_3-way'!C116="","",'True_Odds_Calculator_3-way'!C116)</f>
        <v>3.11</v>
      </c>
      <c r="D117" s="4">
        <f t="shared" si="5"/>
        <v>3.8901707955270481E-2</v>
      </c>
      <c r="E117" s="4">
        <f t="shared" si="6"/>
        <v>2.5517295311307304</v>
      </c>
      <c r="F117" s="4">
        <f t="shared" si="7"/>
        <v>3.3385329424270367</v>
      </c>
      <c r="G117" s="4">
        <f t="shared" si="8"/>
        <v>3.2406909201810188</v>
      </c>
      <c r="I117" s="4">
        <f t="shared" si="9"/>
        <v>1.0389017079552705</v>
      </c>
    </row>
    <row r="118" spans="1:9" x14ac:dyDescent="0.2">
      <c r="A118" s="4">
        <f>IF('True_Odds_Calculator_3-way'!A117="","",'True_Odds_Calculator_3-way'!A117)</f>
        <v>2.17</v>
      </c>
      <c r="B118" s="4">
        <f>IF('True_Odds_Calculator_3-way'!B117="","",'True_Odds_Calculator_3-way'!B117)</f>
        <v>3.08</v>
      </c>
      <c r="C118" s="4">
        <f>IF('True_Odds_Calculator_3-way'!C117="","",'True_Odds_Calculator_3-way'!C117)</f>
        <v>3.86</v>
      </c>
      <c r="D118" s="4">
        <f t="shared" si="5"/>
        <v>4.4572175275835679E-2</v>
      </c>
      <c r="E118" s="4">
        <f t="shared" si="6"/>
        <v>2.242292728670952</v>
      </c>
      <c r="F118" s="4">
        <f t="shared" si="7"/>
        <v>3.2277021235850358</v>
      </c>
      <c r="G118" s="4">
        <f t="shared" si="8"/>
        <v>4.0948369855058724</v>
      </c>
      <c r="I118" s="4">
        <f t="shared" si="9"/>
        <v>1.0445721752758357</v>
      </c>
    </row>
    <row r="119" spans="1:9" x14ac:dyDescent="0.2">
      <c r="A119" s="4">
        <f>IF('True_Odds_Calculator_3-way'!A118="","",'True_Odds_Calculator_3-way'!A118)</f>
        <v>1.43</v>
      </c>
      <c r="B119" s="4">
        <f>IF('True_Odds_Calculator_3-way'!B118="","",'True_Odds_Calculator_3-way'!B118)</f>
        <v>4.3499999999999996</v>
      </c>
      <c r="C119" s="4">
        <f>IF('True_Odds_Calculator_3-way'!C118="","",'True_Odds_Calculator_3-way'!C118)</f>
        <v>8.09</v>
      </c>
      <c r="D119" s="4">
        <f t="shared" si="5"/>
        <v>5.2795151085931691E-2</v>
      </c>
      <c r="E119" s="4">
        <f t="shared" si="6"/>
        <v>1.4669159501269196</v>
      </c>
      <c r="F119" s="4">
        <f t="shared" si="7"/>
        <v>4.7106112796104878</v>
      </c>
      <c r="G119" s="4">
        <f t="shared" si="8"/>
        <v>9.4329824247898078</v>
      </c>
      <c r="I119" s="4">
        <f t="shared" si="9"/>
        <v>1.0527951510859317</v>
      </c>
    </row>
    <row r="120" spans="1:9" x14ac:dyDescent="0.2">
      <c r="A120" s="4">
        <f>IF('True_Odds_Calculator_3-way'!A119="","",'True_Odds_Calculator_3-way'!A119)</f>
        <v>1.94</v>
      </c>
      <c r="B120" s="4">
        <f>IF('True_Odds_Calculator_3-way'!B119="","",'True_Odds_Calculator_3-way'!B119)</f>
        <v>3.81</v>
      </c>
      <c r="C120" s="4">
        <f>IF('True_Odds_Calculator_3-way'!C119="","",'True_Odds_Calculator_3-way'!C119)</f>
        <v>3.89</v>
      </c>
      <c r="D120" s="4">
        <f t="shared" si="5"/>
        <v>3.5000517867183056E-2</v>
      </c>
      <c r="E120" s="4">
        <f t="shared" si="6"/>
        <v>1.9849261601516153</v>
      </c>
      <c r="F120" s="4">
        <f t="shared" si="7"/>
        <v>3.9872352282664543</v>
      </c>
      <c r="G120" s="4">
        <f t="shared" si="8"/>
        <v>4.0749369586305573</v>
      </c>
      <c r="I120" s="4">
        <f t="shared" si="9"/>
        <v>1.0350005178671831</v>
      </c>
    </row>
    <row r="121" spans="1:9" x14ac:dyDescent="0.2">
      <c r="A121" s="4">
        <f>IF('True_Odds_Calculator_3-way'!A120="","",'True_Odds_Calculator_3-way'!A120)</f>
        <v>2.66</v>
      </c>
      <c r="B121" s="4">
        <f>IF('True_Odds_Calculator_3-way'!B120="","",'True_Odds_Calculator_3-way'!B120)</f>
        <v>3.55</v>
      </c>
      <c r="C121" s="4">
        <f>IF('True_Odds_Calculator_3-way'!C120="","",'True_Odds_Calculator_3-way'!C120)</f>
        <v>2.66</v>
      </c>
      <c r="D121" s="4">
        <f t="shared" si="5"/>
        <v>3.3569840093190528E-2</v>
      </c>
      <c r="E121" s="4">
        <f t="shared" si="6"/>
        <v>2.7416045678892864</v>
      </c>
      <c r="F121" s="4">
        <f t="shared" si="7"/>
        <v>3.69685501761712</v>
      </c>
      <c r="G121" s="4">
        <f t="shared" si="8"/>
        <v>2.7416045678892864</v>
      </c>
      <c r="I121" s="4">
        <f t="shared" si="9"/>
        <v>1.0335698400931905</v>
      </c>
    </row>
    <row r="122" spans="1:9" x14ac:dyDescent="0.2">
      <c r="A122" s="4">
        <f>IF('True_Odds_Calculator_3-way'!A121="","",'True_Odds_Calculator_3-way'!A121)</f>
        <v>2.67</v>
      </c>
      <c r="B122" s="4">
        <f>IF('True_Odds_Calculator_3-way'!B121="","",'True_Odds_Calculator_3-way'!B121)</f>
        <v>3.46</v>
      </c>
      <c r="C122" s="4">
        <f>IF('True_Odds_Calculator_3-way'!C121="","",'True_Odds_Calculator_3-way'!C121)</f>
        <v>2.71</v>
      </c>
      <c r="D122" s="4">
        <f t="shared" si="5"/>
        <v>3.2552866283355186E-2</v>
      </c>
      <c r="E122" s="4">
        <f t="shared" si="6"/>
        <v>2.749663387885156</v>
      </c>
      <c r="F122" s="4">
        <f t="shared" si="7"/>
        <v>3.594970678421272</v>
      </c>
      <c r="G122" s="4">
        <f t="shared" si="8"/>
        <v>2.7921048853400241</v>
      </c>
      <c r="I122" s="4">
        <f t="shared" si="9"/>
        <v>1.0325528662833552</v>
      </c>
    </row>
    <row r="123" spans="1:9" x14ac:dyDescent="0.2">
      <c r="A123" s="4">
        <f>IF('True_Odds_Calculator_3-way'!A122="","",'True_Odds_Calculator_3-way'!A122)</f>
        <v>2.63</v>
      </c>
      <c r="B123" s="4">
        <f>IF('True_Odds_Calculator_3-way'!B122="","",'True_Odds_Calculator_3-way'!B122)</f>
        <v>3.05</v>
      </c>
      <c r="C123" s="4">
        <f>IF('True_Odds_Calculator_3-way'!C122="","",'True_Odds_Calculator_3-way'!C122)</f>
        <v>3.02</v>
      </c>
      <c r="D123" s="4">
        <f t="shared" si="5"/>
        <v>3.9222817155715184E-2</v>
      </c>
      <c r="E123" s="4">
        <f t="shared" si="6"/>
        <v>2.7236537503705569</v>
      </c>
      <c r="F123" s="4">
        <f t="shared" si="7"/>
        <v>3.1766747691959343</v>
      </c>
      <c r="G123" s="4">
        <f t="shared" si="8"/>
        <v>3.1441443468186185</v>
      </c>
      <c r="I123" s="4">
        <f t="shared" si="9"/>
        <v>1.0392228171557152</v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D9" sqref="AD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1.78</v>
      </c>
      <c r="B3">
        <v>3.94</v>
      </c>
      <c r="C3">
        <v>4.5199999999999996</v>
      </c>
      <c r="D3" s="20">
        <f>IF(OR($A3="",$B3="",$C3=""),"",(1/A3)+(1/B3)+(1/C3)-1)</f>
        <v>3.6843797461070915E-2</v>
      </c>
      <c r="E3" s="17">
        <f>IF(OR($A3="",$B3="",$C3=""),"",A3*'MPTO_working_3-way'!$I2)</f>
        <v>1.8455819594807064</v>
      </c>
      <c r="F3" s="21">
        <f>IF(OR($A3="",$B3="",$C3=""),"",B3*'MPTO_working_3-way'!$I2)</f>
        <v>4.0851645619966197</v>
      </c>
      <c r="G3" s="22">
        <f>IF(OR($A3="",$B3="",$C3=""),"",C3*'MPTO_working_3-way'!$I2)</f>
        <v>4.68653396452404</v>
      </c>
      <c r="H3" s="17">
        <f>IF(OR($A3="",$B3="",$C3=""),"",'MPTO_working_3-way'!E2)</f>
        <v>1.8197816147064714</v>
      </c>
      <c r="I3" s="21">
        <f>IF(OR($A3="",$B3="",$C3=""),"",'MPTO_working_3-way'!F2)</f>
        <v>4.1403437279266404</v>
      </c>
      <c r="J3" s="22">
        <f>IF(OR($A3="",$B3="",$C3=""),"",'MPTO_working_3-way'!G2)</f>
        <v>4.7856582116122732</v>
      </c>
      <c r="K3" s="17">
        <f>IF(OR($A3="",$B3="",$C3=""),"",'OddsRatio_working_3-way'!H2)</f>
        <v>1.8291517613780601</v>
      </c>
      <c r="L3" s="21">
        <f>IF(OR($A3="",$B3="",$C3=""),"",'OddsRatio_working_3-way'!I2)</f>
        <v>4.1252643313480757</v>
      </c>
      <c r="M3" s="22">
        <f>IF(OR($A3="",$B3="",$C3=""),"",'OddsRatio_working_3-way'!J2)</f>
        <v>4.741813076988171</v>
      </c>
      <c r="N3" s="23">
        <f>(1/E3)* 100</f>
        <v>54.183451179885353</v>
      </c>
      <c r="O3" s="24">
        <f>(1/F3)* 100</f>
        <v>24.478818045735007</v>
      </c>
      <c r="P3" s="24">
        <f>(1/G3)* 100</f>
        <v>21.337730774379633</v>
      </c>
      <c r="Q3" t="s">
        <v>89</v>
      </c>
      <c r="R3" t="s">
        <v>80</v>
      </c>
      <c r="S3" t="s">
        <v>326</v>
      </c>
      <c r="AD3" s="28"/>
      <c r="AE3" s="28"/>
      <c r="AH3" s="37"/>
      <c r="AI3" s="28"/>
      <c r="AJ3" t="s">
        <v>122</v>
      </c>
    </row>
    <row r="4" spans="1:36" s="40" customFormat="1" ht="15" x14ac:dyDescent="0.25">
      <c r="A4">
        <v>2.42</v>
      </c>
      <c r="B4">
        <v>3.34</v>
      </c>
      <c r="C4">
        <v>3.12</v>
      </c>
      <c r="D4" s="20">
        <f t="shared" ref="D4:D67" si="0">IF(OR($A4="",$B4="",$C4=""),"",(1/A4)+(1/B4)+(1/C4)-1)</f>
        <v>3.3137158613478768E-2</v>
      </c>
      <c r="E4" s="17">
        <f>IF(OR($A4="",$B4="",$C4=""),"",A4*'MPTO_working_3-way'!$I3)</f>
        <v>2.5001919238446186</v>
      </c>
      <c r="F4" s="21">
        <f>IF(OR($A4="",$B4="",$C4=""),"",B4*'MPTO_working_3-way'!$I3)</f>
        <v>3.4506781097690191</v>
      </c>
      <c r="G4" s="22">
        <f>IF(OR($A4="",$B4="",$C4=""),"",C4*'MPTO_working_3-way'!$I3)</f>
        <v>3.223387934874054</v>
      </c>
      <c r="H4" s="17"/>
      <c r="I4" s="21"/>
      <c r="J4" s="22"/>
      <c r="K4" s="17"/>
      <c r="L4" s="21"/>
      <c r="M4" s="22"/>
      <c r="N4" s="23">
        <f t="shared" ref="N4" si="1">(1/E4)* 100</f>
        <v>39.996929454210481</v>
      </c>
      <c r="O4" s="24">
        <f t="shared" ref="O4" si="2">(1/F4)* 100</f>
        <v>28.979811161433943</v>
      </c>
      <c r="P4" s="24">
        <f t="shared" ref="P4" si="3">(1/G4)* 100</f>
        <v>31.023259384355566</v>
      </c>
      <c r="Q4" t="s">
        <v>92</v>
      </c>
      <c r="R4" t="s">
        <v>90</v>
      </c>
      <c r="S4" t="s">
        <v>326</v>
      </c>
      <c r="AD4" s="37"/>
      <c r="AE4" s="37"/>
      <c r="AH4" s="37"/>
      <c r="AI4" s="37"/>
      <c r="AJ4" t="s">
        <v>122</v>
      </c>
    </row>
    <row r="5" spans="1:36" s="40" customFormat="1" ht="15" x14ac:dyDescent="0.25">
      <c r="A5">
        <v>1.95</v>
      </c>
      <c r="B5">
        <v>3.32</v>
      </c>
      <c r="C5">
        <v>4.5199999999999996</v>
      </c>
      <c r="D5" s="20">
        <f t="shared" si="0"/>
        <v>3.5264270150718868E-2</v>
      </c>
      <c r="E5" s="17">
        <f>IF(OR($A5="",$B5="",$C5=""),"",A5*'MPTO_working_3-way'!$I4)</f>
        <v>2.0187653267939019</v>
      </c>
      <c r="F5" s="21">
        <f>IF(OR($A5="",$B5="",$C5=""),"",B5*'MPTO_working_3-way'!$I4)</f>
        <v>3.4370773769003864</v>
      </c>
      <c r="G5" s="22">
        <f>IF(OR($A5="",$B5="",$C5=""),"",C5*'MPTO_working_3-way'!$I4)</f>
        <v>4.6793945010812488</v>
      </c>
      <c r="H5" s="17"/>
      <c r="I5" s="21"/>
      <c r="J5" s="22"/>
      <c r="K5" s="17"/>
      <c r="L5" s="21"/>
      <c r="M5" s="22"/>
      <c r="N5" s="23">
        <f t="shared" ref="N5:N68" si="4">(1/E5)* 100</f>
        <v>49.535227632829816</v>
      </c>
      <c r="O5" s="24">
        <f t="shared" ref="O5:O68" si="5">(1/F5)* 100</f>
        <v>29.09448610964402</v>
      </c>
      <c r="P5" s="24">
        <f t="shared" ref="P5:P68" si="6">(1/G5)* 100</f>
        <v>21.370286257526143</v>
      </c>
      <c r="Q5" t="s">
        <v>81</v>
      </c>
      <c r="R5" t="s">
        <v>75</v>
      </c>
      <c r="S5" t="s">
        <v>326</v>
      </c>
      <c r="AD5" s="37"/>
      <c r="AE5" s="37"/>
      <c r="AH5" s="37"/>
      <c r="AI5" s="37"/>
      <c r="AJ5" t="s">
        <v>122</v>
      </c>
    </row>
    <row r="6" spans="1:36" s="40" customFormat="1" ht="15" x14ac:dyDescent="0.25">
      <c r="A6">
        <v>2.29</v>
      </c>
      <c r="B6">
        <v>3.63</v>
      </c>
      <c r="C6">
        <v>3.18</v>
      </c>
      <c r="D6" s="20">
        <f t="shared" si="0"/>
        <v>2.662872517636683E-2</v>
      </c>
      <c r="E6" s="17">
        <f>IF(OR($A6="",$B6="",$C6=""),"",A6*'MPTO_working_3-way'!$I5)</f>
        <v>2.3509797806538799</v>
      </c>
      <c r="F6" s="21">
        <f>IF(OR($A6="",$B6="",$C6=""),"",B6*'MPTO_working_3-way'!$I5)</f>
        <v>3.7266622723902114</v>
      </c>
      <c r="G6" s="22">
        <f>IF(OR($A6="",$B6="",$C6=""),"",C6*'MPTO_working_3-way'!$I5)</f>
        <v>3.2646793460608468</v>
      </c>
      <c r="H6" s="17"/>
      <c r="I6" s="21"/>
      <c r="J6" s="22"/>
      <c r="K6" s="17"/>
      <c r="L6" s="21"/>
      <c r="M6" s="22"/>
      <c r="N6" s="23">
        <f t="shared" si="4"/>
        <v>42.535457268878304</v>
      </c>
      <c r="O6" s="24">
        <f t="shared" si="5"/>
        <v>26.833663125545819</v>
      </c>
      <c r="P6" s="24">
        <f t="shared" si="6"/>
        <v>30.630879605575885</v>
      </c>
      <c r="Q6" t="s">
        <v>216</v>
      </c>
      <c r="R6" t="s">
        <v>141</v>
      </c>
      <c r="S6" t="s">
        <v>326</v>
      </c>
      <c r="AD6" s="37"/>
      <c r="AE6" s="37"/>
      <c r="AH6" s="37"/>
      <c r="AI6" s="37"/>
      <c r="AJ6" t="s">
        <v>292</v>
      </c>
    </row>
    <row r="7" spans="1:36" s="40" customFormat="1" ht="15" x14ac:dyDescent="0.25">
      <c r="A7">
        <v>1.99</v>
      </c>
      <c r="B7">
        <v>3.78</v>
      </c>
      <c r="C7">
        <v>3.81</v>
      </c>
      <c r="D7" s="20">
        <f t="shared" si="0"/>
        <v>2.9530018965384874E-2</v>
      </c>
      <c r="E7" s="17">
        <f>IF(OR($A7="",$B7="",$C7=""),"",A7*'MPTO_working_3-way'!$I6)</f>
        <v>2.048764737741116</v>
      </c>
      <c r="F7" s="21">
        <f>IF(OR($A7="",$B7="",$C7=""),"",B7*'MPTO_working_3-way'!$I6)</f>
        <v>3.8916234716891545</v>
      </c>
      <c r="G7" s="22">
        <f>IF(OR($A7="",$B7="",$C7=""),"",C7*'MPTO_working_3-way'!$I6)</f>
        <v>3.9225093722581166</v>
      </c>
      <c r="H7" s="17"/>
      <c r="I7" s="21"/>
      <c r="J7" s="22"/>
      <c r="K7" s="17"/>
      <c r="L7" s="21"/>
      <c r="M7" s="22"/>
      <c r="N7" s="23">
        <f t="shared" si="4"/>
        <v>48.809899037141719</v>
      </c>
      <c r="O7" s="24">
        <f t="shared" si="5"/>
        <v>25.696216688865615</v>
      </c>
      <c r="P7" s="24">
        <f t="shared" si="6"/>
        <v>25.493884273992656</v>
      </c>
      <c r="Q7" t="s">
        <v>143</v>
      </c>
      <c r="R7" t="s">
        <v>313</v>
      </c>
      <c r="S7" t="s">
        <v>326</v>
      </c>
      <c r="AD7" s="37"/>
      <c r="AE7" s="37"/>
      <c r="AH7" s="37"/>
      <c r="AI7" s="37"/>
      <c r="AJ7" t="s">
        <v>130</v>
      </c>
    </row>
    <row r="8" spans="1:36" s="36" customFormat="1" ht="15" x14ac:dyDescent="0.25">
      <c r="A8">
        <v>2.76</v>
      </c>
      <c r="B8">
        <v>3.28</v>
      </c>
      <c r="C8">
        <v>2.78</v>
      </c>
      <c r="D8" s="20">
        <f t="shared" si="0"/>
        <v>2.6909119576025375E-2</v>
      </c>
      <c r="E8" s="17">
        <f>IF(OR($A8="",$B8="",$C8=""),"",A8*'MPTO_working_3-way'!$I7)</f>
        <v>2.8342691700298297</v>
      </c>
      <c r="F8" s="21">
        <f>IF(OR($A8="",$B8="",$C8=""),"",B8*'MPTO_working_3-way'!$I7)</f>
        <v>3.3682619122093631</v>
      </c>
      <c r="G8" s="22">
        <f>IF(OR($A8="",$B8="",$C8=""),"",C8*'MPTO_working_3-way'!$I7)</f>
        <v>2.8548073524213504</v>
      </c>
      <c r="H8" s="17"/>
      <c r="I8" s="21"/>
      <c r="J8" s="22"/>
      <c r="K8" s="17"/>
      <c r="L8" s="21"/>
      <c r="M8" s="22"/>
      <c r="N8" s="23">
        <f t="shared" si="4"/>
        <v>35.282464014858384</v>
      </c>
      <c r="O8" s="24">
        <f t="shared" si="5"/>
        <v>29.688902646649122</v>
      </c>
      <c r="P8" s="24">
        <f t="shared" si="6"/>
        <v>35.02863333849249</v>
      </c>
      <c r="Q8" t="s">
        <v>142</v>
      </c>
      <c r="R8" t="s">
        <v>314</v>
      </c>
      <c r="S8" t="s">
        <v>326</v>
      </c>
      <c r="AD8" s="37"/>
      <c r="AE8" s="37"/>
      <c r="AH8" s="37"/>
      <c r="AI8" s="37"/>
      <c r="AJ8" t="s">
        <v>130</v>
      </c>
    </row>
    <row r="9" spans="1:36" s="36" customFormat="1" ht="15" x14ac:dyDescent="0.25">
      <c r="A9">
        <v>1.47</v>
      </c>
      <c r="B9">
        <v>4.67</v>
      </c>
      <c r="C9">
        <v>7.41</v>
      </c>
      <c r="D9" s="20">
        <f t="shared" si="0"/>
        <v>2.9357637687885019E-2</v>
      </c>
      <c r="E9" s="17">
        <f>IF(OR($A9="",$B9="",$C9=""),"",A9*'MPTO_working_3-way'!$I8)</f>
        <v>1.5131557274011909</v>
      </c>
      <c r="F9" s="21">
        <f>IF(OR($A9="",$B9="",$C9=""),"",B9*'MPTO_working_3-way'!$I8)</f>
        <v>4.8071001680024228</v>
      </c>
      <c r="G9" s="22">
        <f>IF(OR($A9="",$B9="",$C9=""),"",C9*'MPTO_working_3-way'!$I8)</f>
        <v>7.6275400952672285</v>
      </c>
      <c r="H9" s="17"/>
      <c r="I9" s="21"/>
      <c r="J9" s="22"/>
      <c r="K9" s="17"/>
      <c r="L9" s="21"/>
      <c r="M9" s="22"/>
      <c r="N9" s="23">
        <f t="shared" si="4"/>
        <v>66.087051179951999</v>
      </c>
      <c r="O9" s="24">
        <f t="shared" si="5"/>
        <v>20.802562148721506</v>
      </c>
      <c r="P9" s="24">
        <f t="shared" si="6"/>
        <v>13.110386671326507</v>
      </c>
      <c r="Q9" t="s">
        <v>316</v>
      </c>
      <c r="R9" t="s">
        <v>312</v>
      </c>
      <c r="S9" t="s">
        <v>326</v>
      </c>
      <c r="AD9" s="37"/>
      <c r="AE9" s="37"/>
      <c r="AH9" s="37"/>
      <c r="AI9" s="37"/>
      <c r="AJ9" t="s">
        <v>130</v>
      </c>
    </row>
    <row r="10" spans="1:36" s="36" customFormat="1" ht="15" x14ac:dyDescent="0.25">
      <c r="A10">
        <v>2.5499999999999998</v>
      </c>
      <c r="B10">
        <v>3.42</v>
      </c>
      <c r="C10">
        <v>2.92</v>
      </c>
      <c r="D10" s="20">
        <f t="shared" si="0"/>
        <v>2.7020276988469094E-2</v>
      </c>
      <c r="E10" s="17">
        <f>IF(OR($A10="",$B10="",$C10=""),"",A10*'MPTO_working_3-way'!$I9)</f>
        <v>2.6189017063205959</v>
      </c>
      <c r="F10" s="21">
        <f>IF(OR($A10="",$B10="",$C10=""),"",B10*'MPTO_working_3-way'!$I9)</f>
        <v>3.5124093473005642</v>
      </c>
      <c r="G10" s="22">
        <f>IF(OR($A10="",$B10="",$C10=""),"",C10*'MPTO_working_3-way'!$I9)</f>
        <v>2.9988992088063298</v>
      </c>
      <c r="H10" s="17"/>
      <c r="I10" s="21"/>
      <c r="J10" s="22"/>
      <c r="K10" s="17"/>
      <c r="L10" s="21"/>
      <c r="M10" s="22"/>
      <c r="N10" s="23">
        <f t="shared" si="4"/>
        <v>38.183945490834844</v>
      </c>
      <c r="O10" s="24">
        <f t="shared" si="5"/>
        <v>28.470485672990893</v>
      </c>
      <c r="P10" s="24">
        <f t="shared" si="6"/>
        <v>33.345568836174259</v>
      </c>
      <c r="Q10" t="s">
        <v>315</v>
      </c>
      <c r="R10" t="s">
        <v>311</v>
      </c>
      <c r="S10" t="s">
        <v>326</v>
      </c>
      <c r="AD10" s="37"/>
      <c r="AE10" s="37"/>
      <c r="AH10" s="37"/>
      <c r="AI10" s="37"/>
      <c r="AJ10" t="s">
        <v>130</v>
      </c>
    </row>
    <row r="11" spans="1:36" s="36" customFormat="1" ht="15" x14ac:dyDescent="0.25">
      <c r="A11">
        <v>1.57</v>
      </c>
      <c r="B11">
        <v>4.13</v>
      </c>
      <c r="C11">
        <v>6.48</v>
      </c>
      <c r="D11" s="20">
        <f t="shared" si="0"/>
        <v>3.3394413418883495E-2</v>
      </c>
      <c r="E11" s="17">
        <f>IF(OR($A11="",$B11="",$C11=""),"",A11*'MPTO_working_3-way'!$I10)</f>
        <v>1.6224292290676472</v>
      </c>
      <c r="F11" s="21">
        <f>IF(OR($A11="",$B11="",$C11=""),"",B11*'MPTO_working_3-way'!$I10)</f>
        <v>4.2679189274199887</v>
      </c>
      <c r="G11" s="22">
        <f>IF(OR($A11="",$B11="",$C11=""),"",C11*'MPTO_working_3-way'!$I10)</f>
        <v>6.6963957989543657</v>
      </c>
      <c r="H11" s="17"/>
      <c r="I11" s="21"/>
      <c r="J11" s="22"/>
      <c r="K11" s="17"/>
      <c r="L11" s="21"/>
      <c r="M11" s="22"/>
      <c r="N11" s="23">
        <f t="shared" si="4"/>
        <v>61.63597043765445</v>
      </c>
      <c r="O11" s="24">
        <f t="shared" si="5"/>
        <v>23.430623144580505</v>
      </c>
      <c r="P11" s="24">
        <f t="shared" si="6"/>
        <v>14.933406417765044</v>
      </c>
      <c r="Q11" t="s">
        <v>129</v>
      </c>
      <c r="R11" t="s">
        <v>128</v>
      </c>
      <c r="S11" t="s">
        <v>326</v>
      </c>
      <c r="AD11" s="37"/>
      <c r="AE11" s="37"/>
      <c r="AH11" s="37"/>
      <c r="AI11" s="37"/>
      <c r="AJ11" t="s">
        <v>130</v>
      </c>
    </row>
    <row r="12" spans="1:36" s="36" customFormat="1" ht="15" x14ac:dyDescent="0.25">
      <c r="A12">
        <v>2.13</v>
      </c>
      <c r="B12">
        <v>3.27</v>
      </c>
      <c r="C12">
        <v>3.86</v>
      </c>
      <c r="D12" s="20">
        <f t="shared" si="0"/>
        <v>3.4361323141587574E-2</v>
      </c>
      <c r="E12" s="17">
        <f>IF(OR($A12="",$B12="",$C12=""),"",A12*'MPTO_working_3-way'!$I11)</f>
        <v>2.2031896182915816</v>
      </c>
      <c r="F12" s="21">
        <f>IF(OR($A12="",$B12="",$C12=""),"",B12*'MPTO_working_3-way'!$I11)</f>
        <v>3.3823615266729914</v>
      </c>
      <c r="G12" s="22">
        <f>IF(OR($A12="",$B12="",$C12=""),"",C12*'MPTO_working_3-way'!$I11)</f>
        <v>3.9926347073265278</v>
      </c>
      <c r="H12" s="17"/>
      <c r="I12" s="21"/>
      <c r="J12" s="22"/>
      <c r="K12" s="17"/>
      <c r="L12" s="21"/>
      <c r="M12" s="22"/>
      <c r="N12" s="23">
        <f t="shared" si="4"/>
        <v>45.388739657162581</v>
      </c>
      <c r="O12" s="24">
        <f t="shared" si="5"/>
        <v>29.565142345491225</v>
      </c>
      <c r="P12" s="24">
        <f t="shared" si="6"/>
        <v>25.046117997346194</v>
      </c>
      <c r="Q12" t="s">
        <v>248</v>
      </c>
      <c r="R12" t="s">
        <v>251</v>
      </c>
      <c r="S12" t="s">
        <v>326</v>
      </c>
      <c r="AD12" s="37"/>
      <c r="AE12" s="37"/>
      <c r="AH12" s="37"/>
      <c r="AI12" s="37"/>
      <c r="AJ12" t="s">
        <v>293</v>
      </c>
    </row>
    <row r="13" spans="1:36" s="36" customFormat="1" ht="15" x14ac:dyDescent="0.25">
      <c r="A13">
        <v>2.58</v>
      </c>
      <c r="B13">
        <v>3.06</v>
      </c>
      <c r="C13">
        <v>3.14</v>
      </c>
      <c r="D13" s="20">
        <f t="shared" si="0"/>
        <v>3.2865622425338969E-2</v>
      </c>
      <c r="E13" s="17">
        <f>IF(OR($A13="",$B13="",$C13=""),"",A13*'MPTO_working_3-way'!$I12)</f>
        <v>2.6647933058573745</v>
      </c>
      <c r="F13" s="21">
        <f>IF(OR($A13="",$B13="",$C13=""),"",B13*'MPTO_working_3-way'!$I12)</f>
        <v>3.1605688046215374</v>
      </c>
      <c r="G13" s="22">
        <f>IF(OR($A13="",$B13="",$C13=""),"",C13*'MPTO_working_3-way'!$I12)</f>
        <v>3.2431980544155645</v>
      </c>
      <c r="H13" s="17"/>
      <c r="I13" s="21"/>
      <c r="J13" s="22"/>
      <c r="K13" s="17"/>
      <c r="L13" s="21"/>
      <c r="M13" s="22"/>
      <c r="N13" s="23">
        <f t="shared" si="4"/>
        <v>37.526362656418435</v>
      </c>
      <c r="O13" s="24">
        <f t="shared" si="5"/>
        <v>31.639874396588084</v>
      </c>
      <c r="P13" s="24">
        <f t="shared" si="6"/>
        <v>30.833762946993488</v>
      </c>
      <c r="Q13" t="s">
        <v>88</v>
      </c>
      <c r="R13" t="s">
        <v>111</v>
      </c>
      <c r="S13" t="s">
        <v>327</v>
      </c>
      <c r="AD13" s="37"/>
      <c r="AE13" s="37"/>
      <c r="AH13" s="37"/>
      <c r="AI13" s="37"/>
      <c r="AJ13" t="s">
        <v>122</v>
      </c>
    </row>
    <row r="14" spans="1:36" s="36" customFormat="1" ht="15" x14ac:dyDescent="0.25">
      <c r="A14">
        <v>1.41</v>
      </c>
      <c r="B14">
        <v>4.5999999999999996</v>
      </c>
      <c r="C14">
        <v>8.77</v>
      </c>
      <c r="D14" s="20">
        <f t="shared" si="0"/>
        <v>4.063624802266852E-2</v>
      </c>
      <c r="E14" s="17">
        <f>IF(OR($A14="",$B14="",$C14=""),"",A14*'MPTO_working_3-way'!$I13)</f>
        <v>1.4672971097119625</v>
      </c>
      <c r="F14" s="21">
        <f>IF(OR($A14="",$B14="",$C14=""),"",B14*'MPTO_working_3-way'!$I13)</f>
        <v>4.7869267409042751</v>
      </c>
      <c r="G14" s="22">
        <f>IF(OR($A14="",$B14="",$C14=""),"",C14*'MPTO_working_3-way'!$I13)</f>
        <v>9.1263798951588022</v>
      </c>
      <c r="H14" s="17"/>
      <c r="I14" s="21"/>
      <c r="J14" s="22"/>
      <c r="K14" s="17"/>
      <c r="L14" s="21"/>
      <c r="M14" s="22"/>
      <c r="N14" s="23">
        <f t="shared" si="4"/>
        <v>68.152522988088265</v>
      </c>
      <c r="O14" s="24">
        <f t="shared" si="5"/>
        <v>20.89022987243575</v>
      </c>
      <c r="P14" s="24">
        <f t="shared" si="6"/>
        <v>10.957247139475994</v>
      </c>
      <c r="Q14" t="s">
        <v>93</v>
      </c>
      <c r="R14" t="s">
        <v>114</v>
      </c>
      <c r="S14" t="s">
        <v>327</v>
      </c>
      <c r="AD14" s="37"/>
      <c r="AE14" s="37"/>
      <c r="AH14" s="37"/>
      <c r="AI14" s="37"/>
      <c r="AJ14" t="s">
        <v>122</v>
      </c>
    </row>
    <row r="15" spans="1:36" s="36" customFormat="1" ht="15" x14ac:dyDescent="0.25">
      <c r="A15">
        <v>2.4700000000000002</v>
      </c>
      <c r="B15">
        <v>3.23</v>
      </c>
      <c r="C15">
        <v>3.03</v>
      </c>
      <c r="D15" s="20">
        <f t="shared" si="0"/>
        <v>4.448882611528604E-2</v>
      </c>
      <c r="E15" s="17">
        <f>IF(OR($A15="",$B15="",$C15=""),"",A15*'MPTO_working_3-way'!$I14)</f>
        <v>2.5798874005047567</v>
      </c>
      <c r="F15" s="21">
        <f>IF(OR($A15="",$B15="",$C15=""),"",B15*'MPTO_working_3-way'!$I14)</f>
        <v>3.3736989083523738</v>
      </c>
      <c r="G15" s="22">
        <f>IF(OR($A15="",$B15="",$C15=""),"",C15*'MPTO_working_3-way'!$I14)</f>
        <v>3.1648011431293166</v>
      </c>
      <c r="H15" s="17"/>
      <c r="I15" s="21"/>
      <c r="J15" s="22"/>
      <c r="K15" s="17"/>
      <c r="L15" s="21"/>
      <c r="M15" s="22"/>
      <c r="N15" s="23">
        <f t="shared" si="4"/>
        <v>38.761381593799378</v>
      </c>
      <c r="O15" s="24">
        <f t="shared" si="5"/>
        <v>29.641056512905411</v>
      </c>
      <c r="P15" s="24">
        <f t="shared" si="6"/>
        <v>31.597561893295207</v>
      </c>
      <c r="Q15" t="s">
        <v>91</v>
      </c>
      <c r="R15" t="s">
        <v>95</v>
      </c>
      <c r="S15" t="s">
        <v>327</v>
      </c>
      <c r="AD15" s="37"/>
      <c r="AE15" s="37"/>
      <c r="AH15" s="37"/>
      <c r="AI15" s="37"/>
      <c r="AJ15" t="s">
        <v>122</v>
      </c>
    </row>
    <row r="16" spans="1:36" s="36" customFormat="1" ht="15" x14ac:dyDescent="0.25">
      <c r="A16">
        <v>2.35</v>
      </c>
      <c r="B16">
        <v>3.19</v>
      </c>
      <c r="C16">
        <v>3.27</v>
      </c>
      <c r="D16" s="20">
        <f t="shared" si="0"/>
        <v>4.4821936271585372E-2</v>
      </c>
      <c r="E16" s="17">
        <f>IF(OR($A16="",$B16="",$C16=""),"",A16*'MPTO_working_3-way'!$I15)</f>
        <v>2.4553315502382258</v>
      </c>
      <c r="F16" s="21">
        <f>IF(OR($A16="",$B16="",$C16=""),"",B16*'MPTO_working_3-way'!$I15)</f>
        <v>3.3329819767063573</v>
      </c>
      <c r="G16" s="22">
        <f>IF(OR($A16="",$B16="",$C16=""),"",C16*'MPTO_working_3-way'!$I15)</f>
        <v>3.416567731608084</v>
      </c>
      <c r="H16" s="17"/>
      <c r="I16" s="21"/>
      <c r="J16" s="22"/>
      <c r="K16" s="17"/>
      <c r="L16" s="21"/>
      <c r="M16" s="22"/>
      <c r="N16" s="23">
        <f t="shared" si="4"/>
        <v>40.727697239217086</v>
      </c>
      <c r="O16" s="24">
        <f t="shared" si="5"/>
        <v>30.003162542996915</v>
      </c>
      <c r="P16" s="24">
        <f t="shared" si="6"/>
        <v>29.269140217785981</v>
      </c>
      <c r="Q16" t="s">
        <v>82</v>
      </c>
      <c r="R16" t="s">
        <v>119</v>
      </c>
      <c r="S16" t="s">
        <v>327</v>
      </c>
      <c r="AD16" s="37"/>
      <c r="AE16" s="37"/>
      <c r="AH16" s="37"/>
      <c r="AI16" s="37"/>
      <c r="AJ16" t="s">
        <v>122</v>
      </c>
    </row>
    <row r="17" spans="1:36" s="36" customFormat="1" ht="15" x14ac:dyDescent="0.25">
      <c r="A17">
        <v>2.35</v>
      </c>
      <c r="B17">
        <v>3.5</v>
      </c>
      <c r="C17">
        <v>3</v>
      </c>
      <c r="D17" s="20">
        <f t="shared" si="0"/>
        <v>4.4579533941236038E-2</v>
      </c>
      <c r="E17" s="17">
        <f>IF(OR($A17="",$B17="",$C17=""),"",A17*'MPTO_working_3-way'!$I16)</f>
        <v>2.4547619047619049</v>
      </c>
      <c r="F17" s="21">
        <f>IF(OR($A17="",$B17="",$C17=""),"",B17*'MPTO_working_3-way'!$I16)</f>
        <v>3.6560283687943262</v>
      </c>
      <c r="G17" s="22">
        <f>IF(OR($A17="",$B17="",$C17=""),"",C17*'MPTO_working_3-way'!$I16)</f>
        <v>3.1337386018237083</v>
      </c>
      <c r="H17" s="17"/>
      <c r="I17" s="21"/>
      <c r="J17" s="22"/>
      <c r="K17" s="17"/>
      <c r="L17" s="21"/>
      <c r="M17" s="22"/>
      <c r="N17" s="23">
        <f t="shared" si="4"/>
        <v>40.737148399612025</v>
      </c>
      <c r="O17" s="24">
        <f t="shared" si="5"/>
        <v>27.352085354025217</v>
      </c>
      <c r="P17" s="24">
        <f t="shared" si="6"/>
        <v>31.910766246362755</v>
      </c>
      <c r="Q17" t="s">
        <v>78</v>
      </c>
      <c r="R17" t="s">
        <v>86</v>
      </c>
      <c r="S17" t="s">
        <v>327</v>
      </c>
      <c r="AD17" s="37"/>
      <c r="AE17" s="37"/>
      <c r="AH17" s="37"/>
      <c r="AI17" s="37"/>
      <c r="AJ17" t="s">
        <v>122</v>
      </c>
    </row>
    <row r="18" spans="1:36" s="36" customFormat="1" ht="15" x14ac:dyDescent="0.25">
      <c r="A18">
        <v>3.85</v>
      </c>
      <c r="B18">
        <v>3.84</v>
      </c>
      <c r="C18">
        <v>1.97</v>
      </c>
      <c r="D18" s="20">
        <f t="shared" si="0"/>
        <v>2.7771139604895856E-2</v>
      </c>
      <c r="E18" s="17">
        <f>IF(OR($A18="",$B18="",$C18=""),"",A18*'MPTO_working_3-way'!$I17)</f>
        <v>3.956918887478849</v>
      </c>
      <c r="F18" s="21">
        <f>IF(OR($A18="",$B18="",$C18=""),"",B18*'MPTO_working_3-way'!$I17)</f>
        <v>3.9466411760828</v>
      </c>
      <c r="G18" s="22">
        <f>IF(OR($A18="",$B18="",$C18=""),"",C18*'MPTO_working_3-way'!$I17)</f>
        <v>2.024709145021645</v>
      </c>
      <c r="H18" s="17"/>
      <c r="I18" s="21"/>
      <c r="J18" s="22"/>
      <c r="K18" s="17"/>
      <c r="L18" s="21"/>
      <c r="M18" s="22"/>
      <c r="N18" s="23">
        <f t="shared" si="4"/>
        <v>25.272188499096327</v>
      </c>
      <c r="O18" s="24">
        <f t="shared" si="5"/>
        <v>25.338001489979391</v>
      </c>
      <c r="P18" s="24">
        <f t="shared" si="6"/>
        <v>49.389810010924293</v>
      </c>
      <c r="Q18" t="s">
        <v>209</v>
      </c>
      <c r="R18" t="s">
        <v>149</v>
      </c>
      <c r="S18" t="s">
        <v>327</v>
      </c>
      <c r="AD18" s="37"/>
      <c r="AE18" s="37"/>
      <c r="AH18" s="37"/>
      <c r="AI18" s="37"/>
      <c r="AJ18" t="s">
        <v>331</v>
      </c>
    </row>
    <row r="19" spans="1:36" s="36" customFormat="1" ht="15" x14ac:dyDescent="0.25">
      <c r="A19">
        <v>11.78</v>
      </c>
      <c r="B19">
        <v>6.86</v>
      </c>
      <c r="C19">
        <v>1.24</v>
      </c>
      <c r="D19" s="20">
        <f t="shared" si="0"/>
        <v>3.7113851118909968E-2</v>
      </c>
      <c r="E19" s="17">
        <f>IF(OR($A19="",$B19="",$C19=""),"",A19*'MPTO_working_3-way'!$I18)</f>
        <v>12.217201166180759</v>
      </c>
      <c r="F19" s="21">
        <f>IF(OR($A19="",$B19="",$C19=""),"",B19*'MPTO_working_3-way'!$I18)</f>
        <v>7.1146010186757227</v>
      </c>
      <c r="G19" s="22">
        <f>IF(OR($A19="",$B19="",$C19=""),"",C19*'MPTO_working_3-way'!$I18)</f>
        <v>1.2860211753874484</v>
      </c>
      <c r="H19" s="17"/>
      <c r="I19" s="21"/>
      <c r="J19" s="22"/>
      <c r="K19" s="17"/>
      <c r="L19" s="21"/>
      <c r="M19" s="22"/>
      <c r="N19" s="23">
        <f t="shared" si="4"/>
        <v>8.1851807660183731</v>
      </c>
      <c r="O19" s="24">
        <f t="shared" si="5"/>
        <v>14.055601956807063</v>
      </c>
      <c r="P19" s="24">
        <f t="shared" si="6"/>
        <v>77.759217277174557</v>
      </c>
      <c r="Q19" t="s">
        <v>204</v>
      </c>
      <c r="R19" t="s">
        <v>152</v>
      </c>
      <c r="S19" t="s">
        <v>327</v>
      </c>
      <c r="AD19" s="37"/>
      <c r="AE19" s="37"/>
      <c r="AH19" s="37"/>
      <c r="AI19" s="37"/>
      <c r="AJ19" t="s">
        <v>331</v>
      </c>
    </row>
    <row r="20" spans="1:36" s="36" customFormat="1" ht="15" x14ac:dyDescent="0.25">
      <c r="A20">
        <v>1.94</v>
      </c>
      <c r="B20">
        <v>3.86</v>
      </c>
      <c r="C20">
        <v>3.91</v>
      </c>
      <c r="D20" s="20">
        <f t="shared" si="0"/>
        <v>3.0285750742051532E-2</v>
      </c>
      <c r="E20" s="17">
        <f>IF(OR($A20="",$B20="",$C20=""),"",A20*'MPTO_working_3-way'!$I19)</f>
        <v>1.99875435643958</v>
      </c>
      <c r="F20" s="21">
        <f>IF(OR($A20="",$B20="",$C20=""),"",B20*'MPTO_working_3-way'!$I19)</f>
        <v>3.9769029978643187</v>
      </c>
      <c r="G20" s="22">
        <f>IF(OR($A20="",$B20="",$C20=""),"",C20*'MPTO_working_3-way'!$I19)</f>
        <v>4.0284172854014217</v>
      </c>
      <c r="H20" s="17"/>
      <c r="I20" s="21"/>
      <c r="J20" s="22"/>
      <c r="K20" s="17"/>
      <c r="L20" s="21"/>
      <c r="M20" s="22"/>
      <c r="N20" s="23">
        <f t="shared" si="4"/>
        <v>50.031160496446368</v>
      </c>
      <c r="O20" s="24">
        <f t="shared" si="5"/>
        <v>25.145194653654396</v>
      </c>
      <c r="P20" s="24">
        <f t="shared" si="6"/>
        <v>24.823644849899221</v>
      </c>
      <c r="Q20" t="s">
        <v>207</v>
      </c>
      <c r="R20" t="s">
        <v>150</v>
      </c>
      <c r="S20" t="s">
        <v>327</v>
      </c>
      <c r="AD20" s="37"/>
      <c r="AE20" s="37"/>
      <c r="AH20" s="37"/>
      <c r="AI20" s="37"/>
      <c r="AJ20" t="s">
        <v>331</v>
      </c>
    </row>
    <row r="21" spans="1:36" s="36" customFormat="1" ht="15" x14ac:dyDescent="0.25">
      <c r="A21">
        <v>4.38</v>
      </c>
      <c r="B21">
        <v>3.53</v>
      </c>
      <c r="C21">
        <v>1.91</v>
      </c>
      <c r="D21" s="20">
        <f t="shared" si="0"/>
        <v>3.5156830687358642E-2</v>
      </c>
      <c r="E21" s="17">
        <f>IF(OR($A21="",$B21="",$C21=""),"",A21*'MPTO_working_3-way'!$I20)</f>
        <v>4.5339869184106307</v>
      </c>
      <c r="F21" s="21">
        <f>IF(OR($A21="",$B21="",$C21=""),"",B21*'MPTO_working_3-way'!$I20)</f>
        <v>3.6541036123263759</v>
      </c>
      <c r="G21" s="22">
        <f>IF(OR($A21="",$B21="",$C21=""),"",C21*'MPTO_working_3-way'!$I20)</f>
        <v>1.977149546612855</v>
      </c>
      <c r="H21" s="17"/>
      <c r="I21" s="21"/>
      <c r="J21" s="22"/>
      <c r="K21" s="17"/>
      <c r="L21" s="21"/>
      <c r="M21" s="22"/>
      <c r="N21" s="23">
        <f t="shared" si="4"/>
        <v>22.055643697149122</v>
      </c>
      <c r="O21" s="24">
        <f t="shared" si="5"/>
        <v>27.366492746037725</v>
      </c>
      <c r="P21" s="24">
        <f t="shared" si="6"/>
        <v>50.57786355681317</v>
      </c>
      <c r="Q21" t="s">
        <v>117</v>
      </c>
      <c r="R21" t="s">
        <v>97</v>
      </c>
      <c r="S21" t="s">
        <v>327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6.22</v>
      </c>
      <c r="B22">
        <v>3.9</v>
      </c>
      <c r="C22">
        <v>1.63</v>
      </c>
      <c r="D22" s="20">
        <f t="shared" si="0"/>
        <v>3.06788931056583E-2</v>
      </c>
      <c r="E22" s="17">
        <f>IF(OR($A22="",$B22="",$C22=""),"",A22*'MPTO_working_3-way'!$I21)</f>
        <v>6.4108227151171944</v>
      </c>
      <c r="F22" s="21">
        <f>IF(OR($A22="",$B22="",$C22=""),"",B22*'MPTO_working_3-way'!$I21)</f>
        <v>4.0196476831120673</v>
      </c>
      <c r="G22" s="22">
        <f>IF(OR($A22="",$B22="",$C22=""),"",C22*'MPTO_working_3-way'!$I21)</f>
        <v>1.680006595762223</v>
      </c>
      <c r="H22" s="17"/>
      <c r="I22" s="21"/>
      <c r="J22" s="22"/>
      <c r="K22" s="17"/>
      <c r="L22" s="21"/>
      <c r="M22" s="22"/>
      <c r="N22" s="23">
        <f t="shared" si="4"/>
        <v>15.598621962231556</v>
      </c>
      <c r="O22" s="24">
        <f t="shared" si="5"/>
        <v>24.87780220643084</v>
      </c>
      <c r="P22" s="24">
        <f t="shared" si="6"/>
        <v>59.523575831337595</v>
      </c>
      <c r="Q22" t="s">
        <v>160</v>
      </c>
      <c r="R22" t="s">
        <v>163</v>
      </c>
      <c r="S22" t="s">
        <v>327</v>
      </c>
      <c r="AD22" s="37"/>
      <c r="AE22" s="37"/>
      <c r="AH22" s="37"/>
      <c r="AI22" s="37"/>
      <c r="AJ22" t="s">
        <v>123</v>
      </c>
    </row>
    <row r="23" spans="1:36" s="36" customFormat="1" ht="15" x14ac:dyDescent="0.25">
      <c r="A23">
        <v>2.58</v>
      </c>
      <c r="B23">
        <v>3.44</v>
      </c>
      <c r="C23">
        <v>2.86</v>
      </c>
      <c r="D23" s="20">
        <f t="shared" si="0"/>
        <v>2.7944923293760526E-2</v>
      </c>
      <c r="E23" s="17">
        <f>IF(OR($A23="",$B23="",$C23=""),"",A23*'MPTO_working_3-way'!$I22)</f>
        <v>2.6520979020979021</v>
      </c>
      <c r="F23" s="21">
        <f>IF(OR($A23="",$B23="",$C23=""),"",B23*'MPTO_working_3-way'!$I22)</f>
        <v>3.536130536130536</v>
      </c>
      <c r="G23" s="22">
        <f>IF(OR($A23="",$B23="",$C23=""),"",C23*'MPTO_working_3-way'!$I22)</f>
        <v>2.9399224806201549</v>
      </c>
      <c r="H23" s="17"/>
      <c r="I23" s="21"/>
      <c r="J23" s="22"/>
      <c r="K23" s="17"/>
      <c r="L23" s="21"/>
      <c r="M23" s="22"/>
      <c r="N23" s="23">
        <f t="shared" si="4"/>
        <v>37.705998681608435</v>
      </c>
      <c r="O23" s="24">
        <f t="shared" si="5"/>
        <v>28.279499011206326</v>
      </c>
      <c r="P23" s="24">
        <f t="shared" si="6"/>
        <v>34.014502307185232</v>
      </c>
      <c r="Q23" t="s">
        <v>157</v>
      </c>
      <c r="R23" t="s">
        <v>131</v>
      </c>
      <c r="S23" t="s">
        <v>327</v>
      </c>
      <c r="AD23" s="37"/>
      <c r="AE23" s="37"/>
      <c r="AH23" s="37"/>
      <c r="AI23" s="37"/>
      <c r="AJ23" t="s">
        <v>123</v>
      </c>
    </row>
    <row r="24" spans="1:36" s="36" customFormat="1" ht="15" x14ac:dyDescent="0.25">
      <c r="A24">
        <v>2.15</v>
      </c>
      <c r="B24">
        <v>3.26</v>
      </c>
      <c r="C24">
        <v>3.89</v>
      </c>
      <c r="D24" s="20">
        <f t="shared" si="0"/>
        <v>2.893415406779587E-2</v>
      </c>
      <c r="E24" s="17">
        <f>IF(OR($A24="",$B24="",$C24=""),"",A24*'MPTO_working_3-way'!$I23)</f>
        <v>2.2122084312457608</v>
      </c>
      <c r="F24" s="21">
        <f>IF(OR($A24="",$B24="",$C24=""),"",B24*'MPTO_working_3-way'!$I23)</f>
        <v>3.3543253422610144</v>
      </c>
      <c r="G24" s="22">
        <f>IF(OR($A24="",$B24="",$C24=""),"",C24*'MPTO_working_3-way'!$I23)</f>
        <v>4.0025538593237258</v>
      </c>
      <c r="H24" s="17"/>
      <c r="I24" s="21"/>
      <c r="J24" s="22"/>
      <c r="K24" s="17"/>
      <c r="L24" s="21"/>
      <c r="M24" s="22"/>
      <c r="N24" s="23">
        <f t="shared" si="4"/>
        <v>45.203697168664618</v>
      </c>
      <c r="O24" s="24">
        <f t="shared" si="5"/>
        <v>29.812254267677584</v>
      </c>
      <c r="P24" s="24">
        <f t="shared" si="6"/>
        <v>24.984048563657822</v>
      </c>
      <c r="Q24" t="s">
        <v>84</v>
      </c>
      <c r="R24" t="s">
        <v>161</v>
      </c>
      <c r="S24" t="s">
        <v>327</v>
      </c>
      <c r="AD24" s="37"/>
      <c r="AE24" s="37"/>
      <c r="AH24" s="37"/>
      <c r="AI24" s="37"/>
      <c r="AJ24" t="s">
        <v>123</v>
      </c>
    </row>
    <row r="25" spans="1:36" s="36" customFormat="1" ht="15" x14ac:dyDescent="0.25">
      <c r="A25">
        <v>3.12</v>
      </c>
      <c r="B25">
        <v>3.28</v>
      </c>
      <c r="C25">
        <v>2.48</v>
      </c>
      <c r="D25" s="20">
        <f t="shared" si="0"/>
        <v>2.8616675744921327E-2</v>
      </c>
      <c r="E25" s="17">
        <f>IF(OR($A25="",$B25="",$C25=""),"",A25*'MPTO_working_3-way'!$I24)</f>
        <v>3.2092840283241548</v>
      </c>
      <c r="F25" s="21">
        <f>IF(OR($A25="",$B25="",$C25=""),"",B25*'MPTO_working_3-way'!$I24)</f>
        <v>3.3738626964433416</v>
      </c>
      <c r="G25" s="22">
        <f>IF(OR($A25="",$B25="",$C25=""),"",C25*'MPTO_working_3-way'!$I24)</f>
        <v>2.5509693558474047</v>
      </c>
      <c r="H25" s="17"/>
      <c r="I25" s="21"/>
      <c r="J25" s="22"/>
      <c r="K25" s="17"/>
      <c r="L25" s="21"/>
      <c r="M25" s="22"/>
      <c r="N25" s="23">
        <f t="shared" si="4"/>
        <v>31.15959794067173</v>
      </c>
      <c r="O25" s="24">
        <f t="shared" si="5"/>
        <v>29.639617553321894</v>
      </c>
      <c r="P25" s="24">
        <f t="shared" si="6"/>
        <v>39.200784506006379</v>
      </c>
      <c r="Q25" t="s">
        <v>74</v>
      </c>
      <c r="R25" t="s">
        <v>136</v>
      </c>
      <c r="S25" t="s">
        <v>327</v>
      </c>
      <c r="AD25" s="37"/>
      <c r="AE25" s="37"/>
      <c r="AH25" s="37"/>
      <c r="AI25" s="37"/>
      <c r="AJ25" t="s">
        <v>123</v>
      </c>
    </row>
    <row r="26" spans="1:36" s="36" customFormat="1" ht="15" x14ac:dyDescent="0.25">
      <c r="A26">
        <v>2.58</v>
      </c>
      <c r="B26">
        <v>3.35</v>
      </c>
      <c r="C26">
        <v>2.93</v>
      </c>
      <c r="D26" s="20">
        <f t="shared" si="0"/>
        <v>2.7401290239018383E-2</v>
      </c>
      <c r="E26" s="17">
        <f>IF(OR($A26="",$B26="",$C26=""),"",A26*'MPTO_working_3-way'!$I25)</f>
        <v>2.6506953288166675</v>
      </c>
      <c r="F26" s="21">
        <f>IF(OR($A26="",$B26="",$C26=""),"",B26*'MPTO_working_3-way'!$I25)</f>
        <v>3.4417943223007117</v>
      </c>
      <c r="G26" s="22">
        <f>IF(OR($A26="",$B26="",$C26=""),"",C26*'MPTO_working_3-way'!$I25)</f>
        <v>3.010285780400324</v>
      </c>
      <c r="H26" s="17"/>
      <c r="I26" s="21"/>
      <c r="J26" s="22"/>
      <c r="K26" s="17"/>
      <c r="L26" s="21"/>
      <c r="M26" s="22"/>
      <c r="N26" s="23">
        <f t="shared" si="4"/>
        <v>37.725950211200747</v>
      </c>
      <c r="O26" s="24">
        <f t="shared" si="5"/>
        <v>29.054612401462069</v>
      </c>
      <c r="P26" s="24">
        <f t="shared" si="6"/>
        <v>33.21943738733718</v>
      </c>
      <c r="Q26" t="s">
        <v>162</v>
      </c>
      <c r="R26" t="s">
        <v>100</v>
      </c>
      <c r="S26" t="s">
        <v>327</v>
      </c>
      <c r="AD26" s="37"/>
      <c r="AE26" s="37"/>
      <c r="AH26" s="37"/>
      <c r="AI26" s="37"/>
      <c r="AJ26" t="s">
        <v>123</v>
      </c>
    </row>
    <row r="27" spans="1:36" s="36" customFormat="1" ht="15" x14ac:dyDescent="0.25">
      <c r="A27">
        <v>6.2</v>
      </c>
      <c r="B27">
        <v>4.2300000000000004</v>
      </c>
      <c r="C27">
        <v>1.58</v>
      </c>
      <c r="D27" s="20">
        <f t="shared" si="0"/>
        <v>3.060833437105126E-2</v>
      </c>
      <c r="E27" s="17">
        <f>IF(OR($A27="",$B27="",$C27=""),"",A27*'MPTO_working_3-way'!$I26)</f>
        <v>6.3897716731005181</v>
      </c>
      <c r="F27" s="21">
        <f>IF(OR($A27="",$B27="",$C27=""),"",B27*'MPTO_working_3-way'!$I26)</f>
        <v>4.3594732543895471</v>
      </c>
      <c r="G27" s="22">
        <f>IF(OR($A27="",$B27="",$C27=""),"",C27*'MPTO_working_3-way'!$I26)</f>
        <v>1.6283611683062611</v>
      </c>
      <c r="H27" s="17"/>
      <c r="I27" s="21"/>
      <c r="J27" s="22"/>
      <c r="K27" s="17"/>
      <c r="L27" s="21"/>
      <c r="M27" s="22"/>
      <c r="N27" s="23">
        <f t="shared" si="4"/>
        <v>15.650011473958797</v>
      </c>
      <c r="O27" s="24">
        <f t="shared" si="5"/>
        <v>22.938551096582632</v>
      </c>
      <c r="P27" s="24">
        <f t="shared" si="6"/>
        <v>61.411437429458559</v>
      </c>
      <c r="Q27" t="s">
        <v>159</v>
      </c>
      <c r="R27" t="s">
        <v>158</v>
      </c>
      <c r="S27" t="s">
        <v>327</v>
      </c>
      <c r="AD27" s="37"/>
      <c r="AE27" s="37"/>
      <c r="AH27" s="37"/>
      <c r="AI27" s="37"/>
      <c r="AJ27" t="s">
        <v>123</v>
      </c>
    </row>
    <row r="28" spans="1:36" s="36" customFormat="1" ht="15" x14ac:dyDescent="0.25">
      <c r="A28">
        <v>2.12</v>
      </c>
      <c r="B28">
        <v>3.26</v>
      </c>
      <c r="C28">
        <v>4</v>
      </c>
      <c r="D28" s="20">
        <f t="shared" si="0"/>
        <v>2.8446579465215782E-2</v>
      </c>
      <c r="E28" s="17">
        <f>IF(OR($A28="",$B28="",$C28=""),"",A28*'MPTO_working_3-way'!$I27)</f>
        <v>2.1803067484662577</v>
      </c>
      <c r="F28" s="21">
        <f>IF(OR($A28="",$B28="",$C28=""),"",B28*'MPTO_working_3-way'!$I27)</f>
        <v>3.3527358490566033</v>
      </c>
      <c r="G28" s="22">
        <f>IF(OR($A28="",$B28="",$C28=""),"",C28*'MPTO_working_3-way'!$I27)</f>
        <v>4.1137863178608631</v>
      </c>
      <c r="H28" s="17"/>
      <c r="I28" s="21"/>
      <c r="J28" s="22"/>
      <c r="K28" s="17"/>
      <c r="L28" s="21"/>
      <c r="M28" s="22"/>
      <c r="N28" s="23">
        <f t="shared" si="4"/>
        <v>45.865105939953288</v>
      </c>
      <c r="O28" s="24">
        <f t="shared" si="5"/>
        <v>29.826387911871471</v>
      </c>
      <c r="P28" s="24">
        <f t="shared" si="6"/>
        <v>24.308506148175248</v>
      </c>
      <c r="Q28" t="s">
        <v>317</v>
      </c>
      <c r="R28" t="s">
        <v>167</v>
      </c>
      <c r="S28" t="s">
        <v>327</v>
      </c>
      <c r="AD28" s="37"/>
      <c r="AE28" s="37"/>
      <c r="AH28" s="37"/>
      <c r="AI28" s="37"/>
      <c r="AJ28" t="s">
        <v>125</v>
      </c>
    </row>
    <row r="29" spans="1:36" s="36" customFormat="1" ht="15" x14ac:dyDescent="0.25">
      <c r="A29">
        <v>2.59</v>
      </c>
      <c r="B29">
        <v>3.4</v>
      </c>
      <c r="C29">
        <v>2.87</v>
      </c>
      <c r="D29" s="20">
        <f t="shared" si="0"/>
        <v>2.8650088908338533E-2</v>
      </c>
      <c r="E29" s="17">
        <f>IF(OR($A29="",$B29="",$C29=""),"",A29*'MPTO_working_3-way'!$I28)</f>
        <v>2.6642037302725967</v>
      </c>
      <c r="F29" s="21">
        <f>IF(OR($A29="",$B29="",$C29=""),"",B29*'MPTO_working_3-way'!$I28)</f>
        <v>3.4974103022883507</v>
      </c>
      <c r="G29" s="22">
        <f>IF(OR($A29="",$B29="",$C29=""),"",C29*'MPTO_working_3-way'!$I28)</f>
        <v>2.9522257551669315</v>
      </c>
      <c r="H29" s="17"/>
      <c r="I29" s="21"/>
      <c r="J29" s="22"/>
      <c r="K29" s="17"/>
      <c r="L29" s="21"/>
      <c r="M29" s="22"/>
      <c r="N29" s="23">
        <f t="shared" si="4"/>
        <v>37.534667061579476</v>
      </c>
      <c r="O29" s="24">
        <f t="shared" si="5"/>
        <v>28.592584614556131</v>
      </c>
      <c r="P29" s="24">
        <f t="shared" si="6"/>
        <v>33.872748323864407</v>
      </c>
      <c r="Q29" t="s">
        <v>168</v>
      </c>
      <c r="R29" t="s">
        <v>224</v>
      </c>
      <c r="S29" t="s">
        <v>327</v>
      </c>
      <c r="AD29" s="37"/>
      <c r="AE29" s="37"/>
      <c r="AH29" s="37"/>
      <c r="AI29" s="37"/>
      <c r="AJ29" t="s">
        <v>125</v>
      </c>
    </row>
    <row r="30" spans="1:36" s="36" customFormat="1" ht="15" x14ac:dyDescent="0.25">
      <c r="A30">
        <v>1.76</v>
      </c>
      <c r="B30">
        <v>3.99</v>
      </c>
      <c r="C30">
        <v>4.74</v>
      </c>
      <c r="D30" s="20">
        <f t="shared" si="0"/>
        <v>2.9778848732879393E-2</v>
      </c>
      <c r="E30" s="17">
        <f>IF(OR($A30="",$B30="",$C30=""),"",A30*'MPTO_working_3-way'!$I29)</f>
        <v>1.8124107737698678</v>
      </c>
      <c r="F30" s="21">
        <f>IF(OR($A30="",$B30="",$C30=""),"",B30*'MPTO_working_3-way'!$I29)</f>
        <v>4.1088176064441893</v>
      </c>
      <c r="G30" s="22">
        <f>IF(OR($A30="",$B30="",$C30=""),"",C30*'MPTO_working_3-way'!$I29)</f>
        <v>4.8811517429938487</v>
      </c>
      <c r="H30" s="17"/>
      <c r="I30" s="21"/>
      <c r="J30" s="22"/>
      <c r="K30" s="17"/>
      <c r="L30" s="21"/>
      <c r="M30" s="22"/>
      <c r="N30" s="23">
        <f t="shared" si="4"/>
        <v>55.17512996901749</v>
      </c>
      <c r="O30" s="24">
        <f t="shared" si="5"/>
        <v>24.337901941220743</v>
      </c>
      <c r="P30" s="24">
        <f t="shared" si="6"/>
        <v>20.486968089761763</v>
      </c>
      <c r="Q30" t="s">
        <v>166</v>
      </c>
      <c r="R30" t="s">
        <v>222</v>
      </c>
      <c r="S30" t="s">
        <v>327</v>
      </c>
      <c r="AD30" s="37"/>
      <c r="AE30" s="37"/>
      <c r="AH30" s="37"/>
      <c r="AI30" s="37"/>
      <c r="AJ30" t="s">
        <v>125</v>
      </c>
    </row>
    <row r="31" spans="1:36" s="36" customFormat="1" ht="15" x14ac:dyDescent="0.25">
      <c r="A31">
        <v>1.84</v>
      </c>
      <c r="B31">
        <v>3.78</v>
      </c>
      <c r="C31">
        <v>4.51</v>
      </c>
      <c r="D31" s="20">
        <f t="shared" si="0"/>
        <v>2.9758015442002739E-2</v>
      </c>
      <c r="E31" s="17">
        <f>IF(OR($A31="",$B31="",$C31=""),"",A31*'MPTO_working_3-way'!$I30)</f>
        <v>1.8947547484132852</v>
      </c>
      <c r="F31" s="21">
        <f>IF(OR($A31="",$B31="",$C31=""),"",B31*'MPTO_working_3-way'!$I30)</f>
        <v>3.8924852983707701</v>
      </c>
      <c r="G31" s="22">
        <f>IF(OR($A31="",$B31="",$C31=""),"",C31*'MPTO_working_3-way'!$I30)</f>
        <v>4.6442086496434323</v>
      </c>
      <c r="H31" s="17"/>
      <c r="I31" s="21"/>
      <c r="J31" s="22"/>
      <c r="K31" s="17"/>
      <c r="L31" s="21"/>
      <c r="M31" s="22"/>
      <c r="N31" s="23">
        <f t="shared" si="4"/>
        <v>52.777279003386845</v>
      </c>
      <c r="O31" s="24">
        <f t="shared" si="5"/>
        <v>25.690527345563968</v>
      </c>
      <c r="P31" s="24">
        <f t="shared" si="6"/>
        <v>21.53219365104918</v>
      </c>
      <c r="Q31" t="s">
        <v>132</v>
      </c>
      <c r="R31" t="s">
        <v>164</v>
      </c>
      <c r="S31" t="s">
        <v>327</v>
      </c>
      <c r="AD31" s="37"/>
      <c r="AE31" s="37"/>
      <c r="AH31" s="37"/>
      <c r="AI31" s="37"/>
      <c r="AJ31" t="s">
        <v>125</v>
      </c>
    </row>
    <row r="32" spans="1:36" s="36" customFormat="1" ht="15" x14ac:dyDescent="0.25">
      <c r="A32">
        <v>2.8</v>
      </c>
      <c r="B32">
        <v>3.35</v>
      </c>
      <c r="C32">
        <v>2.7</v>
      </c>
      <c r="D32" s="20">
        <f t="shared" si="0"/>
        <v>2.6020690199794583E-2</v>
      </c>
      <c r="E32" s="17">
        <f>IF(OR($A32="",$B32="",$C32=""),"",A32*'MPTO_working_3-way'!$I31)</f>
        <v>2.8728579325594246</v>
      </c>
      <c r="F32" s="21">
        <f>IF(OR($A32="",$B32="",$C32=""),"",B32*'MPTO_working_3-way'!$I31)</f>
        <v>3.4371693121693121</v>
      </c>
      <c r="G32" s="22">
        <f>IF(OR($A32="",$B32="",$C32=""),"",C32*'MPTO_working_3-way'!$I31)</f>
        <v>2.7702558635394454</v>
      </c>
      <c r="H32" s="17"/>
      <c r="I32" s="21"/>
      <c r="J32" s="22"/>
      <c r="K32" s="17"/>
      <c r="L32" s="21"/>
      <c r="M32" s="22"/>
      <c r="N32" s="23">
        <f t="shared" si="4"/>
        <v>34.808543390417555</v>
      </c>
      <c r="O32" s="24">
        <f t="shared" si="5"/>
        <v>29.0937079084087</v>
      </c>
      <c r="P32" s="24">
        <f t="shared" si="6"/>
        <v>36.097748701173757</v>
      </c>
      <c r="Q32" t="s">
        <v>165</v>
      </c>
      <c r="R32" t="s">
        <v>144</v>
      </c>
      <c r="S32" t="s">
        <v>327</v>
      </c>
      <c r="AD32" s="37"/>
      <c r="AE32" s="37"/>
      <c r="AH32" s="37"/>
      <c r="AI32" s="37"/>
      <c r="AJ32" t="s">
        <v>125</v>
      </c>
    </row>
    <row r="33" spans="1:36" s="36" customFormat="1" ht="15" x14ac:dyDescent="0.25">
      <c r="A33">
        <v>1.67</v>
      </c>
      <c r="B33">
        <v>4.63</v>
      </c>
      <c r="C33">
        <v>4.6100000000000003</v>
      </c>
      <c r="D33" s="20">
        <f t="shared" si="0"/>
        <v>3.1704856288182537E-2</v>
      </c>
      <c r="E33" s="17">
        <f>IF(OR($A33="",$B33="",$C33=""),"",A33*'MPTO_working_3-way'!$I32)</f>
        <v>1.7229471100012648</v>
      </c>
      <c r="F33" s="21">
        <f>IF(OR($A33="",$B33="",$C33=""),"",B33*'MPTO_working_3-way'!$I32)</f>
        <v>4.7767934846142852</v>
      </c>
      <c r="G33" s="22">
        <f>IF(OR($A33="",$B33="",$C33=""),"",C33*'MPTO_working_3-way'!$I32)</f>
        <v>4.7561593874885215</v>
      </c>
      <c r="H33" s="17"/>
      <c r="I33" s="21"/>
      <c r="J33" s="22"/>
      <c r="K33" s="17"/>
      <c r="L33" s="21"/>
      <c r="M33" s="22"/>
      <c r="N33" s="23">
        <f t="shared" si="4"/>
        <v>58.04008690662976</v>
      </c>
      <c r="O33" s="24">
        <f t="shared" si="5"/>
        <v>20.934545385328661</v>
      </c>
      <c r="P33" s="24">
        <f t="shared" si="6"/>
        <v>21.025367708041586</v>
      </c>
      <c r="Q33" t="s">
        <v>169</v>
      </c>
      <c r="R33" t="s">
        <v>137</v>
      </c>
      <c r="S33" t="s">
        <v>327</v>
      </c>
      <c r="AD33" s="37"/>
      <c r="AE33" s="37"/>
      <c r="AH33" s="37"/>
      <c r="AI33" s="37"/>
      <c r="AJ33" t="s">
        <v>125</v>
      </c>
    </row>
    <row r="34" spans="1:36" s="36" customFormat="1" ht="15" x14ac:dyDescent="0.25">
      <c r="A34">
        <v>2.2000000000000002</v>
      </c>
      <c r="B34">
        <v>3.19</v>
      </c>
      <c r="C34">
        <v>3.85</v>
      </c>
      <c r="D34" s="20">
        <f t="shared" si="0"/>
        <v>2.7765338110165683E-2</v>
      </c>
      <c r="E34" s="17">
        <f>IF(OR($A34="",$B34="",$C34=""),"",A34*'MPTO_working_3-way'!$I33)</f>
        <v>2.2610837438423648</v>
      </c>
      <c r="F34" s="21">
        <f>IF(OR($A34="",$B34="",$C34=""),"",B34*'MPTO_working_3-way'!$I33)</f>
        <v>3.2785714285714285</v>
      </c>
      <c r="G34" s="22">
        <f>IF(OR($A34="",$B34="",$C34=""),"",C34*'MPTO_working_3-way'!$I33)</f>
        <v>3.9568965517241379</v>
      </c>
      <c r="H34" s="17"/>
      <c r="I34" s="21"/>
      <c r="J34" s="22"/>
      <c r="K34" s="17"/>
      <c r="L34" s="21"/>
      <c r="M34" s="22"/>
      <c r="N34" s="23">
        <f t="shared" si="4"/>
        <v>44.226579520697165</v>
      </c>
      <c r="O34" s="24">
        <f t="shared" si="5"/>
        <v>30.501089324618736</v>
      </c>
      <c r="P34" s="24">
        <f t="shared" si="6"/>
        <v>25.272331154684096</v>
      </c>
      <c r="Q34" t="s">
        <v>325</v>
      </c>
      <c r="R34" t="s">
        <v>170</v>
      </c>
      <c r="S34" t="s">
        <v>327</v>
      </c>
      <c r="AD34" s="37"/>
      <c r="AE34" s="37"/>
      <c r="AH34" s="37"/>
      <c r="AI34" s="37"/>
      <c r="AJ34" t="s">
        <v>294</v>
      </c>
    </row>
    <row r="35" spans="1:36" s="36" customFormat="1" ht="15" x14ac:dyDescent="0.25">
      <c r="A35">
        <v>3.69</v>
      </c>
      <c r="B35">
        <v>3.35</v>
      </c>
      <c r="C35">
        <v>2.1800000000000002</v>
      </c>
      <c r="D35" s="20">
        <f t="shared" si="0"/>
        <v>2.8225769043942694E-2</v>
      </c>
      <c r="E35" s="17">
        <f>IF(OR($A35="",$B35="",$C35=""),"",A35*'MPTO_working_3-way'!$I34)</f>
        <v>3.7941530877721483</v>
      </c>
      <c r="F35" s="21">
        <f>IF(OR($A35="",$B35="",$C35=""),"",B35*'MPTO_working_3-way'!$I34)</f>
        <v>3.4445563262972083</v>
      </c>
      <c r="G35" s="22">
        <f>IF(OR($A35="",$B35="",$C35=""),"",C35*'MPTO_working_3-way'!$I34)</f>
        <v>2.2415321765157952</v>
      </c>
      <c r="H35" s="17"/>
      <c r="I35" s="21"/>
      <c r="J35" s="22"/>
      <c r="K35" s="17"/>
      <c r="L35" s="21"/>
      <c r="M35" s="22"/>
      <c r="N35" s="23">
        <f t="shared" si="4"/>
        <v>26.356342953657158</v>
      </c>
      <c r="O35" s="24">
        <f t="shared" si="5"/>
        <v>29.03131507432683</v>
      </c>
      <c r="P35" s="24">
        <f t="shared" si="6"/>
        <v>44.612341972016004</v>
      </c>
      <c r="Q35" t="s">
        <v>228</v>
      </c>
      <c r="R35" t="s">
        <v>173</v>
      </c>
      <c r="S35" t="s">
        <v>327</v>
      </c>
      <c r="AD35" s="37"/>
      <c r="AE35" s="37"/>
      <c r="AH35" s="37"/>
      <c r="AI35" s="37"/>
      <c r="AJ35" t="s">
        <v>294</v>
      </c>
    </row>
    <row r="36" spans="1:36" s="36" customFormat="1" ht="15" x14ac:dyDescent="0.25">
      <c r="A36">
        <v>2.5099999999999998</v>
      </c>
      <c r="B36">
        <v>3.27</v>
      </c>
      <c r="C36">
        <v>3.1</v>
      </c>
      <c r="D36" s="20">
        <f t="shared" si="0"/>
        <v>2.6797417216799069E-2</v>
      </c>
      <c r="E36" s="17">
        <f>IF(OR($A36="",$B36="",$C36=""),"",A36*'MPTO_working_3-way'!$I35)</f>
        <v>2.5772615172141653</v>
      </c>
      <c r="F36" s="21">
        <f>IF(OR($A36="",$B36="",$C36=""),"",B36*'MPTO_working_3-way'!$I35)</f>
        <v>3.3576275542989329</v>
      </c>
      <c r="G36" s="22">
        <f>IF(OR($A36="",$B36="",$C36=""),"",C36*'MPTO_working_3-way'!$I35)</f>
        <v>3.183071993372077</v>
      </c>
      <c r="H36" s="17"/>
      <c r="I36" s="21"/>
      <c r="J36" s="22"/>
      <c r="K36" s="17"/>
      <c r="L36" s="21"/>
      <c r="M36" s="22"/>
      <c r="N36" s="23">
        <f t="shared" si="4"/>
        <v>38.800874234948743</v>
      </c>
      <c r="O36" s="24">
        <f t="shared" si="5"/>
        <v>29.782934045786334</v>
      </c>
      <c r="P36" s="24">
        <f t="shared" si="6"/>
        <v>31.41619171926494</v>
      </c>
      <c r="Q36" t="s">
        <v>174</v>
      </c>
      <c r="R36" t="s">
        <v>226</v>
      </c>
      <c r="S36" t="s">
        <v>327</v>
      </c>
      <c r="AD36" s="37"/>
      <c r="AE36" s="37"/>
      <c r="AH36" s="37"/>
      <c r="AI36" s="37"/>
      <c r="AJ36" t="s">
        <v>294</v>
      </c>
    </row>
    <row r="37" spans="1:36" s="36" customFormat="1" ht="15" x14ac:dyDescent="0.25">
      <c r="A37">
        <v>1.97</v>
      </c>
      <c r="B37">
        <v>3.71</v>
      </c>
      <c r="C37">
        <v>3.97</v>
      </c>
      <c r="D37" s="20">
        <f t="shared" si="0"/>
        <v>2.9045160939453751E-2</v>
      </c>
      <c r="E37" s="17">
        <f>IF(OR($A37="",$B37="",$C37=""),"",A37*'MPTO_working_3-way'!$I36)</f>
        <v>2.0272189670507239</v>
      </c>
      <c r="F37" s="21">
        <f>IF(OR($A37="",$B37="",$C37=""),"",B37*'MPTO_working_3-way'!$I36)</f>
        <v>3.8177575470853733</v>
      </c>
      <c r="G37" s="22">
        <f>IF(OR($A37="",$B37="",$C37=""),"",C37*'MPTO_working_3-way'!$I36)</f>
        <v>4.0853092889296319</v>
      </c>
      <c r="H37" s="17"/>
      <c r="I37" s="21"/>
      <c r="J37" s="22"/>
      <c r="K37" s="17"/>
      <c r="L37" s="21"/>
      <c r="M37" s="22"/>
      <c r="N37" s="23">
        <f t="shared" si="4"/>
        <v>49.328662381984245</v>
      </c>
      <c r="O37" s="24">
        <f t="shared" si="5"/>
        <v>26.193386763479502</v>
      </c>
      <c r="P37" s="24">
        <f t="shared" si="6"/>
        <v>24.47795085453626</v>
      </c>
      <c r="Q37" t="s">
        <v>175</v>
      </c>
      <c r="R37" t="s">
        <v>239</v>
      </c>
      <c r="S37" t="s">
        <v>327</v>
      </c>
      <c r="AD37" s="37"/>
      <c r="AE37" s="37"/>
      <c r="AH37" s="37"/>
      <c r="AI37" s="37"/>
      <c r="AJ37" t="s">
        <v>295</v>
      </c>
    </row>
    <row r="38" spans="1:36" s="36" customFormat="1" ht="15" x14ac:dyDescent="0.25">
      <c r="A38">
        <v>1.37</v>
      </c>
      <c r="B38">
        <v>5.62</v>
      </c>
      <c r="C38">
        <v>7.96</v>
      </c>
      <c r="D38" s="20">
        <f t="shared" si="0"/>
        <v>3.349109106328596E-2</v>
      </c>
      <c r="E38" s="17">
        <f>IF(OR($A38="",$B38="",$C38=""),"",A38*'MPTO_working_3-way'!$I37)</f>
        <v>1.4158827947567019</v>
      </c>
      <c r="F38" s="21">
        <f>IF(OR($A38="",$B38="",$C38=""),"",B38*'MPTO_working_3-way'!$I37)</f>
        <v>5.8082199317756675</v>
      </c>
      <c r="G38" s="22">
        <f>IF(OR($A38="",$B38="",$C38=""),"",C38*'MPTO_working_3-way'!$I37)</f>
        <v>8.2265890848637557</v>
      </c>
      <c r="H38" s="17"/>
      <c r="I38" s="21"/>
      <c r="J38" s="22"/>
      <c r="K38" s="17"/>
      <c r="L38" s="21"/>
      <c r="M38" s="22"/>
      <c r="N38" s="23">
        <f t="shared" si="4"/>
        <v>70.62731489521596</v>
      </c>
      <c r="O38" s="24">
        <f t="shared" si="5"/>
        <v>17.216978897944102</v>
      </c>
      <c r="P38" s="24">
        <f t="shared" si="6"/>
        <v>12.155706206839934</v>
      </c>
      <c r="Q38" t="s">
        <v>235</v>
      </c>
      <c r="R38" t="s">
        <v>241</v>
      </c>
      <c r="S38" t="s">
        <v>327</v>
      </c>
      <c r="AD38" s="37"/>
      <c r="AE38" s="37"/>
      <c r="AH38" s="37"/>
      <c r="AI38" s="37"/>
      <c r="AJ38" t="s">
        <v>295</v>
      </c>
    </row>
    <row r="39" spans="1:36" s="36" customFormat="1" ht="15" x14ac:dyDescent="0.25">
      <c r="A39">
        <v>3.99</v>
      </c>
      <c r="B39">
        <v>3.28</v>
      </c>
      <c r="C39">
        <v>2.06</v>
      </c>
      <c r="D39" s="20">
        <f t="shared" si="0"/>
        <v>4.0941508400411442E-2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272</v>
      </c>
      <c r="R39" t="s">
        <v>242</v>
      </c>
      <c r="S39" t="s">
        <v>327</v>
      </c>
      <c r="AD39" s="37"/>
      <c r="AE39" s="37"/>
      <c r="AH39" s="37"/>
      <c r="AI39" s="37"/>
      <c r="AJ39" t="s">
        <v>296</v>
      </c>
    </row>
    <row r="40" spans="1:36" s="36" customFormat="1" ht="15" x14ac:dyDescent="0.25">
      <c r="A40">
        <v>3.74</v>
      </c>
      <c r="B40">
        <v>3.11</v>
      </c>
      <c r="C40">
        <v>2.2200000000000002</v>
      </c>
      <c r="D40" s="20">
        <f t="shared" si="0"/>
        <v>3.9373537954964011E-2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179</v>
      </c>
      <c r="R40" t="s">
        <v>245</v>
      </c>
      <c r="S40" t="s">
        <v>327</v>
      </c>
      <c r="AD40" s="37"/>
      <c r="AE40" s="37"/>
      <c r="AH40" s="37"/>
      <c r="AI40" s="37"/>
      <c r="AJ40" t="s">
        <v>296</v>
      </c>
    </row>
    <row r="41" spans="1:36" s="36" customFormat="1" ht="15" x14ac:dyDescent="0.25">
      <c r="A41">
        <v>2.2599999999999998</v>
      </c>
      <c r="B41">
        <v>3.22</v>
      </c>
      <c r="C41">
        <v>3.32</v>
      </c>
      <c r="D41" s="20">
        <f t="shared" si="0"/>
        <v>5.424170159448316E-2</v>
      </c>
      <c r="E41" s="17">
        <f>IF(OR($A41="",$B41="",$C41=""),"",A41*'MPTO_working_3-way'!$I40)</f>
        <v>2.3525278089849295</v>
      </c>
      <c r="F41" s="21">
        <f>IF(OR($A41="",$B41="",$C41=""),"",B41*'MPTO_working_3-way'!$I40)</f>
        <v>3.351831657049325</v>
      </c>
      <c r="G41" s="22">
        <f>IF(OR($A41="",$B41="",$C41=""),"",C41*'MPTO_working_3-way'!$I40)</f>
        <v>3.4559258078893658</v>
      </c>
      <c r="H41" s="17"/>
      <c r="I41" s="21"/>
      <c r="J41" s="22"/>
      <c r="K41" s="17"/>
      <c r="L41" s="21"/>
      <c r="M41" s="22"/>
      <c r="N41" s="23">
        <f t="shared" si="4"/>
        <v>42.507467762154988</v>
      </c>
      <c r="O41" s="24">
        <f t="shared" si="5"/>
        <v>29.834433895177099</v>
      </c>
      <c r="P41" s="24">
        <f t="shared" si="6"/>
        <v>28.935806368213935</v>
      </c>
      <c r="Q41" t="s">
        <v>181</v>
      </c>
      <c r="R41" t="s">
        <v>244</v>
      </c>
      <c r="S41" t="s">
        <v>327</v>
      </c>
      <c r="AD41" s="37"/>
      <c r="AE41" s="37"/>
      <c r="AH41" s="37"/>
      <c r="AI41" s="37"/>
      <c r="AJ41" t="s">
        <v>296</v>
      </c>
    </row>
    <row r="42" spans="1:36" s="36" customFormat="1" ht="15" x14ac:dyDescent="0.25">
      <c r="A42">
        <v>3.35</v>
      </c>
      <c r="B42">
        <v>3.49</v>
      </c>
      <c r="C42">
        <v>2.2000000000000002</v>
      </c>
      <c r="D42" s="20">
        <f t="shared" si="0"/>
        <v>3.9585868521419876E-2</v>
      </c>
      <c r="E42" s="17">
        <f>IF(OR($A42="",$B42="",$C42=""),"",A42*'MPTO_working_3-way'!$I41)</f>
        <v>3.4819013521491295</v>
      </c>
      <c r="F42" s="21">
        <f>IF(OR($A42="",$B42="",$C42=""),"",B42*'MPTO_working_3-way'!$I41)</f>
        <v>3.6274136474628245</v>
      </c>
      <c r="G42" s="22">
        <f>IF(OR($A42="",$B42="",$C42=""),"",C42*'MPTO_working_3-way'!$I41)</f>
        <v>2.2866217835009208</v>
      </c>
      <c r="H42" s="17"/>
      <c r="I42" s="21"/>
      <c r="J42" s="22"/>
      <c r="K42" s="17"/>
      <c r="L42" s="21"/>
      <c r="M42" s="22"/>
      <c r="N42" s="23">
        <f t="shared" si="4"/>
        <v>28.719940597477617</v>
      </c>
      <c r="O42" s="24">
        <f t="shared" si="5"/>
        <v>27.567851289842416</v>
      </c>
      <c r="P42" s="24">
        <f t="shared" si="6"/>
        <v>43.732636818886377</v>
      </c>
      <c r="Q42" t="s">
        <v>184</v>
      </c>
      <c r="R42" t="s">
        <v>246</v>
      </c>
      <c r="S42" t="s">
        <v>327</v>
      </c>
      <c r="AD42" s="37"/>
      <c r="AE42" s="37"/>
      <c r="AH42" s="37"/>
      <c r="AI42" s="37"/>
      <c r="AJ42" t="s">
        <v>296</v>
      </c>
    </row>
    <row r="43" spans="1:36" s="36" customFormat="1" ht="15" x14ac:dyDescent="0.25">
      <c r="A43">
        <v>1.72</v>
      </c>
      <c r="B43">
        <v>3.35</v>
      </c>
      <c r="C43">
        <v>5.85</v>
      </c>
      <c r="D43" s="20">
        <f t="shared" si="0"/>
        <v>5.0842982463947362E-2</v>
      </c>
      <c r="E43" s="17">
        <f>IF(OR($A43="",$B43="",$C43=""),"",A43*'MPTO_working_3-way'!$I42)</f>
        <v>1.8132957267425109</v>
      </c>
      <c r="F43" s="21">
        <f>IF(OR($A43="",$B43="",$C43=""),"",B43*'MPTO_working_3-way'!$I42)</f>
        <v>3.5317097003415188</v>
      </c>
      <c r="G43" s="22">
        <f>IF(OR($A43="",$B43="",$C43=""),"",C43*'MPTO_working_3-way'!$I42)</f>
        <v>6.1673139543277262</v>
      </c>
      <c r="H43" s="17"/>
      <c r="I43" s="21"/>
      <c r="J43" s="22"/>
      <c r="K43" s="17"/>
      <c r="L43" s="21"/>
      <c r="M43" s="22"/>
      <c r="N43" s="23">
        <f t="shared" si="4"/>
        <v>55.148202538173216</v>
      </c>
      <c r="O43" s="24">
        <f t="shared" si="5"/>
        <v>28.314898019599383</v>
      </c>
      <c r="P43" s="24">
        <f t="shared" si="6"/>
        <v>16.214514250539818</v>
      </c>
      <c r="Q43" t="s">
        <v>279</v>
      </c>
      <c r="R43" t="s">
        <v>249</v>
      </c>
      <c r="S43" t="s">
        <v>327</v>
      </c>
      <c r="AD43" s="37"/>
      <c r="AE43" s="37"/>
      <c r="AH43" s="37"/>
      <c r="AI43" s="37"/>
      <c r="AJ43" t="s">
        <v>293</v>
      </c>
    </row>
    <row r="44" spans="1:36" s="36" customFormat="1" ht="15" x14ac:dyDescent="0.25">
      <c r="A44">
        <v>1.49</v>
      </c>
      <c r="B44">
        <v>4.3499999999999996</v>
      </c>
      <c r="C44">
        <v>6.66</v>
      </c>
      <c r="D44" s="20">
        <f t="shared" si="0"/>
        <v>5.1176147218729984E-2</v>
      </c>
      <c r="E44" s="17">
        <f>IF(OR($A44="",$B44="",$C44=""),"",A44*'MPTO_working_3-way'!$I43)</f>
        <v>1.5489829440969156</v>
      </c>
      <c r="F44" s="21">
        <f>IF(OR($A44="",$B44="",$C44=""),"",B44*'MPTO_working_3-way'!$I43)</f>
        <v>4.5221985280681762</v>
      </c>
      <c r="G44" s="22">
        <f>IF(OR($A44="",$B44="",$C44=""),"",C44*'MPTO_working_3-way'!$I43)</f>
        <v>6.9236418843526568</v>
      </c>
      <c r="H44" s="17"/>
      <c r="I44" s="21"/>
      <c r="J44" s="22"/>
      <c r="K44" s="17"/>
      <c r="L44" s="21"/>
      <c r="M44" s="22"/>
      <c r="N44" s="23">
        <f t="shared" si="4"/>
        <v>64.558490060264518</v>
      </c>
      <c r="O44" s="24">
        <f t="shared" si="5"/>
        <v>22.113137974665321</v>
      </c>
      <c r="P44" s="24">
        <f t="shared" si="6"/>
        <v>14.443265794263382</v>
      </c>
      <c r="Q44" t="s">
        <v>250</v>
      </c>
      <c r="R44" t="s">
        <v>145</v>
      </c>
      <c r="S44" t="s">
        <v>327</v>
      </c>
      <c r="AD44" s="37"/>
      <c r="AE44" s="37"/>
      <c r="AH44" s="37"/>
      <c r="AI44" s="37"/>
      <c r="AJ44" t="s">
        <v>293</v>
      </c>
    </row>
    <row r="45" spans="1:36" s="36" customFormat="1" ht="15" x14ac:dyDescent="0.25">
      <c r="A45">
        <v>9.24</v>
      </c>
      <c r="B45">
        <v>5.34</v>
      </c>
      <c r="C45">
        <v>1.36</v>
      </c>
      <c r="D45" s="20">
        <f t="shared" si="0"/>
        <v>3.0785143475163146E-2</v>
      </c>
      <c r="E45" s="17">
        <f>IF(OR($A45="",$B45="",$C45=""),"",A45*'MPTO_working_3-way'!$I44)</f>
        <v>9.709789157966874</v>
      </c>
      <c r="F45" s="21">
        <f>IF(OR($A45="",$B45="",$C45=""),"",B45*'MPTO_working_3-way'!$I44)</f>
        <v>5.611501526357479</v>
      </c>
      <c r="G45" s="22">
        <f>IF(OR($A45="",$B45="",$C45=""),"",C45*'MPTO_working_3-way'!$I44)</f>
        <v>1.4291464561509686</v>
      </c>
      <c r="H45" s="17"/>
      <c r="I45" s="21"/>
      <c r="J45" s="22"/>
      <c r="K45" s="17"/>
      <c r="L45" s="21"/>
      <c r="M45" s="22"/>
      <c r="N45" s="23">
        <f t="shared" si="4"/>
        <v>10.298884803070115</v>
      </c>
      <c r="O45" s="24">
        <f t="shared" si="5"/>
        <v>17.820542243514581</v>
      </c>
      <c r="P45" s="24">
        <f t="shared" si="6"/>
        <v>69.971834985564598</v>
      </c>
      <c r="Q45" t="s">
        <v>252</v>
      </c>
      <c r="R45" t="s">
        <v>192</v>
      </c>
      <c r="S45" t="s">
        <v>327</v>
      </c>
      <c r="AD45" s="37"/>
      <c r="AE45" s="37"/>
      <c r="AH45" s="37"/>
      <c r="AI45" s="37"/>
      <c r="AJ45" t="s">
        <v>297</v>
      </c>
    </row>
    <row r="46" spans="1:36" s="36" customFormat="1" ht="15" x14ac:dyDescent="0.25">
      <c r="A46">
        <v>2.75</v>
      </c>
      <c r="B46">
        <v>3.27</v>
      </c>
      <c r="C46">
        <v>2.79</v>
      </c>
      <c r="D46" s="20">
        <f t="shared" si="0"/>
        <v>2.7869700257980856E-2</v>
      </c>
      <c r="E46" s="17">
        <f>IF(OR($A46="",$B46="",$C46=""),"",A46*'MPTO_working_3-way'!$I45)</f>
        <v>2.8907344048515076</v>
      </c>
      <c r="F46" s="21">
        <f>IF(OR($A46="",$B46="",$C46=""),"",B46*'MPTO_working_3-way'!$I45)</f>
        <v>3.4373460014052473</v>
      </c>
      <c r="G46" s="22">
        <f>IF(OR($A46="",$B46="",$C46=""),"",C46*'MPTO_working_3-way'!$I45)</f>
        <v>2.9327814507402565</v>
      </c>
      <c r="H46" s="17"/>
      <c r="I46" s="21"/>
      <c r="J46" s="22"/>
      <c r="K46" s="17"/>
      <c r="L46" s="21"/>
      <c r="M46" s="22"/>
      <c r="N46" s="23">
        <f t="shared" si="4"/>
        <v>34.593285302229916</v>
      </c>
      <c r="O46" s="24">
        <f t="shared" si="5"/>
        <v>29.092212410132191</v>
      </c>
      <c r="P46" s="24">
        <f t="shared" si="6"/>
        <v>34.097324222628053</v>
      </c>
      <c r="Q46" t="s">
        <v>280</v>
      </c>
      <c r="R46" t="s">
        <v>190</v>
      </c>
      <c r="S46" t="s">
        <v>327</v>
      </c>
      <c r="AD46" s="37"/>
      <c r="AE46" s="37"/>
      <c r="AH46" s="37"/>
      <c r="AI46" s="37"/>
      <c r="AJ46" t="s">
        <v>297</v>
      </c>
    </row>
    <row r="47" spans="1:36" s="36" customFormat="1" ht="15" x14ac:dyDescent="0.25">
      <c r="A47">
        <v>1.78</v>
      </c>
      <c r="B47">
        <v>3.83</v>
      </c>
      <c r="C47">
        <v>4.87</v>
      </c>
      <c r="D47" s="20">
        <f t="shared" si="0"/>
        <v>2.8233167588021635E-2</v>
      </c>
      <c r="E47" s="17">
        <f>IF(OR($A47="",$B47="",$C47=""),"",A47*'MPTO_working_3-way'!$I46)</f>
        <v>1.8347975553857905</v>
      </c>
      <c r="F47" s="21">
        <f>IF(OR($A47="",$B47="",$C47=""),"",B47*'MPTO_working_3-way'!$I46)</f>
        <v>3.9479070995098748</v>
      </c>
      <c r="G47" s="22">
        <f>IF(OR($A47="",$B47="",$C47=""),"",C47*'MPTO_working_3-way'!$I46)</f>
        <v>5.0199236487240446</v>
      </c>
      <c r="H47" s="17"/>
      <c r="I47" s="21"/>
      <c r="J47" s="22"/>
      <c r="K47" s="17"/>
      <c r="L47" s="21"/>
      <c r="M47" s="22"/>
      <c r="N47" s="23">
        <f t="shared" si="4"/>
        <v>54.501925679192261</v>
      </c>
      <c r="O47" s="24">
        <f t="shared" si="5"/>
        <v>25.329876686413115</v>
      </c>
      <c r="P47" s="24">
        <f t="shared" si="6"/>
        <v>19.92062170615241</v>
      </c>
      <c r="Q47" t="s">
        <v>254</v>
      </c>
      <c r="R47" t="s">
        <v>282</v>
      </c>
      <c r="S47" t="s">
        <v>327</v>
      </c>
      <c r="AD47" s="37"/>
      <c r="AE47" s="37"/>
      <c r="AH47" s="37"/>
      <c r="AI47" s="37"/>
      <c r="AJ47" t="s">
        <v>297</v>
      </c>
    </row>
    <row r="48" spans="1:36" s="36" customFormat="1" ht="15" x14ac:dyDescent="0.25">
      <c r="A48">
        <v>2.56</v>
      </c>
      <c r="B48">
        <v>3.37</v>
      </c>
      <c r="C48">
        <v>2.93</v>
      </c>
      <c r="D48" s="20">
        <f t="shared" si="0"/>
        <v>2.8657833372155439E-2</v>
      </c>
      <c r="E48" s="17">
        <f>IF(OR($A48="",$B48="",$C48=""),"",A48*'MPTO_working_3-way'!$I47)</f>
        <v>2.6313464326604312</v>
      </c>
      <c r="F48" s="21">
        <f>IF(OR($A48="",$B48="",$C48=""),"",B48*'MPTO_working_3-way'!$I47)</f>
        <v>3.4639208898693954</v>
      </c>
      <c r="G48" s="22">
        <f>IF(OR($A48="",$B48="",$C48=""),"",C48*'MPTO_working_3-way'!$I47)</f>
        <v>3.011658221755884</v>
      </c>
      <c r="H48" s="17"/>
      <c r="I48" s="21"/>
      <c r="J48" s="22"/>
      <c r="K48" s="17"/>
      <c r="L48" s="21"/>
      <c r="M48" s="22"/>
      <c r="N48" s="23">
        <f t="shared" si="4"/>
        <v>38.003357809064568</v>
      </c>
      <c r="O48" s="24">
        <f t="shared" si="5"/>
        <v>28.869019581960032</v>
      </c>
      <c r="P48" s="24">
        <f t="shared" si="6"/>
        <v>33.204298973107612</v>
      </c>
      <c r="Q48" t="s">
        <v>194</v>
      </c>
      <c r="R48" t="s">
        <v>256</v>
      </c>
      <c r="S48" t="s">
        <v>327</v>
      </c>
      <c r="AD48" s="37"/>
      <c r="AE48" s="37"/>
      <c r="AH48" s="37"/>
      <c r="AI48" s="37"/>
      <c r="AJ48" t="s">
        <v>297</v>
      </c>
    </row>
    <row r="49" spans="1:36" s="36" customFormat="1" ht="15" x14ac:dyDescent="0.25">
      <c r="A49">
        <v>3.08</v>
      </c>
      <c r="B49">
        <v>3.25</v>
      </c>
      <c r="C49">
        <v>2.5299999999999998</v>
      </c>
      <c r="D49" s="20">
        <f t="shared" si="0"/>
        <v>2.7624549363679751E-2</v>
      </c>
      <c r="E49" s="17">
        <f>IF(OR($A49="",$B49="",$C49=""),"",A49*'MPTO_working_3-way'!$I48)</f>
        <v>3.1669581561711069</v>
      </c>
      <c r="F49" s="21">
        <f>IF(OR($A49="",$B49="",$C49=""),"",B49*'MPTO_working_3-way'!$I48)</f>
        <v>3.3417577946610701</v>
      </c>
      <c r="G49" s="22">
        <f>IF(OR($A49="",$B49="",$C49=""),"",C49*'MPTO_working_3-way'!$I48)</f>
        <v>2.6014299139976944</v>
      </c>
      <c r="H49" s="17"/>
      <c r="I49" s="21"/>
      <c r="J49" s="22"/>
      <c r="K49" s="17"/>
      <c r="L49" s="21"/>
      <c r="M49" s="22"/>
      <c r="N49" s="23">
        <f t="shared" si="4"/>
        <v>31.576040815424378</v>
      </c>
      <c r="O49" s="24">
        <f t="shared" si="5"/>
        <v>29.924370988156028</v>
      </c>
      <c r="P49" s="24">
        <f t="shared" si="6"/>
        <v>38.440397514429684</v>
      </c>
      <c r="Q49" t="s">
        <v>261</v>
      </c>
      <c r="R49" t="s">
        <v>263</v>
      </c>
      <c r="S49" t="s">
        <v>327</v>
      </c>
      <c r="AD49" s="37"/>
      <c r="AE49" s="37"/>
      <c r="AH49" s="37"/>
      <c r="AI49" s="37"/>
      <c r="AJ49" t="s">
        <v>298</v>
      </c>
    </row>
    <row r="50" spans="1:36" s="36" customFormat="1" ht="15" x14ac:dyDescent="0.25">
      <c r="A50">
        <v>9.73</v>
      </c>
      <c r="B50">
        <v>5.68</v>
      </c>
      <c r="C50">
        <v>1.32</v>
      </c>
      <c r="D50" s="20">
        <f t="shared" si="0"/>
        <v>3.6407018522734536E-2</v>
      </c>
      <c r="E50" s="17">
        <f>IF(OR($A50="",$B50="",$C50=""),"",A50*'MPTO_working_3-way'!$I49)</f>
        <v>10.008840718711072</v>
      </c>
      <c r="F50" s="21">
        <f>IF(OR($A50="",$B50="",$C50=""),"",B50*'MPTO_working_3-way'!$I49)</f>
        <v>5.8427764935538429</v>
      </c>
      <c r="G50" s="22">
        <f>IF(OR($A50="",$B50="",$C50=""),"",C50*'MPTO_working_3-way'!$I49)</f>
        <v>1.3578283400512452</v>
      </c>
      <c r="H50" s="17"/>
      <c r="I50" s="21"/>
      <c r="J50" s="22"/>
      <c r="K50" s="17"/>
      <c r="L50" s="21"/>
      <c r="M50" s="22"/>
      <c r="N50" s="23">
        <f t="shared" si="4"/>
        <v>9.9911670902160079</v>
      </c>
      <c r="O50" s="24">
        <f t="shared" si="5"/>
        <v>17.115150666866505</v>
      </c>
      <c r="P50" s="24">
        <f t="shared" si="6"/>
        <v>73.64701196045587</v>
      </c>
      <c r="Q50" t="s">
        <v>199</v>
      </c>
      <c r="R50" t="s">
        <v>196</v>
      </c>
      <c r="S50" t="s">
        <v>327</v>
      </c>
      <c r="AD50" s="37"/>
      <c r="AE50" s="37"/>
      <c r="AH50" s="37"/>
      <c r="AI50" s="37"/>
      <c r="AJ50" t="s">
        <v>298</v>
      </c>
    </row>
    <row r="51" spans="1:36" s="36" customFormat="1" ht="15" x14ac:dyDescent="0.25">
      <c r="A51">
        <v>2.41</v>
      </c>
      <c r="B51">
        <v>3.35</v>
      </c>
      <c r="C51">
        <v>3.18</v>
      </c>
      <c r="D51" s="20">
        <f t="shared" si="0"/>
        <v>2.791063082769818E-2</v>
      </c>
      <c r="E51" s="17">
        <f>IF(OR($A51="",$B51="",$C51=""),"",A51*'MPTO_working_3-way'!$I50)</f>
        <v>2.4765751639664684</v>
      </c>
      <c r="F51" s="21">
        <f>IF(OR($A51="",$B51="",$C51=""),"",B51*'MPTO_working_3-way'!$I50)</f>
        <v>3.4425422403683275</v>
      </c>
      <c r="G51" s="22">
        <f>IF(OR($A51="",$B51="",$C51=""),"",C51*'MPTO_working_3-way'!$I50)</f>
        <v>3.2678460669765017</v>
      </c>
      <c r="H51" s="17"/>
      <c r="I51" s="21"/>
      <c r="J51" s="22"/>
      <c r="K51" s="17"/>
      <c r="L51" s="21"/>
      <c r="M51" s="22"/>
      <c r="N51" s="23">
        <f t="shared" si="4"/>
        <v>40.378342420199587</v>
      </c>
      <c r="O51" s="24">
        <f t="shared" si="5"/>
        <v>29.048300069457017</v>
      </c>
      <c r="P51" s="24">
        <f t="shared" si="6"/>
        <v>30.601196614050629</v>
      </c>
      <c r="Q51" t="s">
        <v>198</v>
      </c>
      <c r="R51" t="s">
        <v>289</v>
      </c>
      <c r="S51" t="s">
        <v>327</v>
      </c>
      <c r="AD51" s="37"/>
      <c r="AE51" s="37"/>
      <c r="AH51" s="37"/>
      <c r="AI51" s="37"/>
      <c r="AJ51" t="s">
        <v>298</v>
      </c>
    </row>
    <row r="52" spans="1:36" s="36" customFormat="1" ht="15" x14ac:dyDescent="0.25">
      <c r="A52">
        <v>1.28</v>
      </c>
      <c r="B52">
        <v>5.81</v>
      </c>
      <c r="C52">
        <v>9.56</v>
      </c>
      <c r="D52" s="20">
        <f t="shared" si="0"/>
        <v>5.7969550047170193E-2</v>
      </c>
      <c r="E52" s="17">
        <f>IF(OR($A52="",$B52="",$C52=""),"",A52*'MPTO_working_3-way'!$I51)</f>
        <v>1.3266009837091002</v>
      </c>
      <c r="F52" s="21">
        <f>IF(OR($A52="",$B52="",$C52=""),"",B52*'MPTO_working_3-way'!$I51)</f>
        <v>6.0215247776170875</v>
      </c>
      <c r="G52" s="22">
        <f>IF(OR($A52="",$B52="",$C52=""),"",C52*'MPTO_working_3-way'!$I51)</f>
        <v>9.9080510970773421</v>
      </c>
      <c r="H52" s="17"/>
      <c r="I52" s="21"/>
      <c r="J52" s="22"/>
      <c r="K52" s="17"/>
      <c r="L52" s="21"/>
      <c r="M52" s="22"/>
      <c r="N52" s="23">
        <f t="shared" si="4"/>
        <v>75.380616498870481</v>
      </c>
      <c r="O52" s="24">
        <f t="shared" si="5"/>
        <v>16.607089349148747</v>
      </c>
      <c r="P52" s="24">
        <f t="shared" si="6"/>
        <v>10.092802209053788</v>
      </c>
      <c r="Q52" t="s">
        <v>303</v>
      </c>
      <c r="R52" t="s">
        <v>309</v>
      </c>
      <c r="S52" t="s">
        <v>327</v>
      </c>
      <c r="AD52" s="37"/>
      <c r="AE52" s="37"/>
      <c r="AH52" s="37"/>
      <c r="AI52" s="37"/>
      <c r="AJ52" t="s">
        <v>310</v>
      </c>
    </row>
    <row r="53" spans="1:36" s="36" customFormat="1" ht="15" x14ac:dyDescent="0.25">
      <c r="A53">
        <v>2.0699999999999998</v>
      </c>
      <c r="B53">
        <v>3.64</v>
      </c>
      <c r="C53">
        <v>3.47</v>
      </c>
      <c r="D53" s="20">
        <f t="shared" si="0"/>
        <v>4.600150020523408E-2</v>
      </c>
      <c r="E53" s="17">
        <f>IF(OR($A53="",$B53="",$C53=""),"",A53*'MPTO_working_3-way'!$I52)</f>
        <v>2.1277750058133349</v>
      </c>
      <c r="F53" s="21">
        <f>IF(OR($A53="",$B53="",$C53=""),"",B53*'MPTO_working_3-way'!$I52)</f>
        <v>3.7415946962128217</v>
      </c>
      <c r="G53" s="22">
        <f>IF(OR($A53="",$B53="",$C53=""),"",C53*'MPTO_working_3-way'!$I52)</f>
        <v>3.5668498889721127</v>
      </c>
      <c r="H53" s="17"/>
      <c r="I53" s="21"/>
      <c r="J53" s="22"/>
      <c r="K53" s="17"/>
      <c r="L53" s="21"/>
      <c r="M53" s="22"/>
      <c r="N53" s="23">
        <f t="shared" si="4"/>
        <v>46.997450259913798</v>
      </c>
      <c r="O53" s="24">
        <f t="shared" si="5"/>
        <v>26.726571988467455</v>
      </c>
      <c r="P53" s="24">
        <f t="shared" si="6"/>
        <v>28.035942950438486</v>
      </c>
      <c r="Q53" t="s">
        <v>299</v>
      </c>
      <c r="R53" t="s">
        <v>306</v>
      </c>
      <c r="S53" t="s">
        <v>327</v>
      </c>
      <c r="AD53" s="37"/>
      <c r="AE53" s="37"/>
      <c r="AH53" s="37"/>
      <c r="AI53" s="37"/>
      <c r="AJ53" t="s">
        <v>310</v>
      </c>
    </row>
    <row r="54" spans="1:36" s="36" customFormat="1" ht="15" x14ac:dyDescent="0.25">
      <c r="A54">
        <v>2.2000000000000002</v>
      </c>
      <c r="B54">
        <v>3.44</v>
      </c>
      <c r="C54">
        <v>3.54</v>
      </c>
      <c r="D54" s="20">
        <f t="shared" si="0"/>
        <v>2.7729004670273838E-2</v>
      </c>
      <c r="E54" s="17">
        <f>IF(OR($A54="",$B54="",$C54=""),"",A54*'MPTO_working_3-way'!$I53)</f>
        <v>2.3275330101037746</v>
      </c>
      <c r="F54" s="21">
        <f>IF(OR($A54="",$B54="",$C54=""),"",B54*'MPTO_working_3-way'!$I53)</f>
        <v>3.6394152521622654</v>
      </c>
      <c r="G54" s="22">
        <f>IF(OR($A54="",$B54="",$C54=""),"",C54*'MPTO_working_3-way'!$I53)</f>
        <v>3.7452122071669827</v>
      </c>
      <c r="H54" s="17"/>
      <c r="I54" s="21"/>
      <c r="J54" s="22"/>
      <c r="K54" s="17"/>
      <c r="L54" s="21"/>
      <c r="M54" s="22"/>
      <c r="N54" s="23">
        <f t="shared" si="4"/>
        <v>42.96394490041687</v>
      </c>
      <c r="O54" s="24">
        <f t="shared" si="5"/>
        <v>27.476941506080561</v>
      </c>
      <c r="P54" s="24">
        <f t="shared" si="6"/>
        <v>26.700756717773199</v>
      </c>
      <c r="Q54" t="s">
        <v>266</v>
      </c>
      <c r="R54" t="s">
        <v>134</v>
      </c>
      <c r="S54" t="s">
        <v>327</v>
      </c>
      <c r="AD54" s="37"/>
      <c r="AE54" s="37"/>
      <c r="AH54" s="37"/>
      <c r="AI54" s="37"/>
      <c r="AJ54" t="s">
        <v>126</v>
      </c>
    </row>
    <row r="55" spans="1:36" s="36" customFormat="1" ht="15" x14ac:dyDescent="0.25">
      <c r="A55">
        <v>1.59</v>
      </c>
      <c r="B55">
        <v>4.25</v>
      </c>
      <c r="C55">
        <v>6.04</v>
      </c>
      <c r="D55" s="20">
        <f t="shared" si="0"/>
        <v>2.9787849164406355E-2</v>
      </c>
      <c r="E55" s="17">
        <f>IF(OR($A55="",$B55="",$C55=""),"",A55*'MPTO_working_3-way'!$I54)</f>
        <v>1.6631423853263223</v>
      </c>
      <c r="F55" s="21">
        <f>IF(OR($A55="",$B55="",$C55=""),"",B55*'MPTO_working_3-way'!$I54)</f>
        <v>4.4455063758722453</v>
      </c>
      <c r="G55" s="22">
        <f>IF(OR($A55="",$B55="",$C55=""),"",C55*'MPTO_working_3-way'!$I54)</f>
        <v>6.3178490612396141</v>
      </c>
      <c r="H55" s="17"/>
      <c r="I55" s="21"/>
      <c r="J55" s="22"/>
      <c r="K55" s="17"/>
      <c r="L55" s="21"/>
      <c r="M55" s="22"/>
      <c r="N55" s="23">
        <f t="shared" si="4"/>
        <v>60.127142980833334</v>
      </c>
      <c r="O55" s="24">
        <f t="shared" si="5"/>
        <v>22.494625256358823</v>
      </c>
      <c r="P55" s="24">
        <f t="shared" si="6"/>
        <v>15.828171744954473</v>
      </c>
      <c r="Q55" t="s">
        <v>107</v>
      </c>
      <c r="R55" t="s">
        <v>105</v>
      </c>
      <c r="S55" t="s">
        <v>327</v>
      </c>
      <c r="AD55" s="37"/>
      <c r="AE55" s="37"/>
      <c r="AH55" s="37"/>
      <c r="AI55" s="37"/>
      <c r="AJ55" t="s">
        <v>126</v>
      </c>
    </row>
    <row r="56" spans="1:36" s="36" customFormat="1" ht="15" x14ac:dyDescent="0.25">
      <c r="A56">
        <v>1.83</v>
      </c>
      <c r="B56">
        <v>3.8</v>
      </c>
      <c r="C56">
        <v>4.58</v>
      </c>
      <c r="D56" s="20">
        <f t="shared" si="0"/>
        <v>2.794659352224782E-2</v>
      </c>
      <c r="E56" s="17">
        <f>IF(OR($A56="",$B56="",$C56=""),"",A56*'MPTO_working_3-way'!$I55)</f>
        <v>1.8807440785466012</v>
      </c>
      <c r="F56" s="21">
        <f>IF(OR($A56="",$B56="",$C56=""),"",B56*'MPTO_working_3-way'!$I55)</f>
        <v>3.9053702177470404</v>
      </c>
      <c r="G56" s="22">
        <f>IF(OR($A56="",$B56="",$C56=""),"",C56*'MPTO_working_3-way'!$I55)</f>
        <v>4.7069988413898542</v>
      </c>
      <c r="H56" s="17"/>
      <c r="I56" s="21"/>
      <c r="J56" s="22"/>
      <c r="K56" s="17"/>
      <c r="L56" s="21"/>
      <c r="M56" s="22"/>
      <c r="N56" s="23">
        <f t="shared" si="4"/>
        <v>53.170445219361198</v>
      </c>
      <c r="O56" s="24">
        <f t="shared" si="5"/>
        <v>25.605767039850257</v>
      </c>
      <c r="P56" s="24">
        <f t="shared" si="6"/>
        <v>21.244959552714189</v>
      </c>
      <c r="Q56" t="s">
        <v>85</v>
      </c>
      <c r="R56" t="s">
        <v>324</v>
      </c>
      <c r="S56" t="s">
        <v>327</v>
      </c>
      <c r="AD56" s="37"/>
      <c r="AE56" s="37"/>
      <c r="AH56" s="37"/>
      <c r="AI56" s="37"/>
      <c r="AJ56" t="s">
        <v>126</v>
      </c>
    </row>
    <row r="57" spans="1:36" s="36" customFormat="1" ht="15" x14ac:dyDescent="0.25">
      <c r="A57">
        <v>3.83</v>
      </c>
      <c r="B57">
        <v>3.26</v>
      </c>
      <c r="C57">
        <v>2.09</v>
      </c>
      <c r="D57" s="20">
        <f t="shared" si="0"/>
        <v>4.631397152332517E-2</v>
      </c>
      <c r="E57" s="17">
        <f>IF(OR($A57="",$B57="",$C57=""),"",A57*'MPTO_working_3-way'!$I56)</f>
        <v>3.9440874622996764</v>
      </c>
      <c r="F57" s="21">
        <f>IF(OR($A57="",$B57="",$C57=""),"",B57*'MPTO_working_3-way'!$I56)</f>
        <v>3.3571083882759645</v>
      </c>
      <c r="G57" s="22">
        <f>IF(OR($A57="",$B57="",$C57=""),"",C57*'MPTO_working_3-way'!$I56)</f>
        <v>2.1522566047536089</v>
      </c>
      <c r="H57" s="17"/>
      <c r="I57" s="21"/>
      <c r="J57" s="22"/>
      <c r="K57" s="17"/>
      <c r="L57" s="21"/>
      <c r="M57" s="22"/>
      <c r="N57" s="23">
        <f t="shared" si="4"/>
        <v>25.354407313699141</v>
      </c>
      <c r="O57" s="24">
        <f t="shared" si="5"/>
        <v>29.787539880818318</v>
      </c>
      <c r="P57" s="24">
        <f t="shared" si="6"/>
        <v>46.462861249506091</v>
      </c>
      <c r="Q57" t="s">
        <v>73</v>
      </c>
      <c r="R57" t="s">
        <v>87</v>
      </c>
      <c r="S57" t="s">
        <v>328</v>
      </c>
      <c r="AD57" s="37"/>
      <c r="AE57" s="37"/>
      <c r="AH57" s="37"/>
      <c r="AI57" s="37"/>
      <c r="AJ57" t="s">
        <v>122</v>
      </c>
    </row>
    <row r="58" spans="1:36" s="36" customFormat="1" ht="15" x14ac:dyDescent="0.25">
      <c r="A58">
        <v>3.15</v>
      </c>
      <c r="B58">
        <v>3.11</v>
      </c>
      <c r="C58">
        <v>2.4700000000000002</v>
      </c>
      <c r="D58" s="20">
        <f t="shared" si="0"/>
        <v>4.3862025415587702E-2</v>
      </c>
      <c r="E58" s="17">
        <f>IF(OR($A58="",$B58="",$C58=""),"",A58*'MPTO_working_3-way'!$I57)</f>
        <v>3.2380317695950804</v>
      </c>
      <c r="F58" s="21">
        <f>IF(OR($A58="",$B58="",$C58=""),"",B58*'MPTO_working_3-way'!$I57)</f>
        <v>3.1969139058541907</v>
      </c>
      <c r="G58" s="22">
        <f>IF(OR($A58="",$B58="",$C58=""),"",C58*'MPTO_working_3-way'!$I57)</f>
        <v>2.5390280859999521</v>
      </c>
      <c r="H58" s="17"/>
      <c r="I58" s="21"/>
      <c r="J58" s="22"/>
      <c r="K58" s="17"/>
      <c r="L58" s="21"/>
      <c r="M58" s="22"/>
      <c r="N58" s="23">
        <f t="shared" si="4"/>
        <v>30.882958264645165</v>
      </c>
      <c r="O58" s="24">
        <f t="shared" si="5"/>
        <v>31.280166731071468</v>
      </c>
      <c r="P58" s="24">
        <f t="shared" si="6"/>
        <v>39.385149203899708</v>
      </c>
      <c r="Q58" t="s">
        <v>72</v>
      </c>
      <c r="R58" t="s">
        <v>118</v>
      </c>
      <c r="S58" t="s">
        <v>328</v>
      </c>
      <c r="AD58" s="37"/>
      <c r="AE58" s="37"/>
      <c r="AH58" s="37"/>
      <c r="AI58" s="37"/>
      <c r="AJ58" t="s">
        <v>122</v>
      </c>
    </row>
    <row r="59" spans="1:36" s="36" customFormat="1" ht="15" x14ac:dyDescent="0.25">
      <c r="A59">
        <v>2.86</v>
      </c>
      <c r="B59">
        <v>3.07</v>
      </c>
      <c r="C59">
        <v>2.72</v>
      </c>
      <c r="D59" s="20">
        <f t="shared" si="0"/>
        <v>4.3030307496680464E-2</v>
      </c>
      <c r="E59" s="17">
        <f>IF(OR($A59="",$B59="",$C59=""),"",A59*'MPTO_working_3-way'!$I58)</f>
        <v>2.9924579585567099</v>
      </c>
      <c r="F59" s="21">
        <f>IF(OR($A59="",$B59="",$C59=""),"",B59*'MPTO_working_3-way'!$I58)</f>
        <v>3.2121838925766082</v>
      </c>
      <c r="G59" s="22">
        <f>IF(OR($A59="",$B59="",$C59=""),"",C59*'MPTO_working_3-way'!$I58)</f>
        <v>2.8459740025434446</v>
      </c>
      <c r="H59" s="17"/>
      <c r="I59" s="21"/>
      <c r="J59" s="22"/>
      <c r="K59" s="17"/>
      <c r="L59" s="21"/>
      <c r="M59" s="22"/>
      <c r="N59" s="23">
        <f t="shared" si="4"/>
        <v>33.417345000305673</v>
      </c>
      <c r="O59" s="24">
        <f t="shared" si="5"/>
        <v>31.131467980740791</v>
      </c>
      <c r="P59" s="24">
        <f t="shared" si="6"/>
        <v>35.137355404733171</v>
      </c>
      <c r="Q59" t="s">
        <v>77</v>
      </c>
      <c r="R59" t="s">
        <v>113</v>
      </c>
      <c r="S59" t="s">
        <v>328</v>
      </c>
      <c r="AD59" s="37"/>
      <c r="AE59" s="37"/>
      <c r="AH59" s="37"/>
      <c r="AI59" s="37"/>
      <c r="AJ59" t="s">
        <v>122</v>
      </c>
    </row>
    <row r="60" spans="1:36" s="36" customFormat="1" ht="15" x14ac:dyDescent="0.25">
      <c r="A60">
        <v>4.0599999999999996</v>
      </c>
      <c r="B60">
        <v>3.51</v>
      </c>
      <c r="C60">
        <v>1.94</v>
      </c>
      <c r="D60" s="20">
        <f t="shared" si="0"/>
        <v>4.6669621145269957E-2</v>
      </c>
      <c r="E60" s="17">
        <f>IF(OR($A60="",$B60="",$C60=""),"",A60*'MPTO_working_3-way'!$I59)</f>
        <v>4.2380798231872854</v>
      </c>
      <c r="F60" s="21">
        <f>IF(OR($A60="",$B60="",$C60=""),"",B60*'MPTO_working_3-way'!$I59)</f>
        <v>3.6639557092087127</v>
      </c>
      <c r="G60" s="22">
        <f>IF(OR($A60="",$B60="",$C60=""),"",C60*'MPTO_working_3-way'!$I59)</f>
        <v>2.0250923293062399</v>
      </c>
      <c r="H60" s="17"/>
      <c r="I60" s="21"/>
      <c r="J60" s="22"/>
      <c r="K60" s="17"/>
      <c r="L60" s="21"/>
      <c r="M60" s="22"/>
      <c r="N60" s="23">
        <f t="shared" si="4"/>
        <v>23.595591440463743</v>
      </c>
      <c r="O60" s="24">
        <f t="shared" si="5"/>
        <v>27.2929063385421</v>
      </c>
      <c r="P60" s="24">
        <f t="shared" si="6"/>
        <v>49.380464560970509</v>
      </c>
      <c r="Q60" t="s">
        <v>76</v>
      </c>
      <c r="R60" t="s">
        <v>112</v>
      </c>
      <c r="S60" t="s">
        <v>328</v>
      </c>
      <c r="AD60" s="37"/>
      <c r="AE60" s="37"/>
      <c r="AH60" s="37"/>
      <c r="AI60" s="37"/>
      <c r="AJ60" t="s">
        <v>122</v>
      </c>
    </row>
    <row r="61" spans="1:36" s="36" customFormat="1" ht="15" x14ac:dyDescent="0.25">
      <c r="A61">
        <v>1.83</v>
      </c>
      <c r="B61">
        <v>3.9</v>
      </c>
      <c r="C61">
        <v>4.3099999999999996</v>
      </c>
      <c r="D61" s="20">
        <f t="shared" si="0"/>
        <v>3.4876905326869156E-2</v>
      </c>
      <c r="E61" s="17">
        <f>IF(OR($A61="",$B61="",$C61=""),"",A61*'MPTO_working_3-way'!$I60)</f>
        <v>1.9087454627189253</v>
      </c>
      <c r="F61" s="21">
        <f>IF(OR($A61="",$B61="",$C61=""),"",B61*'MPTO_working_3-way'!$I60)</f>
        <v>4.0678181992370535</v>
      </c>
      <c r="G61" s="22">
        <f>IF(OR($A61="",$B61="",$C61=""),"",C61*'MPTO_working_3-way'!$I60)</f>
        <v>4.4954606253106926</v>
      </c>
      <c r="H61" s="17"/>
      <c r="I61" s="21"/>
      <c r="J61" s="22"/>
      <c r="K61" s="17"/>
      <c r="L61" s="21"/>
      <c r="M61" s="22"/>
      <c r="N61" s="23">
        <f t="shared" si="4"/>
        <v>52.390432330120298</v>
      </c>
      <c r="O61" s="24">
        <f t="shared" si="5"/>
        <v>24.583202862594909</v>
      </c>
      <c r="P61" s="24">
        <f t="shared" si="6"/>
        <v>22.244661522997713</v>
      </c>
      <c r="Q61" t="s">
        <v>206</v>
      </c>
      <c r="R61" t="s">
        <v>153</v>
      </c>
      <c r="S61" t="s">
        <v>328</v>
      </c>
      <c r="AD61" s="37"/>
      <c r="AE61" s="37"/>
      <c r="AH61" s="37"/>
      <c r="AI61" s="37"/>
      <c r="AJ61" t="s">
        <v>331</v>
      </c>
    </row>
    <row r="62" spans="1:36" s="36" customFormat="1" ht="15" x14ac:dyDescent="0.25">
      <c r="A62">
        <v>2.5499999999999998</v>
      </c>
      <c r="B62">
        <v>3.6</v>
      </c>
      <c r="C62">
        <v>2.79</v>
      </c>
      <c r="D62" s="20">
        <f t="shared" si="0"/>
        <v>2.835757959097629E-2</v>
      </c>
      <c r="E62" s="17">
        <f>IF(OR($A62="",$B62="",$C62=""),"",A62*'MPTO_working_3-way'!$I61)</f>
        <v>2.6690075339204382</v>
      </c>
      <c r="F62" s="21">
        <f>IF(OR($A62="",$B62="",$C62=""),"",B62*'MPTO_working_3-way'!$I61)</f>
        <v>3.7680106361229719</v>
      </c>
      <c r="G62" s="22">
        <f>IF(OR($A62="",$B62="",$C62=""),"",C62*'MPTO_working_3-way'!$I61)</f>
        <v>2.9202082429953031</v>
      </c>
      <c r="H62" s="17"/>
      <c r="I62" s="21"/>
      <c r="J62" s="22"/>
      <c r="K62" s="17"/>
      <c r="L62" s="21"/>
      <c r="M62" s="22"/>
      <c r="N62" s="23">
        <f t="shared" si="4"/>
        <v>37.467110425541776</v>
      </c>
      <c r="O62" s="24">
        <f t="shared" si="5"/>
        <v>26.539203218092091</v>
      </c>
      <c r="P62" s="24">
        <f t="shared" si="6"/>
        <v>34.244133184634954</v>
      </c>
      <c r="Q62" t="s">
        <v>151</v>
      </c>
      <c r="R62" t="s">
        <v>154</v>
      </c>
      <c r="S62" t="s">
        <v>328</v>
      </c>
      <c r="AD62" s="37"/>
      <c r="AE62" s="37"/>
      <c r="AH62" s="37"/>
      <c r="AI62" s="37"/>
      <c r="AJ62" t="s">
        <v>331</v>
      </c>
    </row>
    <row r="63" spans="1:36" s="36" customFormat="1" ht="15" x14ac:dyDescent="0.25">
      <c r="A63">
        <v>1.32</v>
      </c>
      <c r="B63">
        <v>5.76</v>
      </c>
      <c r="C63">
        <v>9.31</v>
      </c>
      <c r="D63" s="20">
        <f t="shared" si="0"/>
        <v>3.8598254293743084E-2</v>
      </c>
      <c r="E63" s="17">
        <f>IF(OR($A63="",$B63="",$C63=""),"",A63*'MPTO_working_3-way'!$I62)</f>
        <v>1.3660375150314674</v>
      </c>
      <c r="F63" s="21">
        <f>IF(OR($A63="",$B63="",$C63=""),"",B63*'MPTO_working_3-way'!$I62)</f>
        <v>5.9608909746827665</v>
      </c>
      <c r="G63" s="22">
        <f>IF(OR($A63="",$B63="",$C63=""),"",C63*'MPTO_working_3-way'!$I62)</f>
        <v>9.6347039885931522</v>
      </c>
      <c r="H63" s="17"/>
      <c r="I63" s="21"/>
      <c r="J63" s="22"/>
      <c r="K63" s="17"/>
      <c r="L63" s="21"/>
      <c r="M63" s="22"/>
      <c r="N63" s="23">
        <f t="shared" si="4"/>
        <v>73.204431722869955</v>
      </c>
      <c r="O63" s="24">
        <f t="shared" si="5"/>
        <v>16.776015603157699</v>
      </c>
      <c r="P63" s="24">
        <f t="shared" si="6"/>
        <v>10.379146065970822</v>
      </c>
      <c r="Q63" t="s">
        <v>208</v>
      </c>
      <c r="R63" t="s">
        <v>205</v>
      </c>
      <c r="S63" t="s">
        <v>328</v>
      </c>
      <c r="AD63" s="37"/>
      <c r="AE63" s="37"/>
      <c r="AH63" s="37"/>
      <c r="AI63" s="37"/>
      <c r="AJ63" t="s">
        <v>331</v>
      </c>
    </row>
    <row r="64" spans="1:36" s="36" customFormat="1" ht="15" x14ac:dyDescent="0.25">
      <c r="A64">
        <v>2.04</v>
      </c>
      <c r="B64">
        <v>3.51</v>
      </c>
      <c r="C64">
        <v>3.87</v>
      </c>
      <c r="D64" s="20">
        <f t="shared" si="0"/>
        <v>3.3494296148194991E-2</v>
      </c>
      <c r="E64" s="17">
        <f>IF(OR($A64="",$B64="",$C64=""),"",A64*'MPTO_working_3-way'!$I63)</f>
        <v>2.0978494623655917</v>
      </c>
      <c r="F64" s="21">
        <f>IF(OR($A64="",$B64="",$C64=""),"",B64*'MPTO_working_3-way'!$I63)</f>
        <v>3.6095351043643267</v>
      </c>
      <c r="G64" s="22">
        <f>IF(OR($A64="",$B64="",$C64=""),"",C64*'MPTO_working_3-way'!$I63)</f>
        <v>3.9797438330170785</v>
      </c>
      <c r="H64" s="17"/>
      <c r="I64" s="21"/>
      <c r="J64" s="22"/>
      <c r="K64" s="17"/>
      <c r="L64" s="21"/>
      <c r="M64" s="22"/>
      <c r="N64" s="23">
        <f t="shared" si="4"/>
        <v>47.667862634546381</v>
      </c>
      <c r="O64" s="24">
        <f t="shared" si="5"/>
        <v>27.704398796146616</v>
      </c>
      <c r="P64" s="24">
        <f t="shared" si="6"/>
        <v>25.127245419760879</v>
      </c>
      <c r="Q64" t="s">
        <v>155</v>
      </c>
      <c r="R64" t="s">
        <v>96</v>
      </c>
      <c r="S64" t="s">
        <v>328</v>
      </c>
      <c r="AD64" s="37"/>
      <c r="AE64" s="37"/>
      <c r="AH64" s="37"/>
      <c r="AI64" s="37"/>
      <c r="AJ64" t="s">
        <v>124</v>
      </c>
    </row>
    <row r="65" spans="1:36" s="36" customFormat="1" ht="15" x14ac:dyDescent="0.25">
      <c r="A65">
        <v>2.54</v>
      </c>
      <c r="B65">
        <v>2.96</v>
      </c>
      <c r="C65">
        <v>3.31</v>
      </c>
      <c r="D65" s="20">
        <f t="shared" si="0"/>
        <v>3.365342886479028E-2</v>
      </c>
      <c r="E65" s="17">
        <f>IF(OR($A65="",$B65="",$C65=""),"",A65*'MPTO_working_3-way'!$I64)</f>
        <v>2.6380395659061073</v>
      </c>
      <c r="F65" s="21">
        <f>IF(OR($A65="",$B65="",$C65=""),"",B65*'MPTO_working_3-way'!$I64)</f>
        <v>3.0742508327094793</v>
      </c>
      <c r="G65" s="22">
        <f>IF(OR($A65="",$B65="",$C65=""),"",C65*'MPTO_working_3-way'!$I64)</f>
        <v>3.4377602217122898</v>
      </c>
      <c r="H65" s="17"/>
      <c r="I65" s="21"/>
      <c r="J65" s="22"/>
      <c r="K65" s="17"/>
      <c r="L65" s="21"/>
      <c r="M65" s="22"/>
      <c r="N65" s="23">
        <f t="shared" si="4"/>
        <v>37.906937140896233</v>
      </c>
      <c r="O65" s="24">
        <f t="shared" si="5"/>
        <v>32.528250114147447</v>
      </c>
      <c r="P65" s="24">
        <f t="shared" si="6"/>
        <v>29.088707050717954</v>
      </c>
      <c r="Q65" t="s">
        <v>98</v>
      </c>
      <c r="R65" t="s">
        <v>83</v>
      </c>
      <c r="S65" t="s">
        <v>328</v>
      </c>
      <c r="AD65" s="37"/>
      <c r="AE65" s="37"/>
      <c r="AH65" s="37"/>
      <c r="AI65" s="37"/>
      <c r="AJ65" t="s">
        <v>124</v>
      </c>
    </row>
    <row r="66" spans="1:36" s="36" customFormat="1" ht="15" x14ac:dyDescent="0.25">
      <c r="A66">
        <v>1.99</v>
      </c>
      <c r="B66">
        <v>3.64</v>
      </c>
      <c r="C66">
        <v>3.9</v>
      </c>
      <c r="D66" s="20">
        <f t="shared" si="0"/>
        <v>3.3648093949601332E-2</v>
      </c>
      <c r="E66" s="17">
        <f>IF(OR($A66="",$B66="",$C66=""),"",A66*'MPTO_working_3-way'!$I65)</f>
        <v>2.0566536493349079</v>
      </c>
      <c r="F66" s="21">
        <f>IF(OR($A66="",$B66="",$C66=""),"",B66*'MPTO_working_3-way'!$I65)</f>
        <v>3.7619192379794297</v>
      </c>
      <c r="G66" s="22">
        <f>IF(OR($A66="",$B66="",$C66=""),"",C66*'MPTO_working_3-way'!$I65)</f>
        <v>4.0306277549779601</v>
      </c>
      <c r="H66" s="17"/>
      <c r="I66" s="21"/>
      <c r="J66" s="22"/>
      <c r="K66" s="17"/>
      <c r="L66" s="21"/>
      <c r="M66" s="22"/>
      <c r="N66" s="23">
        <f t="shared" si="4"/>
        <v>48.622674037672098</v>
      </c>
      <c r="O66" s="24">
        <f t="shared" si="5"/>
        <v>26.582176190925129</v>
      </c>
      <c r="P66" s="24">
        <f t="shared" si="6"/>
        <v>24.810031111530122</v>
      </c>
      <c r="Q66" t="s">
        <v>213</v>
      </c>
      <c r="R66" t="s">
        <v>290</v>
      </c>
      <c r="S66" t="s">
        <v>328</v>
      </c>
      <c r="AD66" s="37"/>
      <c r="AE66" s="37"/>
      <c r="AH66" s="37"/>
      <c r="AI66" s="37"/>
      <c r="AJ66" t="s">
        <v>124</v>
      </c>
    </row>
    <row r="67" spans="1:36" s="36" customFormat="1" ht="15" x14ac:dyDescent="0.25">
      <c r="A67">
        <v>6.24</v>
      </c>
      <c r="B67">
        <v>3.81</v>
      </c>
      <c r="C67">
        <v>1.63</v>
      </c>
      <c r="D67" s="20">
        <f t="shared" si="0"/>
        <v>3.6220534372797486E-2</v>
      </c>
      <c r="E67" s="17">
        <f>IF(OR($A67="",$B67="",$C67=""),"",A67*'MPTO_working_3-way'!$I66)</f>
        <v>6.4499973961162915</v>
      </c>
      <c r="F67" s="21">
        <f>IF(OR($A67="",$B67="",$C67=""),"",B67*'MPTO_working_3-way'!$I66)</f>
        <v>3.938219563974851</v>
      </c>
      <c r="G67" s="22">
        <f>IF(OR($A67="",$B67="",$C67=""),"",C67*'MPTO_working_3-way'!$I66)</f>
        <v>1.6848550890496081</v>
      </c>
      <c r="H67" s="17"/>
      <c r="I67" s="21"/>
      <c r="J67" s="22"/>
      <c r="K67" s="17"/>
      <c r="L67" s="21"/>
      <c r="M67" s="22"/>
      <c r="N67" s="23">
        <f t="shared" si="4"/>
        <v>15.503882227954474</v>
      </c>
      <c r="O67" s="24">
        <f t="shared" si="5"/>
        <v>25.392185066256147</v>
      </c>
      <c r="P67" s="24">
        <f t="shared" si="6"/>
        <v>59.352285338917746</v>
      </c>
      <c r="Q67" t="s">
        <v>215</v>
      </c>
      <c r="R67" t="s">
        <v>212</v>
      </c>
      <c r="S67" t="s">
        <v>328</v>
      </c>
      <c r="AD67" s="37"/>
      <c r="AE67" s="37"/>
      <c r="AH67" s="37"/>
      <c r="AI67" s="37"/>
      <c r="AJ67" t="s">
        <v>124</v>
      </c>
    </row>
    <row r="68" spans="1:36" s="36" customFormat="1" ht="15" x14ac:dyDescent="0.25">
      <c r="A68">
        <v>2.75</v>
      </c>
      <c r="B68">
        <v>3.09</v>
      </c>
      <c r="C68">
        <v>2.9</v>
      </c>
      <c r="D68" s="20">
        <f t="shared" ref="D68:D122" si="7">IF(OR($A68="",$B68="",$C68=""),"",(1/A68)+(1/B68)+(1/C68)-1)</f>
        <v>3.2088545312515926E-2</v>
      </c>
      <c r="E68" s="17">
        <f>IF(OR($A68="",$B68="",$C68=""),"",A68*'MPTO_working_3-way'!$I67)</f>
        <v>2.8425322583614037</v>
      </c>
      <c r="F68" s="21">
        <f>IF(OR($A68="",$B68="",$C68=""),"",B68*'MPTO_working_3-way'!$I67)</f>
        <v>3.193972610304268</v>
      </c>
      <c r="G68" s="22">
        <f>IF(OR($A68="",$B68="",$C68=""),"",C68*'MPTO_working_3-way'!$I67)</f>
        <v>2.9975794724538436</v>
      </c>
      <c r="H68" s="17"/>
      <c r="I68" s="21"/>
      <c r="J68" s="22"/>
      <c r="K68" s="17"/>
      <c r="L68" s="21"/>
      <c r="M68" s="22"/>
      <c r="N68" s="23">
        <f t="shared" si="4"/>
        <v>35.179899790353005</v>
      </c>
      <c r="O68" s="24">
        <f t="shared" si="5"/>
        <v>31.308972305330347</v>
      </c>
      <c r="P68" s="24">
        <f t="shared" si="6"/>
        <v>33.360249801196815</v>
      </c>
      <c r="Q68" t="s">
        <v>211</v>
      </c>
      <c r="R68" t="s">
        <v>156</v>
      </c>
      <c r="S68" t="s">
        <v>328</v>
      </c>
      <c r="AD68" s="37"/>
      <c r="AE68" s="37"/>
      <c r="AH68" s="37"/>
      <c r="AI68" s="37"/>
      <c r="AJ68" t="s">
        <v>124</v>
      </c>
    </row>
    <row r="69" spans="1:36" s="36" customFormat="1" ht="15" x14ac:dyDescent="0.25">
      <c r="A69">
        <v>1.65</v>
      </c>
      <c r="B69">
        <v>3.69</v>
      </c>
      <c r="C69">
        <v>6.25</v>
      </c>
      <c r="D69" s="20">
        <f t="shared" si="7"/>
        <v>3.7063316087706299E-2</v>
      </c>
      <c r="E69" s="17">
        <f>IF(OR($A69="",$B69="",$C69=""),"",A69*'MPTO_working_3-way'!$I68)</f>
        <v>1.7097638817151157</v>
      </c>
      <c r="F69" s="21">
        <f>IF(OR($A69="",$B69="",$C69=""),"",B69*'MPTO_working_3-way'!$I68)</f>
        <v>3.8236537718356227</v>
      </c>
      <c r="G69" s="22">
        <f>IF(OR($A69="",$B69="",$C69=""),"",C69*'MPTO_working_3-way'!$I68)</f>
        <v>6.4763783398299841</v>
      </c>
      <c r="H69" s="17"/>
      <c r="I69" s="21"/>
      <c r="J69" s="22"/>
      <c r="K69" s="17"/>
      <c r="L69" s="21"/>
      <c r="M69" s="22"/>
      <c r="N69" s="23">
        <f t="shared" ref="N69:N122" si="8">(1/E69)* 100</f>
        <v>58.487608183468573</v>
      </c>
      <c r="O69" s="24">
        <f t="shared" ref="O69:O122" si="9">(1/F69)* 100</f>
        <v>26.152995529193262</v>
      </c>
      <c r="P69" s="24">
        <f t="shared" ref="P69:P122" si="10">(1/G69)* 100</f>
        <v>15.440728560435705</v>
      </c>
      <c r="Q69" t="s">
        <v>210</v>
      </c>
      <c r="R69" t="s">
        <v>116</v>
      </c>
      <c r="S69" t="s">
        <v>328</v>
      </c>
      <c r="AD69" s="37"/>
      <c r="AE69" s="37"/>
      <c r="AH69" s="37"/>
      <c r="AI69" s="37"/>
      <c r="AJ69" t="s">
        <v>124</v>
      </c>
    </row>
    <row r="70" spans="1:36" s="36" customFormat="1" ht="15" x14ac:dyDescent="0.25">
      <c r="A70">
        <v>5.45</v>
      </c>
      <c r="B70">
        <v>4.09</v>
      </c>
      <c r="C70">
        <v>1.63</v>
      </c>
      <c r="D70" s="20">
        <f t="shared" si="7"/>
        <v>4.1481948553560022E-2</v>
      </c>
      <c r="E70" s="17">
        <f>IF(OR($A70="",$B70="",$C70=""),"",A70*'MPTO_working_3-way'!$I69)</f>
        <v>5.6248825719532123</v>
      </c>
      <c r="F70" s="21">
        <f>IF(OR($A70="",$B70="",$C70=""),"",B70*'MPTO_working_3-way'!$I69)</f>
        <v>4.2212421503281901</v>
      </c>
      <c r="G70" s="22">
        <f>IF(OR($A70="",$B70="",$C70=""),"",C70*'MPTO_working_3-way'!$I69)</f>
        <v>1.6823043288594008</v>
      </c>
      <c r="H70" s="17"/>
      <c r="I70" s="21"/>
      <c r="J70" s="22"/>
      <c r="K70" s="17"/>
      <c r="L70" s="21"/>
      <c r="M70" s="22"/>
      <c r="N70" s="23">
        <f t="shared" si="8"/>
        <v>17.778148916142705</v>
      </c>
      <c r="O70" s="24">
        <f t="shared" si="9"/>
        <v>23.689709435935882</v>
      </c>
      <c r="P70" s="24">
        <f t="shared" si="10"/>
        <v>59.442277050906597</v>
      </c>
      <c r="Q70" t="s">
        <v>139</v>
      </c>
      <c r="R70" t="s">
        <v>138</v>
      </c>
      <c r="S70" t="s">
        <v>328</v>
      </c>
      <c r="AD70" s="37"/>
      <c r="AE70" s="37"/>
      <c r="AH70" s="37"/>
      <c r="AI70" s="37"/>
      <c r="AJ70" t="s">
        <v>292</v>
      </c>
    </row>
    <row r="71" spans="1:36" s="36" customFormat="1" ht="15" x14ac:dyDescent="0.25">
      <c r="A71">
        <v>2.5099999999999998</v>
      </c>
      <c r="B71">
        <v>3.39</v>
      </c>
      <c r="C71">
        <v>2.89</v>
      </c>
      <c r="D71" s="20">
        <f t="shared" si="7"/>
        <v>3.9412386485129902E-2</v>
      </c>
      <c r="E71" s="17">
        <f>IF(OR($A71="",$B71="",$C71=""),"",A71*'MPTO_working_3-way'!$I70)</f>
        <v>2.6030289233801427</v>
      </c>
      <c r="F71" s="21">
        <f>IF(OR($A71="",$B71="",$C71=""),"",B71*'MPTO_working_3-way'!$I70)</f>
        <v>3.5156446415373246</v>
      </c>
      <c r="G71" s="22">
        <f>IF(OR($A71="",$B71="",$C71=""),"",C71*'MPTO_working_3-way'!$I70)</f>
        <v>2.9971129834934715</v>
      </c>
      <c r="H71" s="17"/>
      <c r="I71" s="21"/>
      <c r="J71" s="22"/>
      <c r="K71" s="17"/>
      <c r="L71" s="21"/>
      <c r="M71" s="22"/>
      <c r="N71" s="23">
        <f t="shared" si="8"/>
        <v>38.416784040242547</v>
      </c>
      <c r="O71" s="24">
        <f t="shared" si="9"/>
        <v>28.444285528321174</v>
      </c>
      <c r="P71" s="24">
        <f t="shared" si="10"/>
        <v>33.365442194120682</v>
      </c>
      <c r="Q71" t="s">
        <v>270</v>
      </c>
      <c r="R71" t="s">
        <v>218</v>
      </c>
      <c r="S71" t="s">
        <v>328</v>
      </c>
      <c r="AD71" s="37"/>
      <c r="AE71" s="37"/>
      <c r="AH71" s="37"/>
      <c r="AI71" s="37"/>
      <c r="AJ71" t="s">
        <v>292</v>
      </c>
    </row>
    <row r="72" spans="1:36" s="36" customFormat="1" ht="15" x14ac:dyDescent="0.25">
      <c r="A72">
        <v>1.46</v>
      </c>
      <c r="B72">
        <v>4.79</v>
      </c>
      <c r="C72">
        <v>6.59</v>
      </c>
      <c r="D72" s="20">
        <f t="shared" si="7"/>
        <v>4.5444842357977855E-2</v>
      </c>
      <c r="E72" s="17">
        <f>IF(OR($A72="",$B72="",$C72=""),"",A72*'MPTO_working_3-way'!$I71)</f>
        <v>1.5205636448881976</v>
      </c>
      <c r="F72" s="21">
        <f>IF(OR($A72="",$B72="",$C72=""),"",B72*'MPTO_working_3-way'!$I71)</f>
        <v>4.9886985335715526</v>
      </c>
      <c r="G72" s="22">
        <f>IF(OR($A72="",$B72="",$C72=""),"",C72*'MPTO_working_3-way'!$I71)</f>
        <v>6.8633660409679607</v>
      </c>
      <c r="H72" s="17"/>
      <c r="I72" s="21"/>
      <c r="J72" s="22"/>
      <c r="K72" s="17"/>
      <c r="L72" s="21"/>
      <c r="M72" s="22"/>
      <c r="N72" s="23">
        <f t="shared" si="8"/>
        <v>65.765086740155937</v>
      </c>
      <c r="O72" s="24">
        <f t="shared" si="9"/>
        <v>20.04530827570515</v>
      </c>
      <c r="P72" s="24">
        <f t="shared" si="10"/>
        <v>14.570110264131667</v>
      </c>
      <c r="Q72" t="s">
        <v>140</v>
      </c>
      <c r="R72" t="s">
        <v>221</v>
      </c>
      <c r="S72" t="s">
        <v>328</v>
      </c>
      <c r="AD72" s="37"/>
      <c r="AE72" s="37"/>
      <c r="AH72" s="37"/>
      <c r="AI72" s="37"/>
      <c r="AJ72" t="s">
        <v>292</v>
      </c>
    </row>
    <row r="73" spans="1:36" s="36" customFormat="1" ht="15" x14ac:dyDescent="0.25">
      <c r="A73">
        <v>6.68</v>
      </c>
      <c r="B73">
        <v>3.97</v>
      </c>
      <c r="C73">
        <v>1.56</v>
      </c>
      <c r="D73" s="20">
        <f t="shared" si="7"/>
        <v>4.2615408593779325E-2</v>
      </c>
      <c r="E73" s="17">
        <f>IF(OR($A73="",$B73="",$C73=""),"",A73*'MPTO_working_3-way'!$I72)</f>
        <v>6.9432747417206677</v>
      </c>
      <c r="F73" s="21">
        <f>IF(OR($A73="",$B73="",$C73=""),"",B73*'MPTO_working_3-way'!$I72)</f>
        <v>4.126467174345966</v>
      </c>
      <c r="G73" s="22">
        <f>IF(OR($A73="",$B73="",$C73=""),"",C73*'MPTO_working_3-way'!$I72)</f>
        <v>1.6214833229168026</v>
      </c>
      <c r="H73" s="17"/>
      <c r="I73" s="21"/>
      <c r="J73" s="22"/>
      <c r="K73" s="17"/>
      <c r="L73" s="21"/>
      <c r="M73" s="22"/>
      <c r="N73" s="23">
        <f t="shared" si="8"/>
        <v>14.402425904180513</v>
      </c>
      <c r="O73" s="24">
        <f t="shared" si="9"/>
        <v>24.233804795951087</v>
      </c>
      <c r="P73" s="24">
        <f t="shared" si="10"/>
        <v>61.671926307644753</v>
      </c>
      <c r="Q73" t="s">
        <v>271</v>
      </c>
      <c r="R73" t="s">
        <v>219</v>
      </c>
      <c r="S73" t="s">
        <v>328</v>
      </c>
      <c r="AD73" s="37"/>
      <c r="AE73" s="37"/>
      <c r="AH73" s="37"/>
      <c r="AI73" s="37"/>
      <c r="AJ73" t="s">
        <v>292</v>
      </c>
    </row>
    <row r="74" spans="1:36" s="36" customFormat="1" ht="15" x14ac:dyDescent="0.25">
      <c r="A74">
        <v>2.44</v>
      </c>
      <c r="B74">
        <v>3.35</v>
      </c>
      <c r="C74">
        <v>3.14</v>
      </c>
      <c r="D74" s="20">
        <f t="shared" si="7"/>
        <v>2.6814865839955404E-2</v>
      </c>
      <c r="E74" s="17">
        <f>IF(OR($A74="",$B74="",$C74=""),"",A74*'MPTO_working_3-way'!$I73)</f>
        <v>2.5508854153534659</v>
      </c>
      <c r="F74" s="21">
        <f>IF(OR($A74="",$B74="",$C74=""),"",B74*'MPTO_working_3-way'!$I73)</f>
        <v>3.5022402218992261</v>
      </c>
      <c r="G74" s="22">
        <f>IF(OR($A74="",$B74="",$C74=""),"",C74*'MPTO_working_3-way'!$I73)</f>
        <v>3.2826968050040506</v>
      </c>
      <c r="H74" s="17"/>
      <c r="I74" s="21"/>
      <c r="J74" s="22"/>
      <c r="K74" s="17"/>
      <c r="L74" s="21"/>
      <c r="M74" s="22"/>
      <c r="N74" s="23">
        <f t="shared" si="8"/>
        <v>39.202074463287254</v>
      </c>
      <c r="O74" s="24">
        <f t="shared" si="9"/>
        <v>28.553152743409221</v>
      </c>
      <c r="P74" s="24">
        <f t="shared" si="10"/>
        <v>30.46275850013404</v>
      </c>
      <c r="Q74" t="s">
        <v>319</v>
      </c>
      <c r="R74" t="s">
        <v>223</v>
      </c>
      <c r="S74" t="s">
        <v>328</v>
      </c>
      <c r="AD74" s="37"/>
      <c r="AE74" s="37"/>
      <c r="AH74" s="37"/>
      <c r="AI74" s="37"/>
      <c r="AJ74" t="s">
        <v>125</v>
      </c>
    </row>
    <row r="75" spans="1:36" s="36" customFormat="1" ht="15" x14ac:dyDescent="0.25">
      <c r="A75">
        <v>3.33</v>
      </c>
      <c r="B75">
        <v>3.26</v>
      </c>
      <c r="C75">
        <v>2.38</v>
      </c>
      <c r="D75" s="20">
        <f t="shared" si="7"/>
        <v>2.7216833784859729E-2</v>
      </c>
      <c r="E75" s="17">
        <f>IF(OR($A75="",$B75="",$C75=""),"",A75*'MPTO_working_3-way'!$I74)</f>
        <v>3.4719093106172854</v>
      </c>
      <c r="F75" s="21">
        <f>IF(OR($A75="",$B75="",$C75=""),"",B75*'MPTO_working_3-way'!$I74)</f>
        <v>3.3989262320157203</v>
      </c>
      <c r="G75" s="22">
        <f>IF(OR($A75="",$B75="",$C75=""),"",C75*'MPTO_working_3-way'!$I74)</f>
        <v>2.4814246724531945</v>
      </c>
      <c r="H75" s="17"/>
      <c r="I75" s="21"/>
      <c r="J75" s="22"/>
      <c r="K75" s="17"/>
      <c r="L75" s="21"/>
      <c r="M75" s="22"/>
      <c r="N75" s="23">
        <f t="shared" si="8"/>
        <v>28.802595647931994</v>
      </c>
      <c r="O75" s="24">
        <f t="shared" si="9"/>
        <v>29.421056290679005</v>
      </c>
      <c r="P75" s="24">
        <f t="shared" si="10"/>
        <v>40.299430045215786</v>
      </c>
      <c r="Q75" t="s">
        <v>301</v>
      </c>
      <c r="R75" t="s">
        <v>227</v>
      </c>
      <c r="S75" t="s">
        <v>328</v>
      </c>
      <c r="AD75" s="37"/>
      <c r="AE75" s="37"/>
      <c r="AH75" s="37"/>
      <c r="AI75" s="37"/>
      <c r="AJ75" t="s">
        <v>294</v>
      </c>
    </row>
    <row r="76" spans="1:36" s="36" customFormat="1" ht="15" x14ac:dyDescent="0.25">
      <c r="A76">
        <v>2.2400000000000002</v>
      </c>
      <c r="B76">
        <v>3.17</v>
      </c>
      <c r="C76">
        <v>3.75</v>
      </c>
      <c r="D76" s="20">
        <f t="shared" si="7"/>
        <v>2.8552651344449398E-2</v>
      </c>
      <c r="E76" s="17">
        <f>IF(OR($A76="",$B76="",$C76=""),"",A76*'MPTO_working_3-way'!$I75)</f>
        <v>2.3000652994815005</v>
      </c>
      <c r="F76" s="21">
        <f>IF(OR($A76="",$B76="",$C76=""),"",B76*'MPTO_working_3-way'!$I75)</f>
        <v>3.2550031247126587</v>
      </c>
      <c r="G76" s="22">
        <f>IF(OR($A76="",$B76="",$C76=""),"",C76*'MPTO_working_3-way'!$I75)</f>
        <v>3.8505557468998326</v>
      </c>
      <c r="H76" s="17"/>
      <c r="I76" s="21"/>
      <c r="J76" s="22"/>
      <c r="K76" s="17"/>
      <c r="L76" s="21"/>
      <c r="M76" s="22"/>
      <c r="N76" s="23">
        <f t="shared" si="8"/>
        <v>43.477026509874662</v>
      </c>
      <c r="O76" s="24">
        <f t="shared" si="9"/>
        <v>30.72193671360229</v>
      </c>
      <c r="P76" s="24">
        <f t="shared" si="10"/>
        <v>25.970277168565136</v>
      </c>
      <c r="Q76" t="s">
        <v>322</v>
      </c>
      <c r="R76" t="s">
        <v>172</v>
      </c>
      <c r="S76" t="s">
        <v>328</v>
      </c>
      <c r="AD76" s="37"/>
      <c r="AE76" s="37"/>
      <c r="AH76" s="37"/>
      <c r="AI76" s="37"/>
      <c r="AJ76" t="s">
        <v>294</v>
      </c>
    </row>
    <row r="77" spans="1:36" s="36" customFormat="1" ht="15" x14ac:dyDescent="0.25">
      <c r="A77">
        <v>2.36</v>
      </c>
      <c r="B77">
        <v>3.09</v>
      </c>
      <c r="C77">
        <v>3.57</v>
      </c>
      <c r="D77" s="20">
        <f t="shared" si="7"/>
        <v>2.7465453846505117E-2</v>
      </c>
      <c r="E77" s="17">
        <f>IF(OR($A77="",$B77="",$C77=""),"",A77*'MPTO_working_3-way'!$I76)</f>
        <v>2.4242317277322689</v>
      </c>
      <c r="F77" s="21">
        <f>IF(OR($A77="",$B77="",$C77=""),"",B77*'MPTO_working_3-way'!$I76)</f>
        <v>3.1741000163952164</v>
      </c>
      <c r="G77" s="22">
        <f>IF(OR($A77="",$B77="",$C77=""),"",C77*'MPTO_working_3-way'!$I76)</f>
        <v>3.6671640966119492</v>
      </c>
      <c r="H77" s="17"/>
      <c r="I77" s="21"/>
      <c r="J77" s="22"/>
      <c r="K77" s="17"/>
      <c r="L77" s="21"/>
      <c r="M77" s="22"/>
      <c r="N77" s="23">
        <f t="shared" si="8"/>
        <v>41.250182008608689</v>
      </c>
      <c r="O77" s="24">
        <f t="shared" si="9"/>
        <v>31.504993378743208</v>
      </c>
      <c r="P77" s="24">
        <f t="shared" si="10"/>
        <v>27.269027882441598</v>
      </c>
      <c r="Q77" t="s">
        <v>171</v>
      </c>
      <c r="R77" t="s">
        <v>225</v>
      </c>
      <c r="S77" t="s">
        <v>328</v>
      </c>
      <c r="AD77" s="37"/>
      <c r="AE77" s="37"/>
      <c r="AH77" s="37"/>
      <c r="AI77" s="37"/>
      <c r="AJ77" t="s">
        <v>294</v>
      </c>
    </row>
    <row r="78" spans="1:36" s="36" customFormat="1" ht="15" x14ac:dyDescent="0.25">
      <c r="A78">
        <v>2.39</v>
      </c>
      <c r="B78">
        <v>3.13</v>
      </c>
      <c r="C78">
        <v>3.4</v>
      </c>
      <c r="D78" s="20">
        <f t="shared" si="7"/>
        <v>3.2016506791201493E-2</v>
      </c>
      <c r="E78" s="17">
        <f>IF(OR($A78="",$B78="",$C78=""),"",A78*'MPTO_working_3-way'!$I77)</f>
        <v>2.4582408367132342</v>
      </c>
      <c r="F78" s="21">
        <f>IF(OR($A78="",$B78="",$C78=""),"",B78*'MPTO_working_3-way'!$I77)</f>
        <v>3.2193697987081267</v>
      </c>
      <c r="G78" s="22">
        <f>IF(OR($A78="",$B78="",$C78=""),"",C78*'MPTO_working_3-way'!$I77)</f>
        <v>3.4970790145711277</v>
      </c>
      <c r="H78" s="17"/>
      <c r="I78" s="21"/>
      <c r="J78" s="22"/>
      <c r="K78" s="17"/>
      <c r="L78" s="21"/>
      <c r="M78" s="22"/>
      <c r="N78" s="23">
        <f t="shared" si="8"/>
        <v>40.679496698014333</v>
      </c>
      <c r="O78" s="24">
        <f t="shared" si="9"/>
        <v>31.061979906790498</v>
      </c>
      <c r="P78" s="24">
        <f t="shared" si="10"/>
        <v>28.595293267133609</v>
      </c>
      <c r="Q78" t="s">
        <v>229</v>
      </c>
      <c r="R78" t="s">
        <v>323</v>
      </c>
      <c r="S78" t="s">
        <v>328</v>
      </c>
      <c r="AD78" s="37"/>
      <c r="AE78" s="37"/>
      <c r="AH78" s="37"/>
      <c r="AI78" s="37"/>
      <c r="AJ78" t="s">
        <v>294</v>
      </c>
    </row>
    <row r="79" spans="1:36" s="36" customFormat="1" ht="15" x14ac:dyDescent="0.25">
      <c r="A79">
        <v>2.31</v>
      </c>
      <c r="B79">
        <v>3.12</v>
      </c>
      <c r="C79">
        <v>3.57</v>
      </c>
      <c r="D79" s="20">
        <f t="shared" si="7"/>
        <v>3.3525298231180667E-2</v>
      </c>
      <c r="E79" s="17">
        <f>IF(OR($A79="",$B79="",$C79=""),"",A79*'MPTO_working_3-way'!$I78)</f>
        <v>2.373445198385427</v>
      </c>
      <c r="F79" s="21">
        <f>IF(OR($A79="",$B79="",$C79=""),"",B79*'MPTO_working_3-way'!$I78)</f>
        <v>3.2056922160010961</v>
      </c>
      <c r="G79" s="22">
        <f>IF(OR($A79="",$B79="",$C79=""),"",C79*'MPTO_working_3-way'!$I78)</f>
        <v>3.6680516702320229</v>
      </c>
      <c r="H79" s="17"/>
      <c r="I79" s="21"/>
      <c r="J79" s="22"/>
      <c r="K79" s="17"/>
      <c r="L79" s="21"/>
      <c r="M79" s="22"/>
      <c r="N79" s="23">
        <f t="shared" si="8"/>
        <v>42.132845564762377</v>
      </c>
      <c r="O79" s="24">
        <f t="shared" si="9"/>
        <v>31.194510658525992</v>
      </c>
      <c r="P79" s="24">
        <f t="shared" si="10"/>
        <v>27.26242948308154</v>
      </c>
      <c r="Q79" t="s">
        <v>230</v>
      </c>
      <c r="R79" t="s">
        <v>291</v>
      </c>
      <c r="S79" t="s">
        <v>328</v>
      </c>
      <c r="AD79" s="37"/>
      <c r="AE79" s="37"/>
      <c r="AH79" s="37"/>
      <c r="AI79" s="37"/>
      <c r="AJ79" t="s">
        <v>294</v>
      </c>
    </row>
    <row r="80" spans="1:36" s="36" customFormat="1" ht="15" x14ac:dyDescent="0.25">
      <c r="A80">
        <v>1.28</v>
      </c>
      <c r="B80">
        <v>6.38</v>
      </c>
      <c r="C80">
        <v>9.6199999999999992</v>
      </c>
      <c r="D80" s="20">
        <f t="shared" si="7"/>
        <v>4.1939915862329702E-2</v>
      </c>
      <c r="E80" s="17">
        <f>IF(OR($A80="",$B80="",$C80=""),"",A80*'MPTO_working_3-way'!$I79)</f>
        <v>1.320981128692738</v>
      </c>
      <c r="F80" s="21">
        <f>IF(OR($A80="",$B80="",$C80=""),"",B80*'MPTO_working_3-way'!$I79)</f>
        <v>6.5842653133278652</v>
      </c>
      <c r="G80" s="22">
        <f>IF(OR($A80="",$B80="",$C80=""),"",C80*'MPTO_working_3-way'!$I79)</f>
        <v>9.9279987953313569</v>
      </c>
      <c r="H80" s="17"/>
      <c r="I80" s="21"/>
      <c r="J80" s="22"/>
      <c r="K80" s="17"/>
      <c r="L80" s="21"/>
      <c r="M80" s="22"/>
      <c r="N80" s="23">
        <f t="shared" si="8"/>
        <v>75.701308540994404</v>
      </c>
      <c r="O80" s="24">
        <f t="shared" si="9"/>
        <v>15.187723343647782</v>
      </c>
      <c r="P80" s="24">
        <f t="shared" si="10"/>
        <v>10.072523381753935</v>
      </c>
      <c r="Q80" t="s">
        <v>231</v>
      </c>
      <c r="R80" t="s">
        <v>234</v>
      </c>
      <c r="S80" t="s">
        <v>328</v>
      </c>
      <c r="AD80" s="37"/>
      <c r="AE80" s="37"/>
      <c r="AH80" s="37"/>
      <c r="AI80" s="37"/>
      <c r="AJ80" t="s">
        <v>295</v>
      </c>
    </row>
    <row r="81" spans="1:36" s="36" customFormat="1" ht="15" x14ac:dyDescent="0.25">
      <c r="A81">
        <v>1.56</v>
      </c>
      <c r="B81">
        <v>4.5</v>
      </c>
      <c r="C81">
        <v>5.97</v>
      </c>
      <c r="D81" s="20">
        <f t="shared" si="7"/>
        <v>3.0752050852553392E-2</v>
      </c>
      <c r="E81" s="17">
        <f>IF(OR($A81="",$B81="",$C81=""),"",A81*'MPTO_working_3-way'!$I80)</f>
        <v>1.6122994652406419</v>
      </c>
      <c r="F81" s="21">
        <f>IF(OR($A81="",$B81="",$C81=""),"",B81*'MPTO_working_3-way'!$I80)</f>
        <v>4.6508638420403132</v>
      </c>
      <c r="G81" s="22">
        <f>IF(OR($A81="",$B81="",$C81=""),"",C81*'MPTO_working_3-way'!$I80)</f>
        <v>6.1701460304401481</v>
      </c>
      <c r="H81" s="17"/>
      <c r="I81" s="21"/>
      <c r="J81" s="22"/>
      <c r="K81" s="17"/>
      <c r="L81" s="21"/>
      <c r="M81" s="22"/>
      <c r="N81" s="23">
        <f t="shared" si="8"/>
        <v>62.02321724709784</v>
      </c>
      <c r="O81" s="24">
        <f t="shared" si="9"/>
        <v>21.501381978993916</v>
      </c>
      <c r="P81" s="24">
        <f t="shared" si="10"/>
        <v>16.207071843462753</v>
      </c>
      <c r="Q81" t="s">
        <v>176</v>
      </c>
      <c r="R81" t="s">
        <v>320</v>
      </c>
      <c r="S81" t="s">
        <v>328</v>
      </c>
      <c r="AD81" s="37"/>
      <c r="AE81" s="37"/>
      <c r="AH81" s="37"/>
      <c r="AI81" s="37"/>
      <c r="AJ81" t="s">
        <v>295</v>
      </c>
    </row>
    <row r="82" spans="1:36" s="36" customFormat="1" ht="15" x14ac:dyDescent="0.25">
      <c r="A82">
        <v>1.6</v>
      </c>
      <c r="B82">
        <v>4.2699999999999996</v>
      </c>
      <c r="C82">
        <v>5.82</v>
      </c>
      <c r="D82" s="20">
        <f t="shared" si="7"/>
        <v>3.1013343312650488E-2</v>
      </c>
      <c r="E82" s="17">
        <f>IF(OR($A82="",$B82="",$C82=""),"",A82*'MPTO_working_3-way'!$I81)</f>
        <v>1.6671038653797277</v>
      </c>
      <c r="F82" s="21">
        <f>IF(OR($A82="",$B82="",$C82=""),"",B82*'MPTO_working_3-way'!$I81)</f>
        <v>4.4490834407321476</v>
      </c>
      <c r="G82" s="22">
        <f>IF(OR($A82="",$B82="",$C82=""),"",C82*'MPTO_working_3-way'!$I81)</f>
        <v>6.0640903103187593</v>
      </c>
      <c r="H82" s="17"/>
      <c r="I82" s="21"/>
      <c r="J82" s="22"/>
      <c r="K82" s="17"/>
      <c r="L82" s="21"/>
      <c r="M82" s="22"/>
      <c r="N82" s="23">
        <f t="shared" si="8"/>
        <v>59.98426497392969</v>
      </c>
      <c r="O82" s="24">
        <f t="shared" si="9"/>
        <v>22.476539568685602</v>
      </c>
      <c r="P82" s="24">
        <f t="shared" si="10"/>
        <v>16.490519580461772</v>
      </c>
      <c r="Q82" t="s">
        <v>233</v>
      </c>
      <c r="R82" t="s">
        <v>236</v>
      </c>
      <c r="S82" t="s">
        <v>328</v>
      </c>
      <c r="AD82" s="37"/>
      <c r="AE82" s="37"/>
      <c r="AH82" s="37"/>
      <c r="AI82" s="37"/>
      <c r="AJ82" t="s">
        <v>295</v>
      </c>
    </row>
    <row r="83" spans="1:36" s="36" customFormat="1" ht="15" x14ac:dyDescent="0.25">
      <c r="A83">
        <v>2.2599999999999998</v>
      </c>
      <c r="B83">
        <v>3.65</v>
      </c>
      <c r="C83">
        <v>3.2</v>
      </c>
      <c r="D83" s="20">
        <f t="shared" si="7"/>
        <v>2.8950478845920724E-2</v>
      </c>
      <c r="E83" s="17">
        <f>IF(OR($A83="",$B83="",$C83=""),"",A83*'MPTO_working_3-way'!$I82)</f>
        <v>2.3294996349267705</v>
      </c>
      <c r="F83" s="21">
        <f>IF(OR($A83="",$B83="",$C83=""),"",B83*'MPTO_working_3-way'!$I82)</f>
        <v>3.7622449856118196</v>
      </c>
      <c r="G83" s="22">
        <f>IF(OR($A83="",$B83="",$C83=""),"",C83*'MPTO_working_3-way'!$I82)</f>
        <v>3.2984065627281711</v>
      </c>
      <c r="H83" s="17"/>
      <c r="I83" s="21"/>
      <c r="J83" s="22"/>
      <c r="K83" s="17"/>
      <c r="L83" s="21"/>
      <c r="M83" s="22"/>
      <c r="N83" s="23">
        <f t="shared" si="8"/>
        <v>42.927673608819248</v>
      </c>
      <c r="O83" s="24">
        <f t="shared" si="9"/>
        <v>26.579874618063425</v>
      </c>
      <c r="P83" s="24">
        <f t="shared" si="10"/>
        <v>30.317669486228588</v>
      </c>
      <c r="Q83" t="s">
        <v>237</v>
      </c>
      <c r="R83" t="s">
        <v>232</v>
      </c>
      <c r="S83" t="s">
        <v>328</v>
      </c>
      <c r="AD83" s="37"/>
      <c r="AE83" s="37"/>
      <c r="AH83" s="37"/>
      <c r="AI83" s="37"/>
      <c r="AJ83" t="s">
        <v>295</v>
      </c>
    </row>
    <row r="84" spans="1:36" s="36" customFormat="1" ht="15" x14ac:dyDescent="0.25">
      <c r="A84">
        <v>2.4700000000000002</v>
      </c>
      <c r="B84">
        <v>3.83</v>
      </c>
      <c r="C84">
        <v>2.76</v>
      </c>
      <c r="D84" s="20">
        <f t="shared" si="7"/>
        <v>2.8273745918977244E-2</v>
      </c>
      <c r="E84" s="17">
        <f>IF(OR($A84="",$B84="",$C84=""),"",A84*'MPTO_working_3-way'!$I83)</f>
        <v>2.5466029579822469</v>
      </c>
      <c r="F84" s="21">
        <f>IF(OR($A84="",$B84="",$C84=""),"",B84*'MPTO_working_3-way'!$I83)</f>
        <v>3.9487811048874515</v>
      </c>
      <c r="G84" s="22">
        <f>IF(OR($A84="",$B84="",$C84=""),"",C84*'MPTO_working_3-way'!$I83)</f>
        <v>2.8455968275429151</v>
      </c>
      <c r="H84" s="17"/>
      <c r="I84" s="21"/>
      <c r="J84" s="22"/>
      <c r="K84" s="17"/>
      <c r="L84" s="21"/>
      <c r="M84" s="22"/>
      <c r="N84" s="23">
        <f t="shared" si="8"/>
        <v>39.26799805464497</v>
      </c>
      <c r="O84" s="24">
        <f t="shared" si="9"/>
        <v>25.324270285893757</v>
      </c>
      <c r="P84" s="24">
        <f t="shared" si="10"/>
        <v>35.142012751801843</v>
      </c>
      <c r="Q84" t="s">
        <v>318</v>
      </c>
      <c r="R84" t="s">
        <v>177</v>
      </c>
      <c r="S84" t="s">
        <v>328</v>
      </c>
      <c r="AD84" s="37"/>
      <c r="AE84" s="37"/>
      <c r="AH84" s="37"/>
      <c r="AI84" s="37"/>
      <c r="AJ84" t="s">
        <v>295</v>
      </c>
    </row>
    <row r="85" spans="1:36" s="36" customFormat="1" ht="15" x14ac:dyDescent="0.25">
      <c r="A85">
        <v>1.84</v>
      </c>
      <c r="B85">
        <v>3.89</v>
      </c>
      <c r="C85">
        <v>4.3600000000000003</v>
      </c>
      <c r="D85" s="20">
        <f t="shared" si="7"/>
        <v>2.9905467775062755E-2</v>
      </c>
      <c r="E85" s="17">
        <f>IF(OR($A85="",$B85="",$C85=""),"",A85*'MPTO_working_3-way'!$I84)</f>
        <v>1.8932688810764942</v>
      </c>
      <c r="F85" s="21">
        <f>IF(OR($A85="",$B85="",$C85=""),"",B85*'MPTO_working_3-way'!$I84)</f>
        <v>4.0026173627106321</v>
      </c>
      <c r="G85" s="22">
        <f>IF(OR($A85="",$B85="",$C85=""),"",C85*'MPTO_working_3-way'!$I84)</f>
        <v>4.4862240877682149</v>
      </c>
      <c r="H85" s="17"/>
      <c r="I85" s="21"/>
      <c r="J85" s="22"/>
      <c r="K85" s="17"/>
      <c r="L85" s="21"/>
      <c r="M85" s="22"/>
      <c r="N85" s="23">
        <f t="shared" si="8"/>
        <v>52.818699445976726</v>
      </c>
      <c r="O85" s="24">
        <f t="shared" si="9"/>
        <v>24.983652180102101</v>
      </c>
      <c r="P85" s="24">
        <f t="shared" si="10"/>
        <v>22.290460316650726</v>
      </c>
      <c r="Q85" t="s">
        <v>240</v>
      </c>
      <c r="R85" t="s">
        <v>238</v>
      </c>
      <c r="S85" t="s">
        <v>328</v>
      </c>
      <c r="AD85" s="37"/>
      <c r="AE85" s="37"/>
      <c r="AH85" s="37"/>
      <c r="AI85" s="37"/>
      <c r="AJ85" t="s">
        <v>295</v>
      </c>
    </row>
    <row r="86" spans="1:36" s="36" customFormat="1" ht="15" x14ac:dyDescent="0.25">
      <c r="A86">
        <v>3.56</v>
      </c>
      <c r="B86">
        <v>3.1</v>
      </c>
      <c r="C86">
        <v>2.2999999999999998</v>
      </c>
      <c r="D86" s="20">
        <f t="shared" si="7"/>
        <v>3.8262130261436766E-2</v>
      </c>
      <c r="E86" s="17">
        <f>IF(OR($A86="",$B86="",$C86=""),"",A86*'MPTO_working_3-way'!$I85)</f>
        <v>3.6606545354715592</v>
      </c>
      <c r="F86" s="21">
        <f>IF(OR($A86="",$B86="",$C86=""),"",B86*'MPTO_working_3-way'!$I85)</f>
        <v>3.1876486123488297</v>
      </c>
      <c r="G86" s="22">
        <f>IF(OR($A86="",$B86="",$C86=""),"",C86*'MPTO_working_3-way'!$I85)</f>
        <v>2.3650296156136474</v>
      </c>
      <c r="H86" s="17"/>
      <c r="I86" s="21"/>
      <c r="J86" s="22"/>
      <c r="K86" s="17"/>
      <c r="L86" s="21"/>
      <c r="M86" s="22"/>
      <c r="N86" s="23">
        <f t="shared" si="8"/>
        <v>27.317519047756349</v>
      </c>
      <c r="O86" s="24">
        <f t="shared" si="9"/>
        <v>31.371086390326646</v>
      </c>
      <c r="P86" s="24">
        <f t="shared" si="10"/>
        <v>42.282768613048972</v>
      </c>
      <c r="Q86" t="s">
        <v>273</v>
      </c>
      <c r="R86" t="s">
        <v>275</v>
      </c>
      <c r="S86" t="s">
        <v>328</v>
      </c>
      <c r="AD86" s="37"/>
      <c r="AE86" s="37"/>
      <c r="AH86" s="37"/>
      <c r="AI86" s="37"/>
      <c r="AJ86" t="s">
        <v>296</v>
      </c>
    </row>
    <row r="87" spans="1:36" s="36" customFormat="1" ht="15" x14ac:dyDescent="0.25">
      <c r="A87">
        <v>1.91</v>
      </c>
      <c r="B87">
        <v>3.36</v>
      </c>
      <c r="C87">
        <v>4.58</v>
      </c>
      <c r="D87" s="20">
        <f t="shared" si="7"/>
        <v>3.9519868396843183E-2</v>
      </c>
      <c r="E87" s="17">
        <f>IF(OR($A87="",$B87="",$C87=""),"",A87*'MPTO_working_3-way'!$I86)</f>
        <v>1.9671194434503698</v>
      </c>
      <c r="F87" s="21">
        <f>IF(OR($A87="",$B87="",$C87=""),"",B87*'MPTO_working_3-way'!$I86)</f>
        <v>3.4604823717242108</v>
      </c>
      <c r="G87" s="22">
        <f>IF(OR($A87="",$B87="",$C87=""),"",C87*'MPTO_working_3-way'!$I86)</f>
        <v>4.7169670424097871</v>
      </c>
      <c r="H87" s="17"/>
      <c r="I87" s="21"/>
      <c r="J87" s="22"/>
      <c r="K87" s="17"/>
      <c r="L87" s="21"/>
      <c r="M87" s="22"/>
      <c r="N87" s="23">
        <f t="shared" si="8"/>
        <v>50.835753941101736</v>
      </c>
      <c r="O87" s="24">
        <f t="shared" si="9"/>
        <v>28.897705365328669</v>
      </c>
      <c r="P87" s="24">
        <f t="shared" si="10"/>
        <v>21.200063324782604</v>
      </c>
      <c r="Q87" t="s">
        <v>180</v>
      </c>
      <c r="R87" t="s">
        <v>178</v>
      </c>
      <c r="S87" t="s">
        <v>328</v>
      </c>
      <c r="AD87" s="37"/>
      <c r="AE87" s="37"/>
      <c r="AH87" s="37"/>
      <c r="AI87" s="37"/>
      <c r="AJ87" t="s">
        <v>296</v>
      </c>
    </row>
    <row r="88" spans="1:36" s="36" customFormat="1" ht="15" x14ac:dyDescent="0.25">
      <c r="A88">
        <v>2.4900000000000002</v>
      </c>
      <c r="B88">
        <v>3.47</v>
      </c>
      <c r="C88">
        <v>2.74</v>
      </c>
      <c r="D88" s="20">
        <f t="shared" si="7"/>
        <v>5.4754367392792158E-2</v>
      </c>
      <c r="E88" s="17">
        <f>IF(OR($A88="",$B88="",$C88=""),"",A88*'MPTO_working_3-way'!$I87)</f>
        <v>2.5852727043509778</v>
      </c>
      <c r="F88" s="21">
        <f>IF(OR($A88="",$B88="",$C88=""),"",B88*'MPTO_working_3-way'!$I87)</f>
        <v>3.6027695920071858</v>
      </c>
      <c r="G88" s="22">
        <f>IF(OR($A88="",$B88="",$C88=""),"",C88*'MPTO_working_3-way'!$I87)</f>
        <v>2.844838236916337</v>
      </c>
      <c r="H88" s="17"/>
      <c r="I88" s="21"/>
      <c r="J88" s="22"/>
      <c r="K88" s="17"/>
      <c r="L88" s="21"/>
      <c r="M88" s="22"/>
      <c r="N88" s="23">
        <f t="shared" si="8"/>
        <v>38.680638925132115</v>
      </c>
      <c r="O88" s="24">
        <f t="shared" si="9"/>
        <v>27.756423897285003</v>
      </c>
      <c r="P88" s="24">
        <f t="shared" si="10"/>
        <v>35.151383548751447</v>
      </c>
      <c r="Q88" t="s">
        <v>185</v>
      </c>
      <c r="R88" t="s">
        <v>247</v>
      </c>
      <c r="S88" t="s">
        <v>328</v>
      </c>
      <c r="AD88" s="37"/>
      <c r="AE88" s="37"/>
      <c r="AH88" s="37"/>
      <c r="AI88" s="37"/>
      <c r="AJ88" t="s">
        <v>296</v>
      </c>
    </row>
    <row r="89" spans="1:36" s="36" customFormat="1" ht="15" x14ac:dyDescent="0.25">
      <c r="A89">
        <v>3.55</v>
      </c>
      <c r="B89">
        <v>2.87</v>
      </c>
      <c r="C89">
        <v>2.42</v>
      </c>
      <c r="D89" s="20">
        <f t="shared" si="7"/>
        <v>4.334533709006716E-2</v>
      </c>
      <c r="E89" s="17">
        <f>IF(OR($A89="",$B89="",$C89=""),"",A89*'MPTO_working_3-way'!$I88)</f>
        <v>3.690295532808793</v>
      </c>
      <c r="F89" s="21">
        <f>IF(OR($A89="",$B89="",$C89=""),"",B89*'MPTO_working_3-way'!$I88)</f>
        <v>2.98342202229894</v>
      </c>
      <c r="G89" s="22">
        <f>IF(OR($A89="",$B89="",$C89=""),"",C89*'MPTO_working_3-way'!$I88)</f>
        <v>2.5156380815203603</v>
      </c>
      <c r="H89" s="17"/>
      <c r="I89" s="21"/>
      <c r="J89" s="22"/>
      <c r="K89" s="17"/>
      <c r="L89" s="21"/>
      <c r="M89" s="22"/>
      <c r="N89" s="23">
        <f t="shared" si="8"/>
        <v>27.098100710618979</v>
      </c>
      <c r="O89" s="24">
        <f t="shared" si="9"/>
        <v>33.518556628117551</v>
      </c>
      <c r="P89" s="24">
        <f t="shared" si="10"/>
        <v>39.751346083759245</v>
      </c>
      <c r="Q89" t="s">
        <v>186</v>
      </c>
      <c r="R89" t="s">
        <v>276</v>
      </c>
      <c r="S89" t="s">
        <v>328</v>
      </c>
      <c r="AD89" s="37"/>
      <c r="AE89" s="37"/>
      <c r="AH89" s="37"/>
      <c r="AI89" s="37"/>
      <c r="AJ89" t="s">
        <v>293</v>
      </c>
    </row>
    <row r="90" spans="1:36" s="36" customFormat="1" ht="15" x14ac:dyDescent="0.25">
      <c r="A90">
        <v>1.93</v>
      </c>
      <c r="B90">
        <v>3.08</v>
      </c>
      <c r="C90">
        <v>4.54</v>
      </c>
      <c r="D90" s="20">
        <f t="shared" si="7"/>
        <v>6.3074356881848148E-2</v>
      </c>
      <c r="E90" s="17">
        <f>IF(OR($A90="",$B90="",$C90=""),"",A90*'MPTO_working_3-way'!$I89)</f>
        <v>2.0356759290680886</v>
      </c>
      <c r="F90" s="21">
        <f>IF(OR($A90="",$B90="",$C90=""),"",B90*'MPTO_working_3-way'!$I89)</f>
        <v>3.2486434515697997</v>
      </c>
      <c r="G90" s="22">
        <f>IF(OR($A90="",$B90="",$C90=""),"",C90*'MPTO_working_3-way'!$I89)</f>
        <v>4.7885848279632768</v>
      </c>
      <c r="H90" s="17"/>
      <c r="I90" s="21"/>
      <c r="J90" s="22"/>
      <c r="K90" s="17"/>
      <c r="L90" s="21"/>
      <c r="M90" s="22"/>
      <c r="N90" s="23">
        <f t="shared" si="8"/>
        <v>49.123732600099551</v>
      </c>
      <c r="O90" s="24">
        <f t="shared" si="9"/>
        <v>30.78207919421822</v>
      </c>
      <c r="P90" s="24">
        <f t="shared" si="10"/>
        <v>20.882996457751567</v>
      </c>
      <c r="Q90" t="s">
        <v>147</v>
      </c>
      <c r="R90" t="s">
        <v>187</v>
      </c>
      <c r="S90" t="s">
        <v>328</v>
      </c>
      <c r="AD90" s="37"/>
      <c r="AE90" s="37"/>
      <c r="AH90" s="37"/>
      <c r="AI90" s="37"/>
      <c r="AJ90" t="s">
        <v>293</v>
      </c>
    </row>
    <row r="91" spans="1:36" s="36" customFormat="1" ht="15" x14ac:dyDescent="0.25">
      <c r="A91">
        <v>5.25</v>
      </c>
      <c r="B91">
        <v>3.05</v>
      </c>
      <c r="C91">
        <v>1.89</v>
      </c>
      <c r="D91" s="20">
        <f t="shared" si="7"/>
        <v>4.7445572035736072E-2</v>
      </c>
      <c r="E91" s="17">
        <f>IF(OR($A91="",$B91="",$C91=""),"",A91*'MPTO_working_3-way'!$I90)</f>
        <v>5.4775630197228526</v>
      </c>
      <c r="F91" s="21">
        <f>IF(OR($A91="",$B91="",$C91=""),"",B91*'MPTO_working_3-way'!$I90)</f>
        <v>3.1822032781247045</v>
      </c>
      <c r="G91" s="22">
        <f>IF(OR($A91="",$B91="",$C91=""),"",C91*'MPTO_working_3-way'!$I90)</f>
        <v>1.9719226871002269</v>
      </c>
      <c r="H91" s="17"/>
      <c r="I91" s="21"/>
      <c r="J91" s="22"/>
      <c r="K91" s="17"/>
      <c r="L91" s="21"/>
      <c r="M91" s="22"/>
      <c r="N91" s="23">
        <f t="shared" si="8"/>
        <v>18.256293837229041</v>
      </c>
      <c r="O91" s="24">
        <f t="shared" si="9"/>
        <v>31.424768080476216</v>
      </c>
      <c r="P91" s="24">
        <f t="shared" si="10"/>
        <v>50.711927325636218</v>
      </c>
      <c r="Q91" t="s">
        <v>148</v>
      </c>
      <c r="R91" t="s">
        <v>189</v>
      </c>
      <c r="S91" t="s">
        <v>328</v>
      </c>
      <c r="AD91" s="37"/>
      <c r="AE91" s="37"/>
      <c r="AH91" s="37"/>
      <c r="AI91" s="37"/>
      <c r="AJ91" t="s">
        <v>293</v>
      </c>
    </row>
    <row r="92" spans="1:36" s="36" customFormat="1" ht="15" x14ac:dyDescent="0.25">
      <c r="A92">
        <v>6.16</v>
      </c>
      <c r="B92">
        <v>3.92</v>
      </c>
      <c r="C92">
        <v>1.63</v>
      </c>
      <c r="D92" s="20">
        <f t="shared" si="7"/>
        <v>3.0936635669326362E-2</v>
      </c>
      <c r="E92" s="17">
        <f>IF(OR($A92="",$B92="",$C92=""),"",A92*'MPTO_working_3-way'!$I91)</f>
        <v>6.5485380383921852</v>
      </c>
      <c r="F92" s="21">
        <f>IF(OR($A92="",$B92="",$C92=""),"",B92*'MPTO_working_3-way'!$I91)</f>
        <v>4.1672514789768442</v>
      </c>
      <c r="G92" s="22">
        <f>IF(OR($A92="",$B92="",$C92=""),"",C92*'MPTO_working_3-way'!$I91)</f>
        <v>1.7328112017174124</v>
      </c>
      <c r="H92" s="17"/>
      <c r="I92" s="21"/>
      <c r="J92" s="22"/>
      <c r="K92" s="17"/>
      <c r="L92" s="21"/>
      <c r="M92" s="22"/>
      <c r="N92" s="23">
        <f t="shared" si="8"/>
        <v>15.270583970609763</v>
      </c>
      <c r="O92" s="24">
        <f t="shared" si="9"/>
        <v>23.996631953815346</v>
      </c>
      <c r="P92" s="24">
        <f t="shared" si="10"/>
        <v>57.709691569911747</v>
      </c>
      <c r="Q92" t="s">
        <v>281</v>
      </c>
      <c r="R92" t="s">
        <v>253</v>
      </c>
      <c r="S92" t="s">
        <v>328</v>
      </c>
      <c r="AD92" s="37"/>
      <c r="AE92" s="37"/>
      <c r="AH92" s="37"/>
      <c r="AI92" s="37"/>
      <c r="AJ92" t="s">
        <v>297</v>
      </c>
    </row>
    <row r="93" spans="1:36" s="36" customFormat="1" ht="15" x14ac:dyDescent="0.25">
      <c r="A93">
        <v>1.83</v>
      </c>
      <c r="B93">
        <v>3.77</v>
      </c>
      <c r="C93">
        <v>4.55</v>
      </c>
      <c r="D93" s="20">
        <f t="shared" si="7"/>
        <v>3.1480296601834157E-2</v>
      </c>
      <c r="E93" s="17">
        <f>IF(OR($A93="",$B93="",$C93=""),"",A93*'MPTO_working_3-way'!$I92)</f>
        <v>1.916825396825397</v>
      </c>
      <c r="F93" s="21">
        <f>IF(OR($A93="",$B93="",$C93=""),"",B93*'MPTO_working_3-way'!$I92)</f>
        <v>3.948869806574725</v>
      </c>
      <c r="G93" s="22">
        <f>IF(OR($A93="",$B93="",$C93=""),"",C93*'MPTO_working_3-way'!$I92)</f>
        <v>4.7658773527625993</v>
      </c>
      <c r="H93" s="17"/>
      <c r="I93" s="21"/>
      <c r="J93" s="22"/>
      <c r="K93" s="17"/>
      <c r="L93" s="21"/>
      <c r="M93" s="22"/>
      <c r="N93" s="23">
        <f t="shared" si="8"/>
        <v>52.169592580324611</v>
      </c>
      <c r="O93" s="24">
        <f t="shared" si="9"/>
        <v>25.3237014381947</v>
      </c>
      <c r="P93" s="24">
        <f t="shared" si="10"/>
        <v>20.982495477361322</v>
      </c>
      <c r="Q93" t="s">
        <v>191</v>
      </c>
      <c r="R93" t="s">
        <v>257</v>
      </c>
      <c r="S93" t="s">
        <v>328</v>
      </c>
      <c r="AD93" s="37"/>
      <c r="AE93" s="37"/>
      <c r="AH93" s="37"/>
      <c r="AI93" s="37"/>
      <c r="AJ93" t="s">
        <v>297</v>
      </c>
    </row>
    <row r="94" spans="1:36" s="36" customFormat="1" ht="15" x14ac:dyDescent="0.25">
      <c r="A94">
        <v>2.59</v>
      </c>
      <c r="B94">
        <v>3.34</v>
      </c>
      <c r="C94">
        <v>2.88</v>
      </c>
      <c r="D94" s="20">
        <f t="shared" si="7"/>
        <v>3.2723805927398875E-2</v>
      </c>
      <c r="E94" s="17">
        <f>IF(OR($A94="",$B94="",$C94=""),"",A94*'MPTO_working_3-way'!$I93)</f>
        <v>2.6701258863835551</v>
      </c>
      <c r="F94" s="21">
        <f>IF(OR($A94="",$B94="",$C94=""),"",B94*'MPTO_working_3-way'!$I93)</f>
        <v>3.4433283631355498</v>
      </c>
      <c r="G94" s="22">
        <f>IF(OR($A94="",$B94="",$C94=""),"",C94*'MPTO_working_3-way'!$I93)</f>
        <v>2.9690975107276598</v>
      </c>
      <c r="H94" s="17"/>
      <c r="I94" s="21"/>
      <c r="J94" s="22"/>
      <c r="K94" s="17"/>
      <c r="L94" s="21"/>
      <c r="M94" s="22"/>
      <c r="N94" s="23">
        <f t="shared" si="8"/>
        <v>37.451417743992963</v>
      </c>
      <c r="O94" s="24">
        <f t="shared" si="9"/>
        <v>29.041668250581367</v>
      </c>
      <c r="P94" s="24">
        <f t="shared" si="10"/>
        <v>33.68026804060478</v>
      </c>
      <c r="Q94" t="s">
        <v>195</v>
      </c>
      <c r="R94" t="s">
        <v>193</v>
      </c>
      <c r="S94" t="s">
        <v>328</v>
      </c>
      <c r="AD94" s="37"/>
      <c r="AE94" s="37"/>
      <c r="AH94" s="37"/>
      <c r="AI94" s="37"/>
      <c r="AJ94" t="s">
        <v>297</v>
      </c>
    </row>
    <row r="95" spans="1:36" s="36" customFormat="1" ht="15" x14ac:dyDescent="0.25">
      <c r="A95">
        <v>1.41</v>
      </c>
      <c r="B95">
        <v>5.21</v>
      </c>
      <c r="C95">
        <v>7.18</v>
      </c>
      <c r="D95" s="20">
        <f t="shared" si="7"/>
        <v>4.0434203827252047E-2</v>
      </c>
      <c r="E95" s="17">
        <f>IF(OR($A95="",$B95="",$C95=""),"",A95*'MPTO_working_3-way'!$I94)</f>
        <v>1.4543872182085862</v>
      </c>
      <c r="F95" s="21">
        <f>IF(OR($A95="",$B95="",$C95=""),"",B95*'MPTO_working_3-way'!$I94)</f>
        <v>5.3740123452955562</v>
      </c>
      <c r="G95" s="22">
        <f>IF(OR($A95="",$B95="",$C95=""),"",C95*'MPTO_working_3-way'!$I94)</f>
        <v>7.4060285296011692</v>
      </c>
      <c r="H95" s="17"/>
      <c r="I95" s="21"/>
      <c r="J95" s="22"/>
      <c r="K95" s="17"/>
      <c r="L95" s="21"/>
      <c r="M95" s="22"/>
      <c r="N95" s="23">
        <f t="shared" si="8"/>
        <v>68.757479953085053</v>
      </c>
      <c r="O95" s="24">
        <f t="shared" si="9"/>
        <v>18.608070390374266</v>
      </c>
      <c r="P95" s="24">
        <f t="shared" si="10"/>
        <v>13.502513472681049</v>
      </c>
      <c r="Q95" t="s">
        <v>283</v>
      </c>
      <c r="R95" t="s">
        <v>255</v>
      </c>
      <c r="S95" t="s">
        <v>328</v>
      </c>
      <c r="AD95" s="37"/>
      <c r="AE95" s="37"/>
      <c r="AH95" s="37"/>
      <c r="AI95" s="37"/>
      <c r="AJ95" t="s">
        <v>297</v>
      </c>
    </row>
    <row r="96" spans="1:36" s="36" customFormat="1" ht="15" x14ac:dyDescent="0.25">
      <c r="A96">
        <v>2.64</v>
      </c>
      <c r="B96">
        <v>3.49</v>
      </c>
      <c r="C96">
        <v>2.76</v>
      </c>
      <c r="D96" s="20">
        <f t="shared" si="7"/>
        <v>2.7639670656987247E-2</v>
      </c>
      <c r="E96" s="17">
        <f>IF(OR($A96="",$B96="",$C96=""),"",A96*'MPTO_working_3-way'!$I95)</f>
        <v>2.7263908476483332</v>
      </c>
      <c r="F96" s="21">
        <f>IF(OR($A96="",$B96="",$C96=""),"",B96*'MPTO_working_3-way'!$I95)</f>
        <v>3.6042060826866225</v>
      </c>
      <c r="G96" s="22">
        <f>IF(OR($A96="",$B96="",$C96=""),"",C96*'MPTO_working_3-way'!$I95)</f>
        <v>2.8503177043596208</v>
      </c>
      <c r="H96" s="17"/>
      <c r="I96" s="21"/>
      <c r="J96" s="22"/>
      <c r="K96" s="17"/>
      <c r="L96" s="21"/>
      <c r="M96" s="22"/>
      <c r="N96" s="23">
        <f t="shared" si="8"/>
        <v>36.67852688335411</v>
      </c>
      <c r="O96" s="24">
        <f t="shared" si="9"/>
        <v>27.74536131004437</v>
      </c>
      <c r="P96" s="24">
        <f t="shared" si="10"/>
        <v>35.083808323208288</v>
      </c>
      <c r="Q96" t="s">
        <v>259</v>
      </c>
      <c r="R96" t="s">
        <v>287</v>
      </c>
      <c r="S96" t="s">
        <v>328</v>
      </c>
      <c r="AD96" s="37"/>
      <c r="AE96" s="37"/>
      <c r="AH96" s="37"/>
      <c r="AI96" s="37"/>
      <c r="AJ96" t="s">
        <v>298</v>
      </c>
    </row>
    <row r="97" spans="1:36" s="36" customFormat="1" ht="15" x14ac:dyDescent="0.25">
      <c r="A97">
        <v>2.89</v>
      </c>
      <c r="B97">
        <v>3.08</v>
      </c>
      <c r="C97">
        <v>2.8</v>
      </c>
      <c r="D97" s="20">
        <f t="shared" si="7"/>
        <v>2.7838943063856592E-2</v>
      </c>
      <c r="E97" s="17">
        <f>IF(OR($A97="",$B97="",$C97=""),"",A97*'MPTO_working_3-way'!$I96)</f>
        <v>3.0068548490607587</v>
      </c>
      <c r="F97" s="21">
        <f>IF(OR($A97="",$B97="",$C97=""),"",B97*'MPTO_working_3-way'!$I96)</f>
        <v>3.2045373477879364</v>
      </c>
      <c r="G97" s="22">
        <f>IF(OR($A97="",$B97="",$C97=""),"",C97*'MPTO_working_3-way'!$I96)</f>
        <v>2.9132157707163056</v>
      </c>
      <c r="H97" s="17"/>
      <c r="I97" s="21"/>
      <c r="J97" s="22"/>
      <c r="K97" s="17"/>
      <c r="L97" s="21"/>
      <c r="M97" s="22"/>
      <c r="N97" s="23">
        <f t="shared" si="8"/>
        <v>33.257341980187924</v>
      </c>
      <c r="O97" s="24">
        <f t="shared" si="9"/>
        <v>31.205752702189322</v>
      </c>
      <c r="P97" s="24">
        <f t="shared" si="10"/>
        <v>34.326327972408258</v>
      </c>
      <c r="Q97" t="s">
        <v>286</v>
      </c>
      <c r="R97" t="s">
        <v>260</v>
      </c>
      <c r="S97" t="s">
        <v>328</v>
      </c>
      <c r="AD97" s="37"/>
      <c r="AE97" s="37"/>
      <c r="AH97" s="37"/>
      <c r="AI97" s="37"/>
      <c r="AJ97" t="s">
        <v>298</v>
      </c>
    </row>
    <row r="98" spans="1:36" s="36" customFormat="1" ht="15" x14ac:dyDescent="0.25">
      <c r="A98">
        <v>1.75</v>
      </c>
      <c r="B98">
        <v>3.74</v>
      </c>
      <c r="C98">
        <v>5.23</v>
      </c>
      <c r="D98" s="20">
        <f t="shared" si="7"/>
        <v>3.0012839483090303E-2</v>
      </c>
      <c r="E98" s="17">
        <f>IF(OR($A98="",$B98="",$C98=""),"",A98*'MPTO_working_3-way'!$I97)</f>
        <v>1.7983694236497276</v>
      </c>
      <c r="F98" s="21">
        <f>IF(OR($A98="",$B98="",$C98=""),"",B98*'MPTO_working_3-way'!$I97)</f>
        <v>3.8433723682571324</v>
      </c>
      <c r="G98" s="22">
        <f>IF(OR($A98="",$B98="",$C98=""),"",C98*'MPTO_working_3-way'!$I97)</f>
        <v>5.3745554775360436</v>
      </c>
      <c r="H98" s="17"/>
      <c r="I98" s="21"/>
      <c r="J98" s="22"/>
      <c r="K98" s="17"/>
      <c r="L98" s="21"/>
      <c r="M98" s="22"/>
      <c r="N98" s="23">
        <f t="shared" si="8"/>
        <v>55.605927616948414</v>
      </c>
      <c r="O98" s="24">
        <f t="shared" si="9"/>
        <v>26.01881639830474</v>
      </c>
      <c r="P98" s="24">
        <f t="shared" si="10"/>
        <v>18.606189929189242</v>
      </c>
      <c r="Q98" t="s">
        <v>262</v>
      </c>
      <c r="R98" t="s">
        <v>288</v>
      </c>
      <c r="S98" t="s">
        <v>328</v>
      </c>
      <c r="AD98" s="37"/>
      <c r="AE98" s="37"/>
      <c r="AH98" s="37"/>
      <c r="AI98" s="37"/>
      <c r="AJ98" t="s">
        <v>298</v>
      </c>
    </row>
    <row r="99" spans="1:36" s="36" customFormat="1" ht="15" x14ac:dyDescent="0.25">
      <c r="A99">
        <v>2.66</v>
      </c>
      <c r="B99">
        <v>3.48</v>
      </c>
      <c r="C99">
        <v>2.63</v>
      </c>
      <c r="D99" s="20">
        <f t="shared" si="7"/>
        <v>4.352430834526988E-2</v>
      </c>
      <c r="E99" s="17">
        <f>IF(OR($A99="",$B99="",$C99=""),"",A99*'MPTO_working_3-way'!$I98)</f>
        <v>2.7340515885498586</v>
      </c>
      <c r="F99" s="21">
        <f>IF(OR($A99="",$B99="",$C99=""),"",B99*'MPTO_working_3-way'!$I98)</f>
        <v>3.5768795218622209</v>
      </c>
      <c r="G99" s="22">
        <f>IF(OR($A99="",$B99="",$C99=""),"",C99*'MPTO_working_3-way'!$I98)</f>
        <v>2.7032164202579425</v>
      </c>
      <c r="H99" s="17"/>
      <c r="I99" s="21"/>
      <c r="J99" s="22"/>
      <c r="K99" s="17"/>
      <c r="L99" s="21"/>
      <c r="M99" s="22"/>
      <c r="N99" s="23">
        <f t="shared" si="8"/>
        <v>36.57575461223832</v>
      </c>
      <c r="O99" s="24">
        <f t="shared" si="9"/>
        <v>27.957329674871822</v>
      </c>
      <c r="P99" s="24">
        <f t="shared" si="10"/>
        <v>36.99296854317641</v>
      </c>
      <c r="Q99" t="s">
        <v>302</v>
      </c>
      <c r="R99" t="s">
        <v>307</v>
      </c>
      <c r="S99" t="s">
        <v>328</v>
      </c>
      <c r="AD99" s="37"/>
      <c r="AE99" s="37"/>
      <c r="AH99" s="37"/>
      <c r="AI99" s="37"/>
      <c r="AJ99" t="s">
        <v>310</v>
      </c>
    </row>
    <row r="100" spans="1:36" s="36" customFormat="1" ht="15" x14ac:dyDescent="0.25">
      <c r="A100">
        <v>4.3099999999999996</v>
      </c>
      <c r="B100">
        <v>4.33</v>
      </c>
      <c r="C100">
        <v>1.71</v>
      </c>
      <c r="D100" s="20">
        <f t="shared" si="7"/>
        <v>4.7760765339435629E-2</v>
      </c>
      <c r="E100" s="17">
        <f>IF(OR($A100="",$B100="",$C100=""),"",A100*'MPTO_working_3-way'!$I99)</f>
        <v>4.4393553381721187</v>
      </c>
      <c r="F100" s="21">
        <f>IF(OR($A100="",$B100="",$C100=""),"",B100*'MPTO_working_3-way'!$I99)</f>
        <v>4.4599555949617811</v>
      </c>
      <c r="G100" s="22">
        <f>IF(OR($A100="",$B100="",$C100=""),"",C100*'MPTO_working_3-way'!$I99)</f>
        <v>1.7613219555160844</v>
      </c>
      <c r="H100" s="17"/>
      <c r="I100" s="21"/>
      <c r="J100" s="22"/>
      <c r="K100" s="17"/>
      <c r="L100" s="21"/>
      <c r="M100" s="22"/>
      <c r="N100" s="23">
        <f t="shared" si="8"/>
        <v>22.525793134904688</v>
      </c>
      <c r="O100" s="24">
        <f t="shared" si="9"/>
        <v>22.421747901025217</v>
      </c>
      <c r="P100" s="24">
        <f t="shared" si="10"/>
        <v>56.775537082712987</v>
      </c>
      <c r="Q100" t="s">
        <v>308</v>
      </c>
      <c r="R100" t="s">
        <v>305</v>
      </c>
      <c r="S100" t="s">
        <v>328</v>
      </c>
      <c r="AD100" s="37"/>
      <c r="AE100" s="37"/>
      <c r="AH100" s="37"/>
      <c r="AI100" s="37"/>
      <c r="AJ100" t="s">
        <v>310</v>
      </c>
    </row>
    <row r="101" spans="1:36" s="36" customFormat="1" ht="15" x14ac:dyDescent="0.25">
      <c r="A101">
        <v>2.1800000000000002</v>
      </c>
      <c r="B101">
        <v>3.84</v>
      </c>
      <c r="C101">
        <v>3.07</v>
      </c>
      <c r="D101" s="20">
        <f t="shared" si="7"/>
        <v>4.486516201974311E-2</v>
      </c>
      <c r="E101" s="17">
        <f>IF(OR($A101="",$B101="",$C101=""),"",A101*'MPTO_working_3-way'!$I100)</f>
        <v>2.2748829921926883</v>
      </c>
      <c r="F101" s="21">
        <f>IF(OR($A101="",$B101="",$C101=""),"",B101*'MPTO_working_3-way'!$I100)</f>
        <v>4.0071333440458359</v>
      </c>
      <c r="G101" s="22">
        <f>IF(OR($A101="",$B101="",$C101=""),"",C101*'MPTO_working_3-way'!$I100)</f>
        <v>3.2036196266199783</v>
      </c>
      <c r="H101" s="17"/>
      <c r="I101" s="21"/>
      <c r="J101" s="22"/>
      <c r="K101" s="17"/>
      <c r="L101" s="21"/>
      <c r="M101" s="22"/>
      <c r="N101" s="23">
        <f t="shared" si="8"/>
        <v>43.958304819718727</v>
      </c>
      <c r="O101" s="24">
        <f t="shared" si="9"/>
        <v>24.955495965361152</v>
      </c>
      <c r="P101" s="24">
        <f t="shared" si="10"/>
        <v>31.214692021819811</v>
      </c>
      <c r="Q101" t="s">
        <v>304</v>
      </c>
      <c r="R101" t="s">
        <v>300</v>
      </c>
      <c r="S101" t="s">
        <v>328</v>
      </c>
      <c r="AD101" s="37"/>
      <c r="AE101" s="37"/>
      <c r="AH101" s="37"/>
      <c r="AI101" s="37"/>
      <c r="AJ101" t="s">
        <v>310</v>
      </c>
    </row>
    <row r="102" spans="1:36" s="36" customFormat="1" ht="15" x14ac:dyDescent="0.25">
      <c r="A102">
        <v>1.46</v>
      </c>
      <c r="B102">
        <v>4.97</v>
      </c>
      <c r="C102">
        <v>6.92</v>
      </c>
      <c r="D102" s="20">
        <f t="shared" si="7"/>
        <v>3.0647420830310912E-2</v>
      </c>
      <c r="E102" s="17">
        <f>IF(OR($A102="",$B102="",$C102=""),"",A102*'MPTO_working_3-way'!$I101)</f>
        <v>1.5297307173955761</v>
      </c>
      <c r="F102" s="21">
        <f>IF(OR($A102="",$B102="",$C102=""),"",B102*'MPTO_working_3-way'!$I101)</f>
        <v>5.2073710037369949</v>
      </c>
      <c r="G102" s="22">
        <f>IF(OR($A102="",$B102="",$C102=""),"",C102*'MPTO_working_3-way'!$I101)</f>
        <v>7.2505044961488947</v>
      </c>
      <c r="H102" s="17"/>
      <c r="I102" s="21"/>
      <c r="J102" s="22"/>
      <c r="K102" s="17"/>
      <c r="L102" s="21"/>
      <c r="M102" s="22"/>
      <c r="N102" s="23">
        <f t="shared" si="8"/>
        <v>65.370982528384957</v>
      </c>
      <c r="O102" s="24">
        <f t="shared" si="9"/>
        <v>19.203548187412888</v>
      </c>
      <c r="P102" s="24">
        <f t="shared" si="10"/>
        <v>13.792143712636134</v>
      </c>
      <c r="Q102" t="s">
        <v>109</v>
      </c>
      <c r="R102" t="s">
        <v>268</v>
      </c>
      <c r="S102" t="s">
        <v>328</v>
      </c>
      <c r="AD102" s="37"/>
      <c r="AE102" s="37"/>
      <c r="AH102" s="37"/>
      <c r="AI102" s="37"/>
      <c r="AJ102" t="s">
        <v>126</v>
      </c>
    </row>
    <row r="103" spans="1:36" s="36" customFormat="1" ht="15" x14ac:dyDescent="0.25">
      <c r="A103">
        <v>2.13</v>
      </c>
      <c r="B103">
        <v>3.51</v>
      </c>
      <c r="C103">
        <v>3.65</v>
      </c>
      <c r="D103" s="20">
        <f t="shared" si="7"/>
        <v>2.8356455715128348E-2</v>
      </c>
      <c r="E103" s="17">
        <f>IF(OR($A103="",$B103="",$C103=""),"",A103*'MPTO_working_3-way'!$I102)</f>
        <v>2.2255627951020527</v>
      </c>
      <c r="F103" s="21">
        <f>IF(OR($A103="",$B103="",$C103=""),"",B103*'MPTO_working_3-way'!$I102)</f>
        <v>3.667476718689298</v>
      </c>
      <c r="G103" s="22">
        <f>IF(OR($A103="",$B103="",$C103=""),"",C103*'MPTO_working_3-way'!$I102)</f>
        <v>3.8137578413720621</v>
      </c>
      <c r="H103" s="17"/>
      <c r="I103" s="21"/>
      <c r="J103" s="22"/>
      <c r="K103" s="17"/>
      <c r="L103" s="21"/>
      <c r="M103" s="22"/>
      <c r="N103" s="23">
        <f t="shared" si="8"/>
        <v>44.932454936826225</v>
      </c>
      <c r="O103" s="24">
        <f t="shared" si="9"/>
        <v>27.266703423202237</v>
      </c>
      <c r="P103" s="24">
        <f t="shared" si="10"/>
        <v>26.220857264504073</v>
      </c>
      <c r="Q103" t="s">
        <v>265</v>
      </c>
      <c r="R103" t="s">
        <v>102</v>
      </c>
      <c r="S103" t="s">
        <v>328</v>
      </c>
      <c r="AD103" s="37"/>
      <c r="AE103" s="37"/>
      <c r="AH103" s="37"/>
      <c r="AI103" s="37"/>
      <c r="AJ103" t="s">
        <v>126</v>
      </c>
    </row>
    <row r="104" spans="1:36" s="36" customFormat="1" ht="15" x14ac:dyDescent="0.25">
      <c r="A104">
        <v>3.02</v>
      </c>
      <c r="B104">
        <v>3.51</v>
      </c>
      <c r="C104">
        <v>2.4300000000000002</v>
      </c>
      <c r="D104" s="20">
        <f t="shared" si="7"/>
        <v>2.7548746459710394E-2</v>
      </c>
      <c r="E104" s="17">
        <f>IF(OR($A104="",$B104="",$C104=""),"",A104*'MPTO_working_3-way'!$I103)</f>
        <v>3.1125552109075389</v>
      </c>
      <c r="F104" s="21">
        <f>IF(OR($A104="",$B104="",$C104=""),"",B104*'MPTO_working_3-way'!$I103)</f>
        <v>3.6175724471143913</v>
      </c>
      <c r="G104" s="22">
        <f>IF(OR($A104="",$B104="",$C104=""),"",C104*'MPTO_working_3-way'!$I103)</f>
        <v>2.5044732326176558</v>
      </c>
      <c r="H104" s="17"/>
      <c r="I104" s="21"/>
      <c r="J104" s="22"/>
      <c r="K104" s="17"/>
      <c r="L104" s="21"/>
      <c r="M104" s="22"/>
      <c r="N104" s="23">
        <f t="shared" si="8"/>
        <v>32.127944156480567</v>
      </c>
      <c r="O104" s="24">
        <f t="shared" si="9"/>
        <v>27.642846539194103</v>
      </c>
      <c r="P104" s="24">
        <f t="shared" si="10"/>
        <v>39.928556112169261</v>
      </c>
      <c r="Q104" t="s">
        <v>133</v>
      </c>
      <c r="R104" t="s">
        <v>135</v>
      </c>
      <c r="S104" t="s">
        <v>328</v>
      </c>
      <c r="AD104" s="37"/>
      <c r="AE104" s="37"/>
      <c r="AH104" s="37"/>
      <c r="AI104" s="37"/>
      <c r="AJ104" t="s">
        <v>126</v>
      </c>
    </row>
    <row r="105" spans="1:36" s="36" customFormat="1" ht="15" x14ac:dyDescent="0.25">
      <c r="A105">
        <v>2.31</v>
      </c>
      <c r="B105">
        <v>3.7</v>
      </c>
      <c r="C105">
        <v>3.08</v>
      </c>
      <c r="D105" s="20">
        <f t="shared" si="7"/>
        <v>2.7846027846027743E-2</v>
      </c>
      <c r="E105" s="17">
        <f>IF(OR($A105="",$B105="",$C105=""),"",A105*'MPTO_working_3-way'!$I104)</f>
        <v>2.3755034127019465</v>
      </c>
      <c r="F105" s="21">
        <f>IF(OR($A105="",$B105="",$C105=""),"",B105*'MPTO_working_3-way'!$I104)</f>
        <v>3.8049188861459751</v>
      </c>
      <c r="G105" s="22">
        <f>IF(OR($A105="",$B105="",$C105=""),"",C105*'MPTO_working_3-way'!$I104)</f>
        <v>3.1673378836025954</v>
      </c>
      <c r="H105" s="17"/>
      <c r="I105" s="21"/>
      <c r="J105" s="22"/>
      <c r="K105" s="17"/>
      <c r="L105" s="21"/>
      <c r="M105" s="22"/>
      <c r="N105" s="23">
        <f t="shared" si="8"/>
        <v>42.096340281093489</v>
      </c>
      <c r="O105" s="24">
        <f t="shared" si="9"/>
        <v>26.281769202520529</v>
      </c>
      <c r="P105" s="24">
        <f t="shared" si="10"/>
        <v>31.572255210820117</v>
      </c>
      <c r="Q105" t="s">
        <v>267</v>
      </c>
      <c r="R105" t="s">
        <v>200</v>
      </c>
      <c r="S105" t="s">
        <v>328</v>
      </c>
      <c r="AD105" s="37"/>
      <c r="AE105" s="37"/>
      <c r="AH105" s="37"/>
      <c r="AI105" s="37"/>
      <c r="AJ105" t="s">
        <v>126</v>
      </c>
    </row>
    <row r="106" spans="1:36" s="36" customFormat="1" ht="15" x14ac:dyDescent="0.25">
      <c r="A106">
        <v>2.46</v>
      </c>
      <c r="B106">
        <v>3.49</v>
      </c>
      <c r="C106">
        <v>2.98</v>
      </c>
      <c r="D106" s="20">
        <f t="shared" si="7"/>
        <v>2.860748612870645E-2</v>
      </c>
      <c r="E106" s="17">
        <f>IF(OR($A106="",$B106="",$C106=""),"",A106*'MPTO_working_3-way'!$I105)</f>
        <v>2.5277699162908873</v>
      </c>
      <c r="F106" s="21">
        <f>IF(OR($A106="",$B106="",$C106=""),"",B106*'MPTO_working_3-way'!$I105)</f>
        <v>3.5861451251443897</v>
      </c>
      <c r="G106" s="22">
        <f>IF(OR($A106="",$B106="",$C106=""),"",C106*'MPTO_working_3-way'!$I105)</f>
        <v>3.0620952644499368</v>
      </c>
      <c r="H106" s="17"/>
      <c r="I106" s="21"/>
      <c r="J106" s="22"/>
      <c r="K106" s="17"/>
      <c r="L106" s="21"/>
      <c r="M106" s="22"/>
      <c r="N106" s="23">
        <f t="shared" si="8"/>
        <v>39.560562595322992</v>
      </c>
      <c r="O106" s="24">
        <f t="shared" si="9"/>
        <v>27.885095697562907</v>
      </c>
      <c r="P106" s="24">
        <f t="shared" si="10"/>
        <v>32.657377176004879</v>
      </c>
      <c r="Q106" t="s">
        <v>106</v>
      </c>
      <c r="R106" t="s">
        <v>202</v>
      </c>
      <c r="S106" t="s">
        <v>328</v>
      </c>
      <c r="AD106" s="37"/>
      <c r="AE106" s="37"/>
      <c r="AH106" s="37"/>
      <c r="AI106" s="37"/>
      <c r="AJ106" t="s">
        <v>126</v>
      </c>
    </row>
    <row r="107" spans="1:36" s="36" customFormat="1" ht="15" x14ac:dyDescent="0.25">
      <c r="A107">
        <v>2.44</v>
      </c>
      <c r="B107">
        <v>3.72</v>
      </c>
      <c r="C107">
        <v>2.86</v>
      </c>
      <c r="D107" s="20">
        <f t="shared" si="7"/>
        <v>2.8303619525195334E-2</v>
      </c>
      <c r="E107" s="17">
        <f>IF(OR($A107="",$B107="",$C107=""),"",A107*'MPTO_working_3-way'!$I106)</f>
        <v>2.5079443079443076</v>
      </c>
      <c r="F107" s="21">
        <f>IF(OR($A107="",$B107="",$C107=""),"",B107*'MPTO_working_3-way'!$I106)</f>
        <v>3.8235872235872232</v>
      </c>
      <c r="G107" s="22">
        <f>IF(OR($A107="",$B107="",$C107=""),"",C107*'MPTO_working_3-way'!$I106)</f>
        <v>2.9396396396396391</v>
      </c>
      <c r="H107" s="17"/>
      <c r="I107" s="21"/>
      <c r="J107" s="22"/>
      <c r="K107" s="17"/>
      <c r="L107" s="21"/>
      <c r="M107" s="22"/>
      <c r="N107" s="23">
        <f t="shared" si="8"/>
        <v>39.87329371040429</v>
      </c>
      <c r="O107" s="24">
        <f t="shared" si="9"/>
        <v>26.153450713275934</v>
      </c>
      <c r="P107" s="24">
        <f t="shared" si="10"/>
        <v>34.017775053631631</v>
      </c>
      <c r="Q107" t="s">
        <v>127</v>
      </c>
      <c r="R107" t="s">
        <v>203</v>
      </c>
      <c r="S107" t="s">
        <v>328</v>
      </c>
      <c r="AD107" s="37"/>
      <c r="AE107" s="37"/>
      <c r="AH107" s="37"/>
      <c r="AI107" s="37"/>
      <c r="AJ107" t="s">
        <v>126</v>
      </c>
    </row>
    <row r="108" spans="1:36" s="36" customFormat="1" ht="15" x14ac:dyDescent="0.25">
      <c r="A108">
        <v>2.66</v>
      </c>
      <c r="B108">
        <v>3.5</v>
      </c>
      <c r="C108">
        <v>2.74</v>
      </c>
      <c r="D108" s="20">
        <f t="shared" si="7"/>
        <v>2.6617638987980863E-2</v>
      </c>
      <c r="E108" s="17">
        <f>IF(OR($A108="",$B108="",$C108=""),"",A108*'MPTO_working_3-way'!$I107)</f>
        <v>2.7360959131023592</v>
      </c>
      <c r="F108" s="21">
        <f>IF(OR($A108="",$B108="",$C108=""),"",B108*'MPTO_working_3-way'!$I107)</f>
        <v>3.6001262014504727</v>
      </c>
      <c r="G108" s="22">
        <f>IF(OR($A108="",$B108="",$C108=""),"",C108*'MPTO_working_3-way'!$I107)</f>
        <v>2.8183845119926558</v>
      </c>
      <c r="H108" s="17"/>
      <c r="I108" s="21"/>
      <c r="J108" s="22"/>
      <c r="K108" s="17"/>
      <c r="L108" s="21"/>
      <c r="M108" s="22"/>
      <c r="N108" s="23">
        <f t="shared" si="8"/>
        <v>36.548426362222678</v>
      </c>
      <c r="O108" s="24">
        <f t="shared" si="9"/>
        <v>27.776804035289238</v>
      </c>
      <c r="P108" s="24">
        <f t="shared" si="10"/>
        <v>35.48131902317968</v>
      </c>
      <c r="Q108" t="s">
        <v>103</v>
      </c>
      <c r="R108" t="s">
        <v>104</v>
      </c>
      <c r="S108" t="s">
        <v>328</v>
      </c>
      <c r="AD108" s="37"/>
      <c r="AE108" s="37"/>
      <c r="AH108" s="37"/>
      <c r="AI108" s="37"/>
      <c r="AJ108" t="s">
        <v>126</v>
      </c>
    </row>
    <row r="109" spans="1:36" s="36" customFormat="1" ht="15" x14ac:dyDescent="0.25">
      <c r="A109">
        <v>1.91</v>
      </c>
      <c r="B109">
        <v>4</v>
      </c>
      <c r="C109">
        <v>3.82</v>
      </c>
      <c r="D109" s="20">
        <f t="shared" si="7"/>
        <v>3.5340314136125706E-2</v>
      </c>
      <c r="E109" s="17">
        <f>IF(OR($A109="",$B109="",$C109=""),"",A109*'MPTO_working_3-way'!$I108)</f>
        <v>1.9640599132931229</v>
      </c>
      <c r="F109" s="21">
        <f>IF(OR($A109="",$B109="",$C109=""),"",B109*'MPTO_working_3-way'!$I108)</f>
        <v>4.1132144781007813</v>
      </c>
      <c r="G109" s="22">
        <f>IF(OR($A109="",$B109="",$C109=""),"",C109*'MPTO_working_3-way'!$I108)</f>
        <v>3.9281198265862458</v>
      </c>
      <c r="H109" s="17"/>
      <c r="I109" s="21"/>
      <c r="J109" s="22"/>
      <c r="K109" s="17"/>
      <c r="L109" s="21"/>
      <c r="M109" s="22"/>
      <c r="N109" s="23">
        <f t="shared" si="8"/>
        <v>50.914943746461802</v>
      </c>
      <c r="O109" s="24">
        <f t="shared" si="9"/>
        <v>24.311885638935511</v>
      </c>
      <c r="P109" s="24">
        <f t="shared" si="10"/>
        <v>25.457471873230901</v>
      </c>
      <c r="Q109" t="s">
        <v>201</v>
      </c>
      <c r="R109" t="s">
        <v>101</v>
      </c>
      <c r="S109" t="s">
        <v>328</v>
      </c>
      <c r="AD109" s="37"/>
      <c r="AE109" s="37"/>
      <c r="AH109" s="37"/>
      <c r="AI109" s="37"/>
      <c r="AJ109" t="s">
        <v>126</v>
      </c>
    </row>
    <row r="110" spans="1:36" s="36" customFormat="1" ht="15" x14ac:dyDescent="0.25">
      <c r="A110">
        <v>2.74</v>
      </c>
      <c r="B110">
        <v>3.27</v>
      </c>
      <c r="C110">
        <v>2.8</v>
      </c>
      <c r="D110" s="20">
        <f t="shared" si="7"/>
        <v>2.791675834600893E-2</v>
      </c>
      <c r="E110" s="17">
        <f>IF(OR($A110="",$B110="",$C110=""),"",A110*'MPTO_working_3-way'!$I109)</f>
        <v>2.812932330827068</v>
      </c>
      <c r="F110" s="21">
        <f>IF(OR($A110="",$B110="",$C110=""),"",B110*'MPTO_working_3-way'!$I109)</f>
        <v>3.3570396794906974</v>
      </c>
      <c r="G110" s="22">
        <f>IF(OR($A110="",$B110="",$C110=""),"",C110*'MPTO_working_3-way'!$I109)</f>
        <v>2.8745293891663461</v>
      </c>
      <c r="H110" s="17"/>
      <c r="I110" s="21"/>
      <c r="J110" s="22"/>
      <c r="K110" s="17"/>
      <c r="L110" s="21"/>
      <c r="M110" s="22"/>
      <c r="N110" s="23">
        <f t="shared" si="8"/>
        <v>35.550090879931567</v>
      </c>
      <c r="O110" s="24">
        <f t="shared" si="9"/>
        <v>29.788149544652143</v>
      </c>
      <c r="P110" s="24">
        <f t="shared" si="10"/>
        <v>34.788303218218758</v>
      </c>
      <c r="Q110" t="s">
        <v>264</v>
      </c>
      <c r="R110" t="s">
        <v>110</v>
      </c>
      <c r="S110" t="s">
        <v>328</v>
      </c>
      <c r="AD110" s="37"/>
      <c r="AE110" s="37"/>
      <c r="AH110" s="37"/>
      <c r="AI110" s="37"/>
      <c r="AJ110" t="s">
        <v>126</v>
      </c>
    </row>
    <row r="111" spans="1:36" s="36" customFormat="1" ht="15" x14ac:dyDescent="0.25">
      <c r="A111">
        <v>1.45</v>
      </c>
      <c r="B111">
        <v>4.4800000000000004</v>
      </c>
      <c r="C111">
        <v>7.23</v>
      </c>
      <c r="D111" s="20">
        <f t="shared" si="7"/>
        <v>5.118204457344544E-2</v>
      </c>
      <c r="E111" s="17">
        <f>IF(OR($A111="",$B111="",$C111=""),"",A111*'MPTO_working_3-way'!$I110)</f>
        <v>1.5012434554973821</v>
      </c>
      <c r="F111" s="21">
        <f>IF(OR($A111="",$B111="",$C111=""),"",B111*'MPTO_working_3-way'!$I110)</f>
        <v>4.6383246073298432</v>
      </c>
      <c r="G111" s="22">
        <f>IF(OR($A111="",$B111="",$C111=""),"",C111*'MPTO_working_3-way'!$I110)</f>
        <v>7.4855104712041891</v>
      </c>
      <c r="H111" s="17"/>
      <c r="I111" s="21"/>
      <c r="J111" s="22"/>
      <c r="K111" s="17"/>
      <c r="L111" s="21"/>
      <c r="M111" s="22"/>
      <c r="N111" s="23">
        <f t="shared" si="8"/>
        <v>66.611447752735515</v>
      </c>
      <c r="O111" s="24">
        <f t="shared" si="9"/>
        <v>21.559508759255912</v>
      </c>
      <c r="P111" s="24">
        <f t="shared" si="10"/>
        <v>13.359142357049308</v>
      </c>
      <c r="Q111" t="s">
        <v>94</v>
      </c>
      <c r="R111" t="s">
        <v>79</v>
      </c>
      <c r="S111" t="s">
        <v>329</v>
      </c>
      <c r="AD111" s="37"/>
      <c r="AE111" s="37"/>
      <c r="AH111" s="37"/>
      <c r="AI111" s="37"/>
      <c r="AJ111" t="s">
        <v>122</v>
      </c>
    </row>
    <row r="112" spans="1:36" s="36" customFormat="1" ht="15" x14ac:dyDescent="0.25">
      <c r="A112">
        <v>1.26</v>
      </c>
      <c r="B112">
        <v>6.11</v>
      </c>
      <c r="C112">
        <v>12.3</v>
      </c>
      <c r="D112" s="20">
        <f t="shared" si="7"/>
        <v>3.861772777185335E-2</v>
      </c>
      <c r="E112" s="17">
        <f>IF(OR($A112="",$B112="",$C112=""),"",A112*'MPTO_working_3-way'!$I111)</f>
        <v>1.2951751155159712</v>
      </c>
      <c r="F112" s="21">
        <f>IF(OR($A112="",$B112="",$C112=""),"",B112*'MPTO_working_3-way'!$I111)</f>
        <v>6.2805713934941148</v>
      </c>
      <c r="G112" s="22">
        <f>IF(OR($A112="",$B112="",$C112=""),"",C112*'MPTO_working_3-way'!$I111)</f>
        <v>12.643376127655911</v>
      </c>
      <c r="H112" s="17"/>
      <c r="I112" s="21"/>
      <c r="J112" s="22"/>
      <c r="K112" s="17"/>
      <c r="L112" s="21"/>
      <c r="M112" s="22"/>
      <c r="N112" s="23">
        <f t="shared" si="8"/>
        <v>77.209636598184687</v>
      </c>
      <c r="O112" s="24">
        <f t="shared" si="9"/>
        <v>15.922118185550357</v>
      </c>
      <c r="P112" s="24">
        <f t="shared" si="10"/>
        <v>7.9092798466433081</v>
      </c>
      <c r="Q112" t="s">
        <v>214</v>
      </c>
      <c r="R112" t="s">
        <v>120</v>
      </c>
      <c r="S112" t="s">
        <v>329</v>
      </c>
      <c r="AD112" s="37"/>
      <c r="AE112" s="37"/>
      <c r="AH112" s="37"/>
      <c r="AI112" s="37"/>
      <c r="AJ112" t="s">
        <v>124</v>
      </c>
    </row>
    <row r="113" spans="1:36" s="36" customFormat="1" ht="15" x14ac:dyDescent="0.25">
      <c r="A113">
        <v>3.01</v>
      </c>
      <c r="B113">
        <v>3.16</v>
      </c>
      <c r="C113">
        <v>2.6</v>
      </c>
      <c r="D113" s="20">
        <f t="shared" si="7"/>
        <v>3.3296994439178551E-2</v>
      </c>
      <c r="E113" s="17">
        <f>IF(OR($A113="",$B113="",$C113=""),"",A113*'MPTO_working_3-way'!$I112)</f>
        <v>3.1640579541660707</v>
      </c>
      <c r="F113" s="21">
        <f>IF(OR($A113="",$B113="",$C113=""),"",B113*'MPTO_working_3-way'!$I112)</f>
        <v>3.3217352608520878</v>
      </c>
      <c r="G113" s="22">
        <f>IF(OR($A113="",$B113="",$C113=""),"",C113*'MPTO_working_3-way'!$I112)</f>
        <v>2.7330733158909584</v>
      </c>
      <c r="H113" s="17"/>
      <c r="I113" s="21"/>
      <c r="J113" s="22"/>
      <c r="K113" s="17"/>
      <c r="L113" s="21"/>
      <c r="M113" s="22"/>
      <c r="N113" s="23">
        <f t="shared" si="8"/>
        <v>31.604983678738058</v>
      </c>
      <c r="O113" s="24">
        <f t="shared" si="9"/>
        <v>30.104747111709351</v>
      </c>
      <c r="P113" s="24">
        <f t="shared" si="10"/>
        <v>36.588846489615975</v>
      </c>
      <c r="Q113" t="s">
        <v>115</v>
      </c>
      <c r="R113" t="s">
        <v>99</v>
      </c>
      <c r="S113" t="s">
        <v>329</v>
      </c>
      <c r="AD113" s="37"/>
      <c r="AE113" s="37"/>
      <c r="AH113" s="37"/>
      <c r="AI113" s="37"/>
      <c r="AJ113" t="s">
        <v>124</v>
      </c>
    </row>
    <row r="114" spans="1:36" s="36" customFormat="1" ht="15" x14ac:dyDescent="0.25">
      <c r="A114">
        <v>2.5499999999999998</v>
      </c>
      <c r="B114">
        <v>3.3</v>
      </c>
      <c r="C114">
        <v>2.9</v>
      </c>
      <c r="D114" s="20">
        <f t="shared" si="7"/>
        <v>4.0014751982297758E-2</v>
      </c>
      <c r="E114" s="17">
        <f>IF(OR($A114="",$B114="",$C114=""),"",A114*'MPTO_working_3-way'!$I113)</f>
        <v>2.6484752058182259</v>
      </c>
      <c r="F114" s="21">
        <f>IF(OR($A114="",$B114="",$C114=""),"",B114*'MPTO_working_3-way'!$I113)</f>
        <v>3.4274385016471158</v>
      </c>
      <c r="G114" s="22">
        <f>IF(OR($A114="",$B114="",$C114=""),"",C114*'MPTO_working_3-way'!$I113)</f>
        <v>3.0119914105383745</v>
      </c>
      <c r="H114" s="17"/>
      <c r="I114" s="21"/>
      <c r="J114" s="22"/>
      <c r="K114" s="17"/>
      <c r="L114" s="21"/>
      <c r="M114" s="22"/>
      <c r="N114" s="23">
        <f t="shared" si="8"/>
        <v>37.75757453961355</v>
      </c>
      <c r="O114" s="24">
        <f t="shared" si="9"/>
        <v>29.176307598792288</v>
      </c>
      <c r="P114" s="24">
        <f t="shared" si="10"/>
        <v>33.200625888280882</v>
      </c>
      <c r="Q114" t="s">
        <v>220</v>
      </c>
      <c r="R114" t="s">
        <v>217</v>
      </c>
      <c r="S114" t="s">
        <v>329</v>
      </c>
      <c r="AD114" s="37"/>
      <c r="AE114" s="37"/>
      <c r="AH114" s="37"/>
      <c r="AI114" s="37"/>
      <c r="AJ114" t="s">
        <v>292</v>
      </c>
    </row>
    <row r="115" spans="1:36" s="36" customFormat="1" ht="15" x14ac:dyDescent="0.25">
      <c r="A115">
        <v>2.79</v>
      </c>
      <c r="B115">
        <v>3.38</v>
      </c>
      <c r="C115">
        <v>2.6</v>
      </c>
      <c r="D115" s="20">
        <f t="shared" si="7"/>
        <v>3.8896311849165421E-2</v>
      </c>
      <c r="E115" s="17">
        <f>IF(OR($A115="",$B115="",$C115=""),"",A115*'MPTO_working_3-way'!$I114)</f>
        <v>2.8828986144853084</v>
      </c>
      <c r="F115" s="21">
        <f>IF(OR($A115="",$B115="",$C115=""),"",B115*'MPTO_working_3-way'!$I114)</f>
        <v>3.4925438412044234</v>
      </c>
      <c r="G115" s="22">
        <f>IF(OR($A115="",$B115="",$C115=""),"",C115*'MPTO_working_3-way'!$I114)</f>
        <v>2.6865721855418645</v>
      </c>
      <c r="H115" s="17"/>
      <c r="I115" s="21"/>
      <c r="J115" s="22"/>
      <c r="K115" s="17"/>
      <c r="L115" s="21"/>
      <c r="M115" s="22"/>
      <c r="N115" s="23">
        <f t="shared" si="8"/>
        <v>34.687310714828335</v>
      </c>
      <c r="O115" s="24">
        <f t="shared" si="9"/>
        <v>28.63242511667783</v>
      </c>
      <c r="P115" s="24">
        <f t="shared" si="10"/>
        <v>37.222152651681171</v>
      </c>
      <c r="Q115" t="s">
        <v>183</v>
      </c>
      <c r="R115" t="s">
        <v>243</v>
      </c>
      <c r="S115" t="s">
        <v>329</v>
      </c>
      <c r="AD115" s="37"/>
      <c r="AE115" s="37"/>
      <c r="AH115" s="37"/>
      <c r="AI115" s="37"/>
      <c r="AJ115" t="s">
        <v>296</v>
      </c>
    </row>
    <row r="116" spans="1:36" s="36" customFormat="1" ht="15" x14ac:dyDescent="0.25">
      <c r="A116">
        <v>2.4700000000000002</v>
      </c>
      <c r="B116">
        <v>3.2</v>
      </c>
      <c r="C116">
        <v>3.11</v>
      </c>
      <c r="D116" s="20">
        <f t="shared" si="7"/>
        <v>3.8901707955270481E-2</v>
      </c>
      <c r="E116" s="17">
        <f>IF(OR($A116="",$B116="",$C116=""),"",A116*'MPTO_working_3-way'!$I115)</f>
        <v>2.5688364373962758</v>
      </c>
      <c r="F116" s="21">
        <f>IF(OR($A116="",$B116="",$C116=""),"",B116*'MPTO_working_3-way'!$I115)</f>
        <v>3.3280472063433528</v>
      </c>
      <c r="G116" s="22">
        <f>IF(OR($A116="",$B116="",$C116=""),"",C116*'MPTO_working_3-way'!$I115)</f>
        <v>3.2344458786649457</v>
      </c>
      <c r="H116" s="17"/>
      <c r="I116" s="21"/>
      <c r="J116" s="22"/>
      <c r="K116" s="17"/>
      <c r="L116" s="21"/>
      <c r="M116" s="22"/>
      <c r="N116" s="23">
        <f t="shared" si="8"/>
        <v>38.928130473483208</v>
      </c>
      <c r="O116" s="24">
        <f t="shared" si="9"/>
        <v>30.047650709219852</v>
      </c>
      <c r="P116" s="24">
        <f t="shared" si="10"/>
        <v>30.917196871223002</v>
      </c>
      <c r="Q116" t="s">
        <v>182</v>
      </c>
      <c r="R116" t="s">
        <v>274</v>
      </c>
      <c r="S116" t="s">
        <v>329</v>
      </c>
      <c r="AD116" s="37"/>
      <c r="AE116" s="37"/>
      <c r="AH116" s="37"/>
      <c r="AI116" s="37"/>
      <c r="AJ116" t="s">
        <v>296</v>
      </c>
    </row>
    <row r="117" spans="1:36" s="36" customFormat="1" ht="15" x14ac:dyDescent="0.25">
      <c r="A117">
        <v>2.17</v>
      </c>
      <c r="B117">
        <v>3.08</v>
      </c>
      <c r="C117">
        <v>3.86</v>
      </c>
      <c r="D117" s="20">
        <f t="shared" si="7"/>
        <v>4.4572175275835679E-2</v>
      </c>
      <c r="E117" s="17">
        <f>IF(OR($A117="",$B117="",$C117=""),"",A117*'MPTO_working_3-way'!$I116)</f>
        <v>2.2544049967126889</v>
      </c>
      <c r="F117" s="21">
        <f>IF(OR($A117="",$B117="",$C117=""),"",B117*'MPTO_working_3-way'!$I116)</f>
        <v>3.1998006404954298</v>
      </c>
      <c r="G117" s="22">
        <f>IF(OR($A117="",$B117="",$C117=""),"",C117*'MPTO_working_3-way'!$I116)</f>
        <v>4.0101397637377785</v>
      </c>
      <c r="H117" s="17"/>
      <c r="I117" s="21"/>
      <c r="J117" s="22"/>
      <c r="K117" s="17"/>
      <c r="L117" s="21"/>
      <c r="M117" s="22"/>
      <c r="N117" s="23">
        <f t="shared" si="8"/>
        <v>44.357602181425804</v>
      </c>
      <c r="O117" s="24">
        <f t="shared" si="9"/>
        <v>31.251946991459086</v>
      </c>
      <c r="P117" s="24">
        <f t="shared" si="10"/>
        <v>24.936786718573572</v>
      </c>
      <c r="Q117" t="s">
        <v>188</v>
      </c>
      <c r="R117" t="s">
        <v>146</v>
      </c>
      <c r="S117" t="s">
        <v>329</v>
      </c>
      <c r="AD117" s="37"/>
      <c r="AE117" s="37"/>
      <c r="AH117" s="37"/>
      <c r="AI117" s="37"/>
      <c r="AJ117" t="s">
        <v>293</v>
      </c>
    </row>
    <row r="118" spans="1:36" s="36" customFormat="1" ht="15" x14ac:dyDescent="0.25">
      <c r="A118">
        <v>1.43</v>
      </c>
      <c r="B118">
        <v>4.3499999999999996</v>
      </c>
      <c r="C118">
        <v>8.09</v>
      </c>
      <c r="D118" s="20">
        <f t="shared" si="7"/>
        <v>5.2795151085931691E-2</v>
      </c>
      <c r="E118" s="17">
        <f>IF(OR($A118="",$B118="",$C118=""),"",A118*'MPTO_working_3-way'!$I117)</f>
        <v>1.4856294423760368</v>
      </c>
      <c r="F118" s="21">
        <f>IF(OR($A118="",$B118="",$C118=""),"",B118*'MPTO_working_3-way'!$I117)</f>
        <v>4.519222429605426</v>
      </c>
      <c r="G118" s="22">
        <f>IF(OR($A118="",$B118="",$C118=""),"",C118*'MPTO_working_3-way'!$I117)</f>
        <v>8.4047148173581387</v>
      </c>
      <c r="H118" s="17"/>
      <c r="I118" s="21"/>
      <c r="J118" s="22"/>
      <c r="K118" s="17"/>
      <c r="L118" s="21"/>
      <c r="M118" s="22"/>
      <c r="N118" s="23">
        <f t="shared" si="8"/>
        <v>67.311536206542399</v>
      </c>
      <c r="O118" s="24">
        <f t="shared" si="9"/>
        <v>22.127700408127733</v>
      </c>
      <c r="P118" s="24">
        <f t="shared" si="10"/>
        <v>11.898083655791796</v>
      </c>
      <c r="Q118" t="s">
        <v>278</v>
      </c>
      <c r="R118" t="s">
        <v>277</v>
      </c>
      <c r="S118" t="s">
        <v>329</v>
      </c>
      <c r="AD118" s="37"/>
      <c r="AE118" s="37"/>
      <c r="AH118" s="37"/>
      <c r="AI118" s="37"/>
      <c r="AJ118" t="s">
        <v>293</v>
      </c>
    </row>
    <row r="119" spans="1:36" s="36" customFormat="1" ht="15" x14ac:dyDescent="0.25">
      <c r="A119">
        <v>1.94</v>
      </c>
      <c r="B119">
        <v>3.81</v>
      </c>
      <c r="C119">
        <v>3.89</v>
      </c>
      <c r="D119" s="20">
        <f t="shared" si="7"/>
        <v>3.5000517867183056E-2</v>
      </c>
      <c r="E119" s="17">
        <f>IF(OR($A119="",$B119="",$C119=""),"",A119*'MPTO_working_3-way'!$I118)</f>
        <v>2.0264700200351213</v>
      </c>
      <c r="F119" s="21">
        <f>IF(OR($A119="",$B119="",$C119=""),"",B119*'MPTO_working_3-way'!$I118)</f>
        <v>3.9798199878009339</v>
      </c>
      <c r="G119" s="22">
        <f>IF(OR($A119="",$B119="",$C119=""),"",C119*'MPTO_working_3-way'!$I118)</f>
        <v>4.0633857618230005</v>
      </c>
      <c r="H119" s="17"/>
      <c r="I119" s="21"/>
      <c r="J119" s="22"/>
      <c r="K119" s="17"/>
      <c r="L119" s="21"/>
      <c r="M119" s="22"/>
      <c r="N119" s="23">
        <f t="shared" si="8"/>
        <v>49.346893371887568</v>
      </c>
      <c r="O119" s="24">
        <f t="shared" si="9"/>
        <v>25.126764604058238</v>
      </c>
      <c r="P119" s="24">
        <f t="shared" si="10"/>
        <v>24.610018802432364</v>
      </c>
      <c r="Q119" t="s">
        <v>258</v>
      </c>
      <c r="R119" t="s">
        <v>284</v>
      </c>
      <c r="S119" t="s">
        <v>329</v>
      </c>
      <c r="AD119" s="37"/>
      <c r="AE119" s="37"/>
      <c r="AH119" s="37"/>
      <c r="AI119" s="37"/>
      <c r="AJ119" t="s">
        <v>298</v>
      </c>
    </row>
    <row r="120" spans="1:36" s="36" customFormat="1" ht="15" x14ac:dyDescent="0.25">
      <c r="A120">
        <v>2.66</v>
      </c>
      <c r="B120">
        <v>3.55</v>
      </c>
      <c r="C120">
        <v>2.66</v>
      </c>
      <c r="D120" s="20">
        <f t="shared" si="7"/>
        <v>3.3569840093190528E-2</v>
      </c>
      <c r="E120" s="17">
        <f>IF(OR($A120="",$B120="",$C120=""),"",A120*'MPTO_working_3-way'!$I119)</f>
        <v>2.8004351018885782</v>
      </c>
      <c r="F120" s="21">
        <f>IF(OR($A120="",$B120="",$C120=""),"",B120*'MPTO_working_3-way'!$I119)</f>
        <v>3.7374227863550575</v>
      </c>
      <c r="G120" s="22">
        <f>IF(OR($A120="",$B120="",$C120=""),"",C120*'MPTO_working_3-way'!$I119)</f>
        <v>2.8004351018885782</v>
      </c>
      <c r="H120" s="17"/>
      <c r="I120" s="21"/>
      <c r="J120" s="22"/>
      <c r="K120" s="17"/>
      <c r="L120" s="21"/>
      <c r="M120" s="22"/>
      <c r="N120" s="23">
        <f t="shared" si="8"/>
        <v>35.708736807562957</v>
      </c>
      <c r="O120" s="24">
        <f t="shared" si="9"/>
        <v>26.756405607920414</v>
      </c>
      <c r="P120" s="24">
        <f t="shared" si="10"/>
        <v>35.708736807562957</v>
      </c>
      <c r="Q120" t="s">
        <v>285</v>
      </c>
      <c r="R120" t="s">
        <v>197</v>
      </c>
      <c r="S120" t="s">
        <v>329</v>
      </c>
      <c r="AD120" s="37"/>
      <c r="AE120" s="37"/>
      <c r="AH120" s="37"/>
      <c r="AI120" s="37"/>
      <c r="AJ120" t="s">
        <v>298</v>
      </c>
    </row>
    <row r="121" spans="1:36" s="36" customFormat="1" ht="15" x14ac:dyDescent="0.25">
      <c r="A121">
        <v>2.67</v>
      </c>
      <c r="B121">
        <v>3.46</v>
      </c>
      <c r="C121">
        <v>2.71</v>
      </c>
      <c r="D121" s="20">
        <f t="shared" si="7"/>
        <v>3.2552866283355186E-2</v>
      </c>
      <c r="E121" s="17">
        <f>IF(OR($A121="",$B121="",$C121=""),"",A121*'MPTO_working_3-way'!$I120)</f>
        <v>2.7634513827053788</v>
      </c>
      <c r="F121" s="21">
        <f>IF(OR($A121="",$B121="",$C121=""),"",B121*'MPTO_working_3-way'!$I120)</f>
        <v>3.5811017918204535</v>
      </c>
      <c r="G121" s="22">
        <f>IF(OR($A121="",$B121="",$C121=""),"",C121*'MPTO_working_3-way'!$I120)</f>
        <v>2.804851403420066</v>
      </c>
      <c r="H121" s="17"/>
      <c r="I121" s="21"/>
      <c r="J121" s="22"/>
      <c r="K121" s="17"/>
      <c r="L121" s="21"/>
      <c r="M121" s="22"/>
      <c r="N121" s="23">
        <f t="shared" si="8"/>
        <v>36.186632638386222</v>
      </c>
      <c r="O121" s="24">
        <f t="shared" si="9"/>
        <v>27.924366804766247</v>
      </c>
      <c r="P121" s="24">
        <f t="shared" si="10"/>
        <v>35.652512599443256</v>
      </c>
      <c r="Q121" t="s">
        <v>108</v>
      </c>
      <c r="R121" t="s">
        <v>321</v>
      </c>
      <c r="S121" t="s">
        <v>329</v>
      </c>
      <c r="AD121" s="37"/>
      <c r="AE121" s="37"/>
      <c r="AH121" s="37"/>
      <c r="AI121" s="37"/>
      <c r="AJ121" t="s">
        <v>126</v>
      </c>
    </row>
    <row r="122" spans="1:36" s="36" customFormat="1" ht="15" x14ac:dyDescent="0.25">
      <c r="A122">
        <v>2.63</v>
      </c>
      <c r="B122">
        <v>3.05</v>
      </c>
      <c r="C122">
        <v>3.02</v>
      </c>
      <c r="D122" s="20">
        <f t="shared" si="7"/>
        <v>3.9222817155715184E-2</v>
      </c>
      <c r="E122" s="17">
        <f>IF(OR($A122="",$B122="",$C122=""),"",A122*'MPTO_working_3-way'!$I121)</f>
        <v>2.7182886794450911</v>
      </c>
      <c r="F122" s="21">
        <f>IF(OR($A122="",$B122="",$C122=""),"",B122*'MPTO_working_3-way'!$I121)</f>
        <v>3.1523880122842307</v>
      </c>
      <c r="G122" s="22">
        <f>IF(OR($A122="",$B122="",$C122=""),"",C122*'MPTO_working_3-way'!$I121)</f>
        <v>3.1213809170814355</v>
      </c>
      <c r="H122" s="17"/>
      <c r="I122" s="21"/>
      <c r="J122" s="22"/>
      <c r="K122" s="17"/>
      <c r="L122" s="21"/>
      <c r="M122" s="22"/>
      <c r="N122" s="23">
        <f t="shared" si="8"/>
        <v>36.787851399364214</v>
      </c>
      <c r="O122" s="24">
        <f t="shared" si="9"/>
        <v>31.721983337812425</v>
      </c>
      <c r="P122" s="24">
        <f t="shared" si="10"/>
        <v>32.037102377592014</v>
      </c>
      <c r="Q122" t="s">
        <v>269</v>
      </c>
      <c r="R122" t="s">
        <v>121</v>
      </c>
      <c r="S122" t="s">
        <v>330</v>
      </c>
      <c r="AD122" s="37"/>
      <c r="AE122" s="37"/>
      <c r="AH122" s="37"/>
      <c r="AI122" s="37"/>
      <c r="AJ122" t="s">
        <v>124</v>
      </c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 s="29"/>
      <c r="B125" s="29"/>
      <c r="C125" s="29"/>
      <c r="D125" s="30"/>
      <c r="E125" s="31"/>
      <c r="F125" s="32"/>
      <c r="G125" s="33"/>
      <c r="H125" s="31"/>
      <c r="I125" s="32"/>
      <c r="J125" s="33"/>
      <c r="K125" s="31"/>
      <c r="L125" s="32"/>
      <c r="M125" s="33"/>
      <c r="N125" s="34"/>
      <c r="O125" s="35"/>
      <c r="P125" s="35"/>
      <c r="Q125" s="29"/>
      <c r="R125" s="29"/>
      <c r="S125" s="61"/>
      <c r="AD125" s="37"/>
      <c r="AE125" s="37"/>
      <c r="AH125" s="37"/>
      <c r="AI125" s="37"/>
      <c r="AJ125" s="29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58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58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58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58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58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58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5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58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58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58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58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58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58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58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58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58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2021-10-15T06:19:26Z</dcterms:modified>
</cp:coreProperties>
</file>